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13_ncr:1_{35621A41-9F29-4621-B4F5-C3C07D04A25D}" xr6:coauthVersionLast="47" xr6:coauthVersionMax="47" xr10:uidLastSave="{00000000-0000-0000-0000-000000000000}"/>
  <bookViews>
    <workbookView xWindow="-120" yWindow="-120" windowWidth="51840" windowHeight="21120" tabRatio="832" xr2:uid="{00000000-000D-0000-FFFF-FFFF00000000}"/>
  </bookViews>
  <sheets>
    <sheet name="COVER" sheetId="119" r:id="rId1"/>
    <sheet name="CONTACT INFORMATION" sheetId="15" r:id="rId2"/>
    <sheet name="CONTENTS" sheetId="198" r:id="rId3"/>
    <sheet name="ATTESTATION" sheetId="236" r:id="rId4"/>
    <sheet name="CC1" sheetId="145" r:id="rId5"/>
    <sheet name="CC2" sheetId="154" r:id="rId6"/>
    <sheet name="OV1" sheetId="9" r:id="rId7"/>
    <sheet name="KM1" sheetId="10" r:id="rId8"/>
    <sheet name="INS1" sheetId="210" r:id="rId9"/>
    <sheet name="INS2" sheetId="211" r:id="rId10"/>
    <sheet name="LI1" sheetId="212" r:id="rId11"/>
    <sheet name="CMS1" sheetId="260" r:id="rId12"/>
    <sheet name="CMS2" sheetId="261" r:id="rId13"/>
    <sheet name="LI2" sheetId="213" r:id="rId14"/>
    <sheet name="CR1" sheetId="159" r:id="rId15"/>
    <sheet name="LI3" sheetId="214" r:id="rId16"/>
    <sheet name="PV1" sheetId="215" r:id="rId17"/>
    <sheet name="CQ3" sheetId="216" r:id="rId18"/>
    <sheet name="CQ4" sheetId="163" r:id="rId19"/>
    <sheet name="CQ5" sheetId="164" r:id="rId20"/>
    <sheet name="CQ1" sheetId="157" r:id="rId21"/>
    <sheet name="CQ7" sheetId="161" r:id="rId22"/>
    <sheet name="CCR3" sheetId="40" r:id="rId23"/>
    <sheet name="CR1-A" sheetId="93" r:id="rId24"/>
    <sheet name="CR2" sheetId="250" r:id="rId25"/>
    <sheet name="CR3" sheetId="110" r:id="rId26"/>
    <sheet name="CR4" sheetId="33" r:id="rId27"/>
    <sheet name="CR5" sheetId="34" r:id="rId28"/>
    <sheet name="CR6" sheetId="263" r:id="rId29"/>
    <sheet name="CR6-A" sheetId="222" r:id="rId30"/>
    <sheet name="CR7-A" sheetId="178" r:id="rId31"/>
    <sheet name="CR8" sheetId="13" r:id="rId32"/>
    <sheet name="CR9" sheetId="217" r:id="rId33"/>
    <sheet name="CCR1" sheetId="37" r:id="rId34"/>
    <sheet name="CCR2" sheetId="38" state="hidden" r:id="rId35"/>
    <sheet name="CCR4" sheetId="41" r:id="rId36"/>
    <sheet name="CCR5" sheetId="183" r:id="rId37"/>
    <sheet name="CCR7" sheetId="185" r:id="rId38"/>
    <sheet name="CCR8" sheetId="39" r:id="rId39"/>
    <sheet name="MR1" sheetId="107" r:id="rId40"/>
    <sheet name="CVA1" sheetId="253" r:id="rId41"/>
    <sheet name="CVA4" sheetId="262" r:id="rId42"/>
    <sheet name="SEC1" sheetId="251" r:id="rId43"/>
    <sheet name="SEC3" sheetId="252" r:id="rId44"/>
    <sheet name="CCyB1 " sheetId="205" r:id="rId45"/>
    <sheet name="CCyB2" sheetId="204" r:id="rId46"/>
    <sheet name="LR1" sheetId="203" r:id="rId47"/>
    <sheet name="LR2" sheetId="202" r:id="rId48"/>
    <sheet name="LR3" sheetId="155" r:id="rId49"/>
    <sheet name="CAE1" sheetId="259" r:id="rId50"/>
    <sheet name="LIQ1" sheetId="201" r:id="rId51"/>
    <sheet name="LIQ2" sheetId="207" r:id="rId52"/>
    <sheet name="KM2" sheetId="148" r:id="rId53"/>
    <sheet name="TLAC1" sheetId="149" r:id="rId54"/>
    <sheet name="TLAC3b" sheetId="206" r:id="rId55"/>
    <sheet name="AE1" sheetId="218" r:id="rId56"/>
    <sheet name="AE2" sheetId="220" r:id="rId57"/>
    <sheet name="AE3" sheetId="219" r:id="rId58"/>
    <sheet name="OR1" sheetId="254" r:id="rId59"/>
    <sheet name="OR2" sheetId="255" r:id="rId60"/>
    <sheet name="OR3" sheetId="256" r:id="rId61"/>
    <sheet name="REMA" sheetId="232" r:id="rId62"/>
    <sheet name="REM1" sheetId="226" r:id="rId63"/>
    <sheet name="REM2" sheetId="228" r:id="rId64"/>
    <sheet name="REM3" sheetId="227" r:id="rId65"/>
    <sheet name="REM4" sheetId="230" r:id="rId66"/>
    <sheet name="REM5" sheetId="231" r:id="rId67"/>
    <sheet name="ESG Qualitative" sheetId="249" r:id="rId68"/>
    <sheet name="ESG1" sheetId="237" r:id="rId69"/>
    <sheet name="ESG2" sheetId="238" r:id="rId70"/>
    <sheet name="ESG3" sheetId="239" r:id="rId71"/>
    <sheet name="ESG4" sheetId="240" r:id="rId72"/>
    <sheet name="ESG5" sheetId="241" r:id="rId73"/>
    <sheet name="ESG6" sheetId="242" r:id="rId74"/>
    <sheet name="ESG7" sheetId="243" r:id="rId75"/>
    <sheet name="ESG8" sheetId="244" r:id="rId76"/>
    <sheet name="ESG9" sheetId="245" r:id="rId77"/>
    <sheet name="ESG10" sheetId="246" r:id="rId78"/>
    <sheet name="IRRBB1" sheetId="200" r:id="rId79"/>
    <sheet name="CCA" sheetId="257" r:id="rId80"/>
    <sheet name="CCA Footnotes" sheetId="258" r:id="rId81"/>
    <sheet name="Boligkreditt Key metrics " sheetId="223" r:id="rId82"/>
    <sheet name="Boligkreditt Credit Risk" sheetId="224" r:id="rId83"/>
    <sheet name="BACK" sheetId="17" r:id="rId84"/>
  </sheets>
  <definedNames>
    <definedName name="\a" localSheetId="55">#REF!</definedName>
    <definedName name="\a" localSheetId="56">#REF!</definedName>
    <definedName name="\a" localSheetId="57">#REF!</definedName>
    <definedName name="\a" localSheetId="82">#REF!</definedName>
    <definedName name="\a" localSheetId="17">#REF!</definedName>
    <definedName name="\a" localSheetId="32">#REF!</definedName>
    <definedName name="\a" localSheetId="8">#REF!</definedName>
    <definedName name="\a" localSheetId="9">#REF!</definedName>
    <definedName name="\a" localSheetId="10">#REF!</definedName>
    <definedName name="\a" localSheetId="13">#REF!</definedName>
    <definedName name="\a" localSheetId="15">#REF!</definedName>
    <definedName name="\a" localSheetId="16">#REF!</definedName>
    <definedName name="\a" localSheetId="62">#REF!</definedName>
    <definedName name="\a" localSheetId="63">#REF!</definedName>
    <definedName name="\a" localSheetId="64">#REF!</definedName>
    <definedName name="\a" localSheetId="54">#REF!</definedName>
    <definedName name="\a">#REF!</definedName>
    <definedName name="\b" localSheetId="55">#REF!</definedName>
    <definedName name="\b" localSheetId="56">#REF!</definedName>
    <definedName name="\b" localSheetId="57">#REF!</definedName>
    <definedName name="\b" localSheetId="82">#REF!</definedName>
    <definedName name="\b" localSheetId="17">#REF!</definedName>
    <definedName name="\b" localSheetId="32">#REF!</definedName>
    <definedName name="\b" localSheetId="8">#REF!</definedName>
    <definedName name="\b" localSheetId="9">#REF!</definedName>
    <definedName name="\b" localSheetId="10">#REF!</definedName>
    <definedName name="\b" localSheetId="13">#REF!</definedName>
    <definedName name="\b" localSheetId="15">#REF!</definedName>
    <definedName name="\b" localSheetId="16">#REF!</definedName>
    <definedName name="\b" localSheetId="62">#REF!</definedName>
    <definedName name="\b" localSheetId="63">#REF!</definedName>
    <definedName name="\b" localSheetId="64">#REF!</definedName>
    <definedName name="\b" localSheetId="54">#REF!</definedName>
    <definedName name="\b">#REF!</definedName>
    <definedName name="\c" localSheetId="55">#REF!</definedName>
    <definedName name="\c" localSheetId="56">#REF!</definedName>
    <definedName name="\c" localSheetId="57">#REF!</definedName>
    <definedName name="\c" localSheetId="82">#REF!</definedName>
    <definedName name="\c" localSheetId="17">#REF!</definedName>
    <definedName name="\c" localSheetId="32">#REF!</definedName>
    <definedName name="\c" localSheetId="8">#REF!</definedName>
    <definedName name="\c" localSheetId="9">#REF!</definedName>
    <definedName name="\c" localSheetId="10">#REF!</definedName>
    <definedName name="\c" localSheetId="13">#REF!</definedName>
    <definedName name="\c" localSheetId="15">#REF!</definedName>
    <definedName name="\c" localSheetId="16">#REF!</definedName>
    <definedName name="\c" localSheetId="62">#REF!</definedName>
    <definedName name="\c" localSheetId="63">#REF!</definedName>
    <definedName name="\c" localSheetId="64">#REF!</definedName>
    <definedName name="\c" localSheetId="54">#REF!</definedName>
    <definedName name="\c">#REF!</definedName>
    <definedName name="\d">#REF!</definedName>
    <definedName name="\e">#REF!</definedName>
    <definedName name="_xlnm._FilterDatabase" localSheetId="16" hidden="1">'PV1'!$B$13:$H$23</definedName>
    <definedName name="_ftnref1_50" localSheetId="79">#REF!</definedName>
    <definedName name="_ftnref1_50">#REF!</definedName>
    <definedName name="_ftnref1_50_10" localSheetId="79">#REF!</definedName>
    <definedName name="_ftnref1_50_10">#REF!</definedName>
    <definedName name="_ftnref1_50_15" localSheetId="79">#REF!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a" localSheetId="62">#REF!</definedName>
    <definedName name="a" localSheetId="63">#REF!</definedName>
    <definedName name="a" localSheetId="64">#REF!</definedName>
    <definedName name="a">#REF!</definedName>
    <definedName name="Accounting">#REF!</definedName>
    <definedName name="AP">#REF!</definedName>
    <definedName name="App">#REF!</definedName>
    <definedName name="AT">#REF!</definedName>
    <definedName name="BankType">#REF!</definedName>
    <definedName name="BAS">#REF!</definedName>
    <definedName name="Basel">#REF!</definedName>
    <definedName name="Basel12" localSheetId="62">#REF!</definedName>
    <definedName name="Basel12" localSheetId="63">#REF!</definedName>
    <definedName name="Basel12" localSheetId="64">#REF!</definedName>
    <definedName name="Basel12">#REF!</definedName>
    <definedName name="BEHOV" localSheetId="62">#REF!</definedName>
    <definedName name="BEHOV" localSheetId="63">#REF!</definedName>
    <definedName name="BEHOV" localSheetId="64">#REF!</definedName>
    <definedName name="BEHOV">#REF!</definedName>
    <definedName name="BT">#REF!</definedName>
    <definedName name="Carlos" localSheetId="62">#REF!</definedName>
    <definedName name="Carlos" localSheetId="63">#REF!</definedName>
    <definedName name="Carlos" localSheetId="64">#REF!</definedName>
    <definedName name="Carlos">#REF!</definedName>
    <definedName name="CCROTC" localSheetId="62">#REF!</definedName>
    <definedName name="CCROTC" localSheetId="63">#REF!</definedName>
    <definedName name="CCROTC" localSheetId="64">#REF!</definedName>
    <definedName name="CCROTC">#REF!</definedName>
    <definedName name="CCRSFT" localSheetId="62">#REF!</definedName>
    <definedName name="CCRSFT" localSheetId="63">#REF!</definedName>
    <definedName name="CCRSFT" localSheetId="64">#REF!</definedName>
    <definedName name="CCRSFT">#REF!</definedName>
    <definedName name="CHF" localSheetId="62">#REF!</definedName>
    <definedName name="CHF" localSheetId="63">#REF!</definedName>
    <definedName name="CHF" localSheetId="64">#REF!</definedName>
    <definedName name="CHF">#REF!</definedName>
    <definedName name="COF">#REF!</definedName>
    <definedName name="COI">#REF!</definedName>
    <definedName name="Control_Globals">#REF!</definedName>
    <definedName name="CP">#REF!</definedName>
    <definedName name="CQS">#REF!</definedName>
    <definedName name="CT">#REF!</definedName>
    <definedName name="dfd">#REF!</definedName>
    <definedName name="DimensionsNames">#REF!</definedName>
    <definedName name="dsa" localSheetId="62">#REF!</definedName>
    <definedName name="dsa" localSheetId="63">#REF!</definedName>
    <definedName name="dsa" localSheetId="64">#REF!</definedName>
    <definedName name="dsa">#REF!</definedName>
    <definedName name="ECU" localSheetId="62">#REF!</definedName>
    <definedName name="ECU" localSheetId="63">#REF!</definedName>
    <definedName name="ECU" localSheetId="64">#REF!</definedName>
    <definedName name="ECU">#REF!</definedName>
    <definedName name="edc">#REF!</definedName>
    <definedName name="ER">#REF!</definedName>
    <definedName name="fdsg" localSheetId="62">#REF!</definedName>
    <definedName name="fdsg" localSheetId="63">#REF!</definedName>
    <definedName name="fdsg" localSheetId="64">#REF!</definedName>
    <definedName name="fdsg">#REF!</definedName>
    <definedName name="Frequency">#REF!</definedName>
    <definedName name="GA">#REF!</definedName>
    <definedName name="gg">#N/A</definedName>
    <definedName name="Group">#REF!</definedName>
    <definedName name="Group2">#REF!</definedName>
    <definedName name="hjå">#N/A</definedName>
    <definedName name="ho" localSheetId="79">#REF!</definedName>
    <definedName name="ho" localSheetId="62">#REF!</definedName>
    <definedName name="ho" localSheetId="63">#REF!</definedName>
    <definedName name="ho" localSheetId="64">#REF!</definedName>
    <definedName name="ho">#REF!</definedName>
    <definedName name="IM" localSheetId="79">#REF!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79">#REF!</definedName>
    <definedName name="JedenRadekPodSestavou" localSheetId="62">#REF!</definedName>
    <definedName name="JedenRadekPodSestavou" localSheetId="63">#REF!</definedName>
    <definedName name="JedenRadekPodSestavou" localSheetId="64">#REF!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PY">#REF!</definedName>
    <definedName name="kk">#REF!</definedName>
    <definedName name="ll">#REF!</definedName>
    <definedName name="LUF" localSheetId="62">#REF!</definedName>
    <definedName name="LUF" localSheetId="63">#REF!</definedName>
    <definedName name="LUF" localSheetId="64">#REF!</definedName>
    <definedName name="LUF">#REF!</definedName>
    <definedName name="MaxOblastTabulky" localSheetId="62">#REF!</definedName>
    <definedName name="MaxOblastTabulky" localSheetId="63">#REF!</definedName>
    <definedName name="MaxOblastTabulky" localSheetId="64">#REF!</definedName>
    <definedName name="MaxOblastTabulky">#REF!</definedName>
    <definedName name="MaxOblastTabulky_11" localSheetId="62">#REF!</definedName>
    <definedName name="MaxOblastTabulky_11" localSheetId="63">#REF!</definedName>
    <definedName name="MaxOblastTabulky_11" localSheetId="64">#REF!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OblastDat2" localSheetId="62">#REF!</definedName>
    <definedName name="OblastDat2" localSheetId="63">#REF!</definedName>
    <definedName name="OblastDat2" localSheetId="64">#REF!</definedName>
    <definedName name="OblastDat2">#REF!</definedName>
    <definedName name="OblastDat2_11" localSheetId="62">#REF!</definedName>
    <definedName name="OblastDat2_11" localSheetId="63">#REF!</definedName>
    <definedName name="OblastDat2_11" localSheetId="64">#REF!</definedName>
    <definedName name="OblastDat2_11">#REF!</definedName>
    <definedName name="OblastDat2_2" localSheetId="62">#REF!</definedName>
    <definedName name="OblastDat2_2" localSheetId="63">#REF!</definedName>
    <definedName name="OblastDat2_2" localSheetId="64">#REF!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#REF!</definedName>
    <definedName name="PI">#REF!</definedName>
    <definedName name="PL">#REF!</definedName>
    <definedName name="PR">#REF!</definedName>
    <definedName name="Print_Area_MI" localSheetId="55">#REF!</definedName>
    <definedName name="Print_Area_MI" localSheetId="56">#REF!</definedName>
    <definedName name="Print_Area_MI" localSheetId="57">#REF!</definedName>
    <definedName name="Print_Area_MI" localSheetId="82">#REF!</definedName>
    <definedName name="Print_Area_MI" localSheetId="79">#REF!</definedName>
    <definedName name="Print_Area_MI" localSheetId="17">#REF!</definedName>
    <definedName name="Print_Area_MI" localSheetId="32">#REF!</definedName>
    <definedName name="Print_Area_MI" localSheetId="8">#REF!</definedName>
    <definedName name="Print_Area_MI" localSheetId="9">#REF!</definedName>
    <definedName name="Print_Area_MI" localSheetId="10">#REF!</definedName>
    <definedName name="Print_Area_MI" localSheetId="13">#REF!</definedName>
    <definedName name="Print_Area_MI" localSheetId="15">#REF!</definedName>
    <definedName name="Print_Area_MI" localSheetId="16">#REF!</definedName>
    <definedName name="Print_Area_MI" localSheetId="62">#REF!</definedName>
    <definedName name="Print_Area_MI" localSheetId="63">#REF!</definedName>
    <definedName name="Print_Area_MI" localSheetId="64">#REF!</definedName>
    <definedName name="Print_Area_MI" localSheetId="54">#REF!</definedName>
    <definedName name="Print_Area_MI">#REF!</definedName>
    <definedName name="Print_Area_MI_11" localSheetId="55">#REF!</definedName>
    <definedName name="Print_Area_MI_11" localSheetId="56">#REF!</definedName>
    <definedName name="Print_Area_MI_11" localSheetId="57">#REF!</definedName>
    <definedName name="Print_Area_MI_11" localSheetId="82">#REF!</definedName>
    <definedName name="Print_Area_MI_11" localSheetId="79">#REF!</definedName>
    <definedName name="Print_Area_MI_11" localSheetId="17">#REF!</definedName>
    <definedName name="Print_Area_MI_11" localSheetId="32">#REF!</definedName>
    <definedName name="Print_Area_MI_11" localSheetId="8">#REF!</definedName>
    <definedName name="Print_Area_MI_11" localSheetId="9">#REF!</definedName>
    <definedName name="Print_Area_MI_11" localSheetId="10">#REF!</definedName>
    <definedName name="Print_Area_MI_11" localSheetId="13">#REF!</definedName>
    <definedName name="Print_Area_MI_11" localSheetId="15">#REF!</definedName>
    <definedName name="Print_Area_MI_11" localSheetId="16">#REF!</definedName>
    <definedName name="Print_Area_MI_11" localSheetId="62">#REF!</definedName>
    <definedName name="Print_Area_MI_11" localSheetId="63">#REF!</definedName>
    <definedName name="Print_Area_MI_11" localSheetId="64">#REF!</definedName>
    <definedName name="Print_Area_MI_11" localSheetId="54">#REF!</definedName>
    <definedName name="Print_Area_MI_11">#REF!</definedName>
    <definedName name="Print_Area_MI_2" localSheetId="55">#REF!</definedName>
    <definedName name="Print_Area_MI_2" localSheetId="56">#REF!</definedName>
    <definedName name="Print_Area_MI_2" localSheetId="57">#REF!</definedName>
    <definedName name="Print_Area_MI_2" localSheetId="82">#REF!</definedName>
    <definedName name="Print_Area_MI_2" localSheetId="79">#REF!</definedName>
    <definedName name="Print_Area_MI_2" localSheetId="17">#REF!</definedName>
    <definedName name="Print_Area_MI_2" localSheetId="32">#REF!</definedName>
    <definedName name="Print_Area_MI_2" localSheetId="8">#REF!</definedName>
    <definedName name="Print_Area_MI_2" localSheetId="9">#REF!</definedName>
    <definedName name="Print_Area_MI_2" localSheetId="10">#REF!</definedName>
    <definedName name="Print_Area_MI_2" localSheetId="13">#REF!</definedName>
    <definedName name="Print_Area_MI_2" localSheetId="15">#REF!</definedName>
    <definedName name="Print_Area_MI_2" localSheetId="16">#REF!</definedName>
    <definedName name="Print_Area_MI_2" localSheetId="62">#REF!</definedName>
    <definedName name="Print_Area_MI_2" localSheetId="63">#REF!</definedName>
    <definedName name="Print_Area_MI_2" localSheetId="64">#REF!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 localSheetId="55">#REF!</definedName>
    <definedName name="rfgf" localSheetId="56">#REF!</definedName>
    <definedName name="rfgf" localSheetId="57">#REF!</definedName>
    <definedName name="rfgf" localSheetId="82">#REF!</definedName>
    <definedName name="rfgf" localSheetId="17">#REF!</definedName>
    <definedName name="rfgf" localSheetId="32">#REF!</definedName>
    <definedName name="rfgf" localSheetId="8">#REF!</definedName>
    <definedName name="rfgf" localSheetId="9">#REF!</definedName>
    <definedName name="rfgf" localSheetId="10">#REF!</definedName>
    <definedName name="rfgf" localSheetId="13">#REF!</definedName>
    <definedName name="rfgf" localSheetId="15">#REF!</definedName>
    <definedName name="rfgf" localSheetId="16">#REF!</definedName>
    <definedName name="rfgf" localSheetId="62">#REF!</definedName>
    <definedName name="rfgf" localSheetId="63">#REF!</definedName>
    <definedName name="rfgf" localSheetId="64">#REF!</definedName>
    <definedName name="rfgf" localSheetId="54">#REF!</definedName>
    <definedName name="rfgf">#REF!</definedName>
    <definedName name="RP">#REF!</definedName>
    <definedName name="rrr">#REF!</definedName>
    <definedName name="RSP">#REF!</definedName>
    <definedName name="RT">#REF!</definedName>
    <definedName name="RTT">#REF!</definedName>
    <definedName name="ST">#REF!</definedName>
    <definedName name="TA">#REF!</definedName>
    <definedName name="TD">#REF!</definedName>
    <definedName name="TI">#REF!</definedName>
    <definedName name="UES">#REF!</definedName>
    <definedName name="USD" localSheetId="62">#REF!</definedName>
    <definedName name="USD" localSheetId="63">#REF!</definedName>
    <definedName name="USD" localSheetId="64">#REF!</definedName>
    <definedName name="USD">#REF!</definedName>
    <definedName name="_xlnm.Print_Area" localSheetId="55">'AE1'!$A$4:$N$41</definedName>
    <definedName name="_xlnm.Print_Area" localSheetId="56">'AE2'!$A$4:$H$49</definedName>
    <definedName name="_xlnm.Print_Area" localSheetId="57">'AE3'!$A$4:$E$23</definedName>
    <definedName name="_xlnm.Print_Area" localSheetId="3">ATTESTATION!$A$5:$H$36</definedName>
    <definedName name="_xlnm.Print_Area" localSheetId="83">BACK!$A$1:$Q$49</definedName>
    <definedName name="_xlnm.Print_Area" localSheetId="82">'Boligkreditt Credit Risk'!$A$5:$V$166</definedName>
    <definedName name="_xlnm.Print_Area" localSheetId="81">'Boligkreditt Key metrics '!$A$5:$J$202</definedName>
    <definedName name="_xlnm.Print_Area" localSheetId="4">'CC1'!$A$5:$F$117</definedName>
    <definedName name="_xlnm.Print_Area" localSheetId="5">'CC2'!$A$5:$H$54</definedName>
    <definedName name="_xlnm.Print_Area" localSheetId="79">CCA!$A$5:$BN$61</definedName>
    <definedName name="_xlnm.Print_Area" localSheetId="80">'CCA Footnotes'!$A$5:$G$7</definedName>
    <definedName name="_xlnm.Print_Area" localSheetId="33">'CCR1'!$A$5:$K$45</definedName>
    <definedName name="_xlnm.Print_Area" localSheetId="34">'CCR2'!$A$5:$H$17</definedName>
    <definedName name="_xlnm.Print_Area" localSheetId="22">'CCR3'!$A$5:$O$40</definedName>
    <definedName name="_xlnm.Print_Area" localSheetId="35">'CCR4'!$A$5:$J$82</definedName>
    <definedName name="_xlnm.Print_Area" localSheetId="36">'CCR5'!$A$5:$N$42</definedName>
    <definedName name="_xlnm.Print_Area" localSheetId="37">'CCR7'!$A$5:$H$18</definedName>
    <definedName name="_xlnm.Print_Area" localSheetId="38">'CCR8'!$A$5:$H$31</definedName>
    <definedName name="_xlnm.Print_Area" localSheetId="44">'CCyB1 '!$A$5:$P$58</definedName>
    <definedName name="_xlnm.Print_Area" localSheetId="45">CCyB2!$A$5:$F$12</definedName>
    <definedName name="_xlnm.Print_Area" localSheetId="1">'CONTACT INFORMATION'!$A$2:$E$24</definedName>
    <definedName name="_xlnm.Print_Area" localSheetId="2">CONTENTS!$A$2:$G$123</definedName>
    <definedName name="_xlnm.Print_Area" localSheetId="0">COVER!$A$1:$F$18</definedName>
    <definedName name="_xlnm.Print_Area" localSheetId="20">'CQ1'!$A$5:$L$54</definedName>
    <definedName name="_xlnm.Print_Area" localSheetId="17">'CQ3'!$A$5:$P$70</definedName>
    <definedName name="_xlnm.Print_Area" localSheetId="18">'CQ4'!$A$5:$J$51</definedName>
    <definedName name="_xlnm.Print_Area" localSheetId="19">'CQ5'!$A$5:$I$61</definedName>
    <definedName name="_xlnm.Print_Area" localSheetId="21">'CQ7'!$A$5:$F$33</definedName>
    <definedName name="_xlnm.Print_Area" localSheetId="14">'CR1'!$A$5:$U$76</definedName>
    <definedName name="_xlnm.Print_Area" localSheetId="23">'CR1-A'!$A$5:$J$25</definedName>
    <definedName name="_xlnm.Print_Area" localSheetId="24">'CR2'!$A$5:$E$17</definedName>
    <definedName name="_xlnm.Print_Area" localSheetId="25">'CR3'!$A$5:$H$31</definedName>
    <definedName name="_xlnm.Print_Area" localSheetId="26">'CR4'!$A$5:$I$63</definedName>
    <definedName name="_xlnm.Print_Area" localSheetId="27">'CR5'!$A$5:$AD$46</definedName>
    <definedName name="_xlnm.Print_Area" localSheetId="28">'CR6'!$A$5:$O$167</definedName>
    <definedName name="_xlnm.Print_Area" localSheetId="29">'CR6-A'!$A$5:$H$7</definedName>
    <definedName name="_xlnm.Print_Area" localSheetId="30">'CR7-A'!$A$5:$Q$53</definedName>
    <definedName name="_xlnm.Print_Area" localSheetId="31">'CR8'!$A$5:$H$21</definedName>
    <definedName name="_xlnm.Print_Area" localSheetId="32">'CR9'!$A$5:$I$6</definedName>
    <definedName name="_xlnm.Print_Area" localSheetId="67">'ESG Qualitative'!$A$5:$F$74</definedName>
    <definedName name="_xlnm.Print_Area" localSheetId="68">'ESG1'!$A$5:$S$85</definedName>
    <definedName name="_xlnm.Print_Area" localSheetId="77">'ESG10'!$A$5:$H$28</definedName>
    <definedName name="_xlnm.Print_Area" localSheetId="69">'ESG2'!$A$5:$S$35</definedName>
    <definedName name="_xlnm.Print_Area" localSheetId="70">'ESG3'!$A$5:$I$122</definedName>
    <definedName name="_xlnm.Print_Area" localSheetId="71">'ESG4'!$A$5:$H$18</definedName>
    <definedName name="_xlnm.Print_Area" localSheetId="72">'ESG5'!$A$5:$Q$44</definedName>
    <definedName name="_xlnm.Print_Area" localSheetId="73">'ESG6'!$A$5:$F$16</definedName>
    <definedName name="_xlnm.Print_Area" localSheetId="74">'ESG7'!$A$5:$S$69</definedName>
    <definedName name="_xlnm.Print_Area" localSheetId="75">'ESG8'!$A$5:$AK$34</definedName>
    <definedName name="_xlnm.Print_Area" localSheetId="76">'ESG9'!$A$5:$AO$82</definedName>
    <definedName name="_xlnm.Print_Area" localSheetId="8">'INS1'!$A$5:$E$19</definedName>
    <definedName name="_xlnm.Print_Area" localSheetId="9">'INS2'!$A$5:$E$18</definedName>
    <definedName name="_xlnm.Print_Area" localSheetId="78">IRRBB1!$A$5:$G$23</definedName>
    <definedName name="_xlnm.Print_Area" localSheetId="7">'KM1'!$A$5:$H$65</definedName>
    <definedName name="_xlnm.Print_Area" localSheetId="52">'KM2'!$A$5:$H$33</definedName>
    <definedName name="_xlnm.Print_Area" localSheetId="10">'LI1'!$A$5:$J$91</definedName>
    <definedName name="_xlnm.Print_Area" localSheetId="13">'LI2'!$B$4:$H$46</definedName>
    <definedName name="_xlnm.Print_Area" localSheetId="15">'LI3'!$A$5:$J$47</definedName>
    <definedName name="_xlnm.Print_Area" localSheetId="50">'LIQ1'!$A$5:$L$45</definedName>
    <definedName name="_xlnm.Print_Area" localSheetId="51">'LIQ2'!$A$5:$H$100</definedName>
    <definedName name="_xlnm.Print_Area" localSheetId="46">'LR1'!$A$5:$H$27</definedName>
    <definedName name="_xlnm.Print_Area" localSheetId="47">'LR2'!$A$5:$I$82</definedName>
    <definedName name="_xlnm.Print_Area" localSheetId="48">'LR3'!$A$4:$F$22</definedName>
    <definedName name="_xlnm.Print_Area" localSheetId="39">'MR1'!$A$5:$G$26</definedName>
    <definedName name="_xlnm.Print_Area" localSheetId="6">'OV1'!$A$5:$H$47</definedName>
    <definedName name="_xlnm.Print_Area" localSheetId="16">'PV1'!$A$5:$O$40</definedName>
    <definedName name="_xlnm.Print_Area" localSheetId="62">'REM1'!$A$5:$H$33</definedName>
    <definedName name="_xlnm.Print_Area" localSheetId="63">'REM2'!$A$5:$I$23</definedName>
    <definedName name="_xlnm.Print_Area" localSheetId="64">'REM3'!$A$5:$K$41</definedName>
    <definedName name="_xlnm.Print_Area" localSheetId="65">'REM4'!$A$5:$E$22</definedName>
    <definedName name="_xlnm.Print_Area" localSheetId="66">'REM5'!$A$5:$N$18</definedName>
    <definedName name="_xlnm.Print_Area" localSheetId="61">REMA!$A$5:$B$16</definedName>
    <definedName name="_xlnm.Print_Area" localSheetId="42">'SEC1'!$A$5:$V$27</definedName>
    <definedName name="_xlnm.Print_Area" localSheetId="43">'SEC3'!$A$5:$W$26</definedName>
    <definedName name="_xlnm.Print_Area" localSheetId="53">TLAC1!$A$5:$E$39</definedName>
    <definedName name="_xlnm.Print_Area" localSheetId="54">TLAC3b!$A$4:$I$23</definedName>
    <definedName name="_xlnm.Print_Area">#N/A</definedName>
    <definedName name="Valid1" localSheetId="55">#REF!</definedName>
    <definedName name="Valid1" localSheetId="56">#REF!</definedName>
    <definedName name="Valid1" localSheetId="57">#REF!</definedName>
    <definedName name="Valid1" localSheetId="82">#REF!</definedName>
    <definedName name="Valid1" localSheetId="17">#REF!</definedName>
    <definedName name="Valid1" localSheetId="32">#REF!</definedName>
    <definedName name="Valid1" localSheetId="8">#REF!</definedName>
    <definedName name="Valid1" localSheetId="9">#REF!</definedName>
    <definedName name="Valid1" localSheetId="10">#REF!</definedName>
    <definedName name="Valid1" localSheetId="13">#REF!</definedName>
    <definedName name="Valid1" localSheetId="15">#REF!</definedName>
    <definedName name="Valid1" localSheetId="16">#REF!</definedName>
    <definedName name="Valid1" localSheetId="62">#REF!</definedName>
    <definedName name="Valid1" localSheetId="63">#REF!</definedName>
    <definedName name="Valid1" localSheetId="64">#REF!</definedName>
    <definedName name="Valid1" localSheetId="54">#REF!</definedName>
    <definedName name="Valid1">#REF!</definedName>
    <definedName name="Valid2" localSheetId="55">#REF!</definedName>
    <definedName name="Valid2" localSheetId="56">#REF!</definedName>
    <definedName name="Valid2" localSheetId="57">#REF!</definedName>
    <definedName name="Valid2" localSheetId="82">#REF!</definedName>
    <definedName name="Valid2" localSheetId="17">#REF!</definedName>
    <definedName name="Valid2" localSheetId="32">#REF!</definedName>
    <definedName name="Valid2" localSheetId="8">#REF!</definedName>
    <definedName name="Valid2" localSheetId="9">#REF!</definedName>
    <definedName name="Valid2" localSheetId="10">#REF!</definedName>
    <definedName name="Valid2" localSheetId="13">#REF!</definedName>
    <definedName name="Valid2" localSheetId="15">#REF!</definedName>
    <definedName name="Valid2" localSheetId="16">#REF!</definedName>
    <definedName name="Valid2" localSheetId="62">#REF!</definedName>
    <definedName name="Valid2" localSheetId="63">#REF!</definedName>
    <definedName name="Valid2" localSheetId="64">#REF!</definedName>
    <definedName name="Valid2" localSheetId="54">#REF!</definedName>
    <definedName name="Valid2">#REF!</definedName>
    <definedName name="Valid3" localSheetId="55">#REF!</definedName>
    <definedName name="Valid3" localSheetId="56">#REF!</definedName>
    <definedName name="Valid3" localSheetId="57">#REF!</definedName>
    <definedName name="Valid3" localSheetId="82">#REF!</definedName>
    <definedName name="Valid3" localSheetId="17">#REF!</definedName>
    <definedName name="Valid3" localSheetId="32">#REF!</definedName>
    <definedName name="Valid3" localSheetId="8">#REF!</definedName>
    <definedName name="Valid3" localSheetId="9">#REF!</definedName>
    <definedName name="Valid3" localSheetId="10">#REF!</definedName>
    <definedName name="Valid3" localSheetId="13">#REF!</definedName>
    <definedName name="Valid3" localSheetId="15">#REF!</definedName>
    <definedName name="Valid3" localSheetId="16">#REF!</definedName>
    <definedName name="Valid3" localSheetId="62">#REF!</definedName>
    <definedName name="Valid3" localSheetId="63">#REF!</definedName>
    <definedName name="Valid3" localSheetId="64">#REF!</definedName>
    <definedName name="Valid3" localSheetId="54">#REF!</definedName>
    <definedName name="Valid3">#REF!</definedName>
    <definedName name="Valid4">#REF!</definedName>
    <definedName name="Valid5">#REF!</definedName>
    <definedName name="XBRL">#REF!</definedName>
    <definedName name="XX">#REF!</definedName>
    <definedName name="YesNo">#REF!</definedName>
    <definedName name="YesNoBasel2">#REF!</definedName>
    <definedName name="YesNoNA" localSheetId="62">#REF!</definedName>
    <definedName name="YesNoNA" localSheetId="63">#REF!</definedName>
    <definedName name="YesNoNA" localSheetId="64">#REF!</definedName>
    <definedName name="YesNoNA">#REF!</definedName>
    <definedName name="zxasdafsds" localSheetId="62">#REF!</definedName>
    <definedName name="zxasdafsds" localSheetId="63">#REF!</definedName>
    <definedName name="zxasdafsds" localSheetId="64">#REF!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52" l="1"/>
  <c r="T23" i="252"/>
  <c r="T12" i="252"/>
  <c r="H123" i="223" l="1"/>
  <c r="H122" i="223" s="1"/>
  <c r="H129" i="223" s="1"/>
  <c r="G123" i="223"/>
  <c r="G122" i="223" s="1"/>
  <c r="G129" i="223" s="1"/>
  <c r="N39" i="205"/>
  <c r="M39" i="205"/>
  <c r="I39" i="205"/>
  <c r="O51" i="205"/>
  <c r="O45" i="205"/>
  <c r="E45" i="205"/>
  <c r="F45" i="205"/>
  <c r="G45" i="205"/>
  <c r="H45" i="205"/>
  <c r="I45" i="205"/>
  <c r="J45" i="205"/>
  <c r="K45" i="205"/>
  <c r="L45" i="205"/>
  <c r="M45" i="205"/>
  <c r="N45" i="205"/>
  <c r="D45" i="205"/>
  <c r="E54" i="205"/>
  <c r="F54" i="205"/>
  <c r="G54" i="205"/>
  <c r="H54" i="205"/>
  <c r="I54" i="205"/>
  <c r="J54" i="205"/>
  <c r="K54" i="205"/>
  <c r="L54" i="205"/>
  <c r="M54" i="205"/>
  <c r="N54" i="205"/>
  <c r="O54" i="205"/>
  <c r="D54" i="205"/>
  <c r="E51" i="205"/>
  <c r="F51" i="205"/>
  <c r="G51" i="205"/>
  <c r="H51" i="205"/>
  <c r="I51" i="205"/>
  <c r="J51" i="205"/>
  <c r="K51" i="205"/>
  <c r="L51" i="205"/>
  <c r="M51" i="205"/>
  <c r="N51" i="205"/>
  <c r="D51" i="205"/>
  <c r="F25" i="107"/>
  <c r="D24" i="203"/>
  <c r="F73" i="223" l="1"/>
  <c r="J41" i="201"/>
  <c r="K41" i="201"/>
  <c r="L41" i="201"/>
  <c r="E41" i="201"/>
  <c r="F41" i="201"/>
  <c r="G41" i="201"/>
  <c r="F44" i="41"/>
  <c r="I44" i="41"/>
  <c r="J44" i="41"/>
  <c r="D44" i="41"/>
  <c r="G174" i="223" l="1"/>
  <c r="G153" i="223"/>
  <c r="E41" i="261"/>
  <c r="H41" i="261" l="1"/>
  <c r="G41" i="261"/>
  <c r="H25" i="261"/>
  <c r="G25" i="261"/>
  <c r="E25" i="261"/>
  <c r="D41" i="261"/>
  <c r="F28" i="261" l="1"/>
  <c r="F41" i="261" s="1"/>
  <c r="G22" i="260"/>
  <c r="H22" i="260"/>
  <c r="F21" i="260" l="1"/>
  <c r="F19" i="260"/>
  <c r="I29" i="163"/>
  <c r="H29" i="163"/>
  <c r="G29" i="163"/>
  <c r="F29" i="163"/>
  <c r="E29" i="163"/>
  <c r="D29" i="163"/>
  <c r="F18" i="223" l="1"/>
  <c r="D43" i="10" l="1"/>
  <c r="D67" i="145"/>
  <c r="D68" i="145" s="1"/>
  <c r="D21" i="145"/>
  <c r="E13" i="155"/>
  <c r="E11" i="155" s="1"/>
  <c r="D87" i="145" l="1"/>
  <c r="M147" i="224"/>
  <c r="T31" i="252" l="1"/>
  <c r="O103" i="205"/>
  <c r="N103" i="205"/>
  <c r="M103" i="205"/>
  <c r="L103" i="205"/>
  <c r="K103" i="205"/>
  <c r="J103" i="205"/>
  <c r="I103" i="205"/>
  <c r="H103" i="205"/>
  <c r="G103" i="205"/>
  <c r="F103" i="205"/>
  <c r="E103" i="205"/>
  <c r="D103" i="205"/>
  <c r="O97" i="205"/>
  <c r="N97" i="205"/>
  <c r="N107" i="205" s="1"/>
  <c r="M97" i="205"/>
  <c r="L97" i="205"/>
  <c r="K97" i="205"/>
  <c r="K107" i="205" s="1"/>
  <c r="J97" i="205"/>
  <c r="I97" i="205"/>
  <c r="H97" i="205"/>
  <c r="G97" i="205"/>
  <c r="F97" i="205"/>
  <c r="F107" i="205" s="1"/>
  <c r="E97" i="205"/>
  <c r="E107" i="205" s="1"/>
  <c r="D97" i="205"/>
  <c r="D107" i="205" s="1"/>
  <c r="H107" i="205" l="1"/>
  <c r="M107" i="205"/>
  <c r="O107" i="205"/>
  <c r="I107" i="205"/>
  <c r="J107" i="205"/>
  <c r="L107" i="205"/>
  <c r="F20" i="9"/>
  <c r="F24" i="9"/>
  <c r="N23" i="215" l="1"/>
  <c r="K23" i="215"/>
  <c r="M22" i="215"/>
  <c r="O16" i="215" l="1"/>
  <c r="O17" i="215"/>
  <c r="O19" i="215"/>
  <c r="O20" i="215"/>
  <c r="O21" i="215"/>
  <c r="O22" i="215"/>
  <c r="O15" i="215"/>
  <c r="O23" i="215" l="1"/>
  <c r="K16" i="215" l="1"/>
  <c r="K17" i="215"/>
  <c r="K19" i="215"/>
  <c r="K20" i="215"/>
  <c r="K21" i="215"/>
  <c r="K15" i="215"/>
  <c r="O55" i="205" l="1"/>
  <c r="I55" i="205"/>
  <c r="H55" i="205"/>
  <c r="J55" i="205"/>
  <c r="E55" i="205"/>
  <c r="F55" i="205"/>
  <c r="K55" i="205"/>
  <c r="L55" i="205"/>
  <c r="M55" i="205"/>
  <c r="D55" i="205"/>
  <c r="N55" i="205" l="1"/>
  <c r="H111" i="223" l="1"/>
  <c r="H100" i="223"/>
  <c r="H101" i="223"/>
  <c r="H102" i="223"/>
  <c r="H104" i="223"/>
  <c r="H105" i="223"/>
  <c r="H106" i="223"/>
  <c r="H107" i="223"/>
  <c r="H110" i="223"/>
  <c r="H99" i="223"/>
</calcChain>
</file>

<file path=xl/sharedStrings.xml><?xml version="1.0" encoding="utf-8"?>
<sst xmlns="http://schemas.openxmlformats.org/spreadsheetml/2006/main" count="9998" uniqueCount="3171">
  <si>
    <t>DNB Group</t>
  </si>
  <si>
    <t>Risk and capital management</t>
  </si>
  <si>
    <t>Disclosure according to Pillar 3</t>
  </si>
  <si>
    <t>Contact information</t>
  </si>
  <si>
    <t>Group Chief Executive Officer</t>
  </si>
  <si>
    <t>Kjerstin R. Braathen</t>
  </si>
  <si>
    <t>For further information, please contact</t>
  </si>
  <si>
    <t>Eline Skramstad, Group Chief Risk Officer</t>
  </si>
  <si>
    <t>eline.skramstad@dnb.no</t>
  </si>
  <si>
    <t>Rune Helland, Head of Investor Relations</t>
  </si>
  <si>
    <t>rune.helland@dnb.no</t>
  </si>
  <si>
    <t>+47 23 26 84 00</t>
  </si>
  <si>
    <t>Mathias Bruvik, Head of Group Financial Reporting</t>
  </si>
  <si>
    <t>mathias.bruvik@dnb.no</t>
  </si>
  <si>
    <t>+47 91 75 87 74</t>
  </si>
  <si>
    <t>Address</t>
  </si>
  <si>
    <t>P.O. Box 1600 Sentrum, N-0021 Oslo</t>
  </si>
  <si>
    <t>Visiting address: Dronning Eufemias gate 30, Oslo</t>
  </si>
  <si>
    <t>Telephone numbers</t>
  </si>
  <si>
    <t>From outside Norway: +47 91 50 48 00</t>
  </si>
  <si>
    <t>In Norway: 91 50 48 00</t>
  </si>
  <si>
    <t>Investor Relations</t>
  </si>
  <si>
    <t>E-mail: investor.relations@dnb.no</t>
  </si>
  <si>
    <t>Information on the Internet</t>
  </si>
  <si>
    <t>DNB's Investor Relations page: ir.dnb.no</t>
  </si>
  <si>
    <t>DNB Risk and capital management / Pillar 3 additional disclosures</t>
  </si>
  <si>
    <t>Appendixes</t>
  </si>
  <si>
    <t>30 June 2024</t>
  </si>
  <si>
    <t>Unless otherwise stated, figures in the templates are figures for DNB Group - regulatory consolidation</t>
  </si>
  <si>
    <t>Annex</t>
  </si>
  <si>
    <t>Updated</t>
  </si>
  <si>
    <t>Own funds</t>
  </si>
  <si>
    <t xml:space="preserve"> </t>
  </si>
  <si>
    <t>CC1</t>
  </si>
  <si>
    <t>Composition of regulatory own funds</t>
  </si>
  <si>
    <t>Annex VII</t>
  </si>
  <si>
    <t>Points (a), (d), (e) and (f) of Article 437</t>
  </si>
  <si>
    <t>Semi-Annually</t>
  </si>
  <si>
    <t>CC2</t>
  </si>
  <si>
    <t>Reconciliation of regulatory own funds to balance sheet in the audited financial statements</t>
  </si>
  <si>
    <t>Point (a) of Article 437</t>
  </si>
  <si>
    <t>Quarterly</t>
  </si>
  <si>
    <t>Key metrics and overview of risk exposure amounts</t>
  </si>
  <si>
    <t>OV1</t>
  </si>
  <si>
    <t>Overview of risk exposure amounts</t>
  </si>
  <si>
    <t>Annex I</t>
  </si>
  <si>
    <t xml:space="preserve">Point (d) of Article 438 </t>
  </si>
  <si>
    <t>KM1</t>
  </si>
  <si>
    <t xml:space="preserve">Key metrics (at consolidated group level) </t>
  </si>
  <si>
    <t xml:space="preserve">Points (a) to (g) of Article 447 and point (b) of Article 438 </t>
  </si>
  <si>
    <t>INS1</t>
  </si>
  <si>
    <t>Insurance participations</t>
  </si>
  <si>
    <t>Point (f) of Article 438</t>
  </si>
  <si>
    <t>Annually</t>
  </si>
  <si>
    <t>INS2</t>
  </si>
  <si>
    <t>Financial conglomerates information on own funds and capital adequacy ratio</t>
  </si>
  <si>
    <t>Points (g) of Article 438</t>
  </si>
  <si>
    <t>Scope of application</t>
  </si>
  <si>
    <t xml:space="preserve">LI1
</t>
  </si>
  <si>
    <t>Differences between accounting and regulatory scopes of consolidation and the mapping of financial 
  statement categories with regulatory risk categories</t>
  </si>
  <si>
    <t>Annex V</t>
  </si>
  <si>
    <t>Point (c) of Article 436</t>
  </si>
  <si>
    <t>LI2</t>
  </si>
  <si>
    <t>Main sources of differences between regulatory exposure amounts and carrying values in financial statements</t>
  </si>
  <si>
    <t>Point (d) of Article 436</t>
  </si>
  <si>
    <t>LI3</t>
  </si>
  <si>
    <t>Outline of the differences in the scopes of consolidation (entity by entity)</t>
  </si>
  <si>
    <t>Point (b) of Article 436</t>
  </si>
  <si>
    <t>PV1</t>
  </si>
  <si>
    <t>Prudent valuation adjustments (PVA)</t>
  </si>
  <si>
    <t>Point (e) of Article 436</t>
  </si>
  <si>
    <t>Credit risk quality</t>
  </si>
  <si>
    <t>CQ1</t>
  </si>
  <si>
    <t>Credit quality of forborne exposures</t>
  </si>
  <si>
    <t>Annex XV</t>
  </si>
  <si>
    <t xml:space="preserve">Point (c) of Article 442 </t>
  </si>
  <si>
    <t>CQ3</t>
  </si>
  <si>
    <t xml:space="preserve">Credit quality of performing and non-performing exposures by past due days </t>
  </si>
  <si>
    <t>Points (c) and (d) of Article 442</t>
  </si>
  <si>
    <t>CQ4</t>
  </si>
  <si>
    <t>Quality of non-performing exposures by geography</t>
  </si>
  <si>
    <t>Points (c) and (e) of Article 442</t>
  </si>
  <si>
    <t>CQ5</t>
  </si>
  <si>
    <t>Credit quality of loans and advances by industry</t>
  </si>
  <si>
    <t xml:space="preserve">Points (c) and (e) of Article 442 </t>
  </si>
  <si>
    <t>CQ7</t>
  </si>
  <si>
    <t>Collateral obtained by taking possession and execution processes</t>
  </si>
  <si>
    <t xml:space="preserve">CR1 </t>
  </si>
  <si>
    <t>Performing and non-performing exposures and related provisions</t>
  </si>
  <si>
    <t>CR1-A</t>
  </si>
  <si>
    <t>Maturity of exposures</t>
  </si>
  <si>
    <t xml:space="preserve">Point (g) of Article 442 </t>
  </si>
  <si>
    <t>Credit risk mitigation techniques</t>
  </si>
  <si>
    <t>CR3</t>
  </si>
  <si>
    <t>Disclosure of the use of credit risk mitigation techniques</t>
  </si>
  <si>
    <t>Annex XVII</t>
  </si>
  <si>
    <t>Point (f) of Article 453</t>
  </si>
  <si>
    <t>Standardised approach</t>
  </si>
  <si>
    <t>CR4</t>
  </si>
  <si>
    <t>Standardised approach – Credit risk exposure and CRM effects</t>
  </si>
  <si>
    <t>Annex XIX</t>
  </si>
  <si>
    <t>Points (g), (h) and (i)  of Article 453 CRR and point (e) of Article 444</t>
  </si>
  <si>
    <t>CR5</t>
  </si>
  <si>
    <t>Point (e) of Article 444</t>
  </si>
  <si>
    <t>IRB approach to credit risk</t>
  </si>
  <si>
    <t>CR6</t>
  </si>
  <si>
    <t>IRB approach – Credit risk exposures by exposure class and PD range</t>
  </si>
  <si>
    <t>Annex XXI</t>
  </si>
  <si>
    <t>Point (g) of Article 452</t>
  </si>
  <si>
    <t>CR6-A</t>
  </si>
  <si>
    <t>Scope of the use of IRB and SA approaches</t>
  </si>
  <si>
    <t>Point (b) of Article 452</t>
  </si>
  <si>
    <t>CR7-A</t>
  </si>
  <si>
    <t>IRB approach – Disclosure of the extent of the use of CRM techniques</t>
  </si>
  <si>
    <t xml:space="preserve">Point (g) of Article 453 </t>
  </si>
  <si>
    <t>CR8</t>
  </si>
  <si>
    <t xml:space="preserve">REA flow statements of credit risk exposures under the IRB approach </t>
  </si>
  <si>
    <t>Point (h) of Article 438</t>
  </si>
  <si>
    <t>CR9</t>
  </si>
  <si>
    <t>IRB approach – Back-testing of PD per exposure class (fixed PD scale)</t>
  </si>
  <si>
    <t>Point (h) of Article 452</t>
  </si>
  <si>
    <t>CR10</t>
  </si>
  <si>
    <t>Annex XXIII</t>
  </si>
  <si>
    <t>Exposures to counterparty credit risk</t>
  </si>
  <si>
    <t>CCR1</t>
  </si>
  <si>
    <t>Analysis of CCR exposure by approach</t>
  </si>
  <si>
    <t>Annex XXV</t>
  </si>
  <si>
    <t>Points (f), (g), (k) and (m) of Article 439</t>
  </si>
  <si>
    <t>CCR3</t>
  </si>
  <si>
    <t>Standardised approach – CCR exposures by regulatory exposure class and risk weights</t>
  </si>
  <si>
    <t>CCR4</t>
  </si>
  <si>
    <t>IRB approach – CCR exposures by exposure class and PD scale</t>
  </si>
  <si>
    <t>CCR5</t>
  </si>
  <si>
    <t>Composition of collateral for CCR exposures</t>
  </si>
  <si>
    <t xml:space="preserve">Point (e) of Article 439  </t>
  </si>
  <si>
    <t>CCR7</t>
  </si>
  <si>
    <t>REA flow statements of CCR exposures under the IMM</t>
  </si>
  <si>
    <t xml:space="preserve">Annex XXV </t>
  </si>
  <si>
    <t>CCR8</t>
  </si>
  <si>
    <t>Exposures to CCPs</t>
  </si>
  <si>
    <t xml:space="preserve">Point (i) of Article 439 </t>
  </si>
  <si>
    <t>Standardised approach and internal model for market risk</t>
  </si>
  <si>
    <t>MR1</t>
  </si>
  <si>
    <t>Market risk under the standardised approach</t>
  </si>
  <si>
    <t>Annex XXIX</t>
  </si>
  <si>
    <t xml:space="preserve">Key Metrics </t>
  </si>
  <si>
    <t>CCyB1</t>
  </si>
  <si>
    <t>Geographical distribution of credit exposures relevant for the calculation of the countercyclical buffer</t>
  </si>
  <si>
    <t>Annex IX</t>
  </si>
  <si>
    <t>Point (a) of Article 440</t>
  </si>
  <si>
    <t>CCyB2</t>
  </si>
  <si>
    <t>Amount of institution-specific countercyclical capital buffer</t>
  </si>
  <si>
    <t>Point (b) of Article 440</t>
  </si>
  <si>
    <t>Leverage ratio</t>
  </si>
  <si>
    <t>LR1</t>
  </si>
  <si>
    <t>Summary reconciliation of accounting assets and leverage ratio exposures</t>
  </si>
  <si>
    <t>Annex XI</t>
  </si>
  <si>
    <t>LR2</t>
  </si>
  <si>
    <t xml:space="preserve">Leverage ratio common disclosure </t>
  </si>
  <si>
    <t>LR3</t>
  </si>
  <si>
    <t>Split up of on balance sheet exposures (excluding deratives, SFTs and exempted exposures)</t>
  </si>
  <si>
    <t>Liquidity requirements</t>
  </si>
  <si>
    <t>LIQ1</t>
  </si>
  <si>
    <t>Quantitative information of LCR</t>
  </si>
  <si>
    <t>Annex XIII</t>
  </si>
  <si>
    <t>Article 451a(2)</t>
  </si>
  <si>
    <t>LIQ2</t>
  </si>
  <si>
    <t>Net Stable Funding Ratio</t>
  </si>
  <si>
    <t>Article 451a(3)</t>
  </si>
  <si>
    <t>MREL - minimum requirement eligible liabilities</t>
  </si>
  <si>
    <t>KM2</t>
  </si>
  <si>
    <t>Key metrics  - MREL</t>
  </si>
  <si>
    <t>Article 447 (h)</t>
  </si>
  <si>
    <t>TLAC1</t>
  </si>
  <si>
    <t xml:space="preserve">Composition - MREL </t>
  </si>
  <si>
    <t>TLAC3b</t>
  </si>
  <si>
    <t>Creditor ranking - resolution entity</t>
  </si>
  <si>
    <t>Encumbered and unencumbered assets</t>
  </si>
  <si>
    <t>AE1</t>
  </si>
  <si>
    <t>Annex XXXV</t>
  </si>
  <si>
    <t>Article 443</t>
  </si>
  <si>
    <t>AE2</t>
  </si>
  <si>
    <t>Collateral received and own debt securities issued</t>
  </si>
  <si>
    <t>AE3</t>
  </si>
  <si>
    <t>Sources of encumbrance</t>
  </si>
  <si>
    <t>Operational risk</t>
  </si>
  <si>
    <t>OR1</t>
  </si>
  <si>
    <t>Annex XXXI</t>
  </si>
  <si>
    <t>Remuneration policy</t>
  </si>
  <si>
    <t>REMA</t>
  </si>
  <si>
    <t>Annex XXXIII</t>
  </si>
  <si>
    <t>Point a-f, j and k of Article 450(1) , 450(2)</t>
  </si>
  <si>
    <t>REM1</t>
  </si>
  <si>
    <t xml:space="preserve">Remuneration awarded for the financial year </t>
  </si>
  <si>
    <t xml:space="preserve">Point (h)(i)-(ii) of Article 450(1)  </t>
  </si>
  <si>
    <t>REM2</t>
  </si>
  <si>
    <t>Special payments  to staff whose professional activities have a material impact on institutions’ risk profile 
  (identified staff)</t>
  </si>
  <si>
    <t xml:space="preserve">Point (h)(v) to (vii) of Article 450(1)  </t>
  </si>
  <si>
    <t>REM3</t>
  </si>
  <si>
    <t>Deferred remuneration</t>
  </si>
  <si>
    <t>Point (h)(iii) and (iv) of Article 450(1)</t>
  </si>
  <si>
    <t>REM4</t>
  </si>
  <si>
    <t>Remuneration of 1 million EUR or more per year</t>
  </si>
  <si>
    <t xml:space="preserve">Point (i) of Article 450(1) </t>
  </si>
  <si>
    <t>REM5</t>
  </si>
  <si>
    <t>Information on remuneration of staff whose professional activities have a material impact on institutions’ risk 
  profile (identified staff)</t>
  </si>
  <si>
    <t>Point (g) of Article 450(1)</t>
  </si>
  <si>
    <t>Qualitative information in accordance with Article 449a CCR</t>
  </si>
  <si>
    <t>Annex XXXIX</t>
  </si>
  <si>
    <t>Article 449a</t>
  </si>
  <si>
    <t>ESG1</t>
  </si>
  <si>
    <t>Banking book - Climate Change transition Risk: Credit Quality of exposures by sector, emissions 
  and residual maturity</t>
  </si>
  <si>
    <t>ESG2</t>
  </si>
  <si>
    <t>Banking book - Climate change transition risk: Loans collateralised by immovable property - Energy 
  efficiency of the collateral</t>
  </si>
  <si>
    <t>ESG3</t>
  </si>
  <si>
    <t>Banking book - Climate change transition risk: Alignment metrics</t>
  </si>
  <si>
    <t>ESG4</t>
  </si>
  <si>
    <t>Banking book - Climate change transition risk: Exposures to top 20 carbon-intensive firms</t>
  </si>
  <si>
    <t>ESG5</t>
  </si>
  <si>
    <t>Banking book - Climate change physical risk: Exposures subject to physical risk</t>
  </si>
  <si>
    <t>ESG6</t>
  </si>
  <si>
    <t>Summary of GAR KPIs</t>
  </si>
  <si>
    <t>ESG7</t>
  </si>
  <si>
    <t>Mitigating actions: Assets for the calculation of GAR</t>
  </si>
  <si>
    <t>ESG8</t>
  </si>
  <si>
    <t>GAR (per cent)</t>
  </si>
  <si>
    <t>ESG10</t>
  </si>
  <si>
    <t>Other climate change mitigating actions that are not covered in the EU Taxonomy</t>
  </si>
  <si>
    <t>Interest rate risk in the banking book</t>
  </si>
  <si>
    <t>IRRBB1</t>
  </si>
  <si>
    <t>Interest rate risks of non-trading book activities</t>
  </si>
  <si>
    <t>Annex XXXVII</t>
  </si>
  <si>
    <t>Additional information</t>
  </si>
  <si>
    <t>Points (b) and (c) of Article 437</t>
  </si>
  <si>
    <t>CCA footnotes</t>
  </si>
  <si>
    <t xml:space="preserve">DNB Boligkreditt </t>
  </si>
  <si>
    <t>DNB Boligkreditt - Key metrics</t>
  </si>
  <si>
    <t>Article 433a (2)</t>
  </si>
  <si>
    <t>DNB Boligkreditt - Credit Risk</t>
  </si>
  <si>
    <t>Reason</t>
  </si>
  <si>
    <t xml:space="preserve">CR2 </t>
  </si>
  <si>
    <t xml:space="preserve">Changes in the stock of non-performing loans and advances </t>
  </si>
  <si>
    <t>The level of DNB's NPL-ratio is below 5%</t>
  </si>
  <si>
    <t>CR2a</t>
  </si>
  <si>
    <t>Changes in the stock of non-performing loans and advances and related net accumulated recoveries</t>
  </si>
  <si>
    <t>CR7</t>
  </si>
  <si>
    <t>IRB approach – Effect on the RWEAs of credit derivatives used as CRM techniques</t>
  </si>
  <si>
    <t>CR9.1</t>
  </si>
  <si>
    <t>IRB approach – Back-testing of PD per exposure class (only for PD estimates according to point (f) of 
  Article 180(1) CRR)</t>
  </si>
  <si>
    <t>DNB does not apply article 180(1)</t>
  </si>
  <si>
    <t>CQ2</t>
  </si>
  <si>
    <t>Quality of forbearance</t>
  </si>
  <si>
    <t>CQ6</t>
  </si>
  <si>
    <t xml:space="preserve">Collateral valuation - loans and advances </t>
  </si>
  <si>
    <t>CQ8</t>
  </si>
  <si>
    <t>Collateral obtained by taking possession and execution processes – vintage breakdown</t>
  </si>
  <si>
    <t xml:space="preserve">MR2-A </t>
  </si>
  <si>
    <t>Market risk under the internal Model Approach (IMA)</t>
  </si>
  <si>
    <t>DNB uses the standardised approach to market risk</t>
  </si>
  <si>
    <t xml:space="preserve">MR2-B </t>
  </si>
  <si>
    <t>REA flow statements of market risk exposures under the IMA</t>
  </si>
  <si>
    <t>MR3</t>
  </si>
  <si>
    <t>IMA values for trading portfolios</t>
  </si>
  <si>
    <t>MR4</t>
  </si>
  <si>
    <t>Comparison of VaR estimates with gains/losses</t>
  </si>
  <si>
    <t>CCR6</t>
  </si>
  <si>
    <t>Credit derivatives exposures</t>
  </si>
  <si>
    <t>SEC1</t>
  </si>
  <si>
    <t>Securitisation exposures in the non-trading book</t>
  </si>
  <si>
    <t>Annex XXVII</t>
  </si>
  <si>
    <t>SEC2</t>
  </si>
  <si>
    <t>Securitisation exposures in the trading book</t>
  </si>
  <si>
    <t>SEC3</t>
  </si>
  <si>
    <t>SEC4</t>
  </si>
  <si>
    <t>SEC5</t>
  </si>
  <si>
    <t>Exposures securitised by the institution - Exposures in default and specific credit risk adjustments</t>
  </si>
  <si>
    <t>TLAC2</t>
  </si>
  <si>
    <t>Creditor ranking - Entity that is not a resolution entity</t>
  </si>
  <si>
    <t>ESG9</t>
  </si>
  <si>
    <t>Mitigating actions: BTAR</t>
  </si>
  <si>
    <t>Back to contents page</t>
  </si>
  <si>
    <t>Attestation</t>
  </si>
  <si>
    <t>Eline Skramstad</t>
  </si>
  <si>
    <t>Chief Risk Officer</t>
  </si>
  <si>
    <t>CC1 - Composition of regulatory own funds</t>
  </si>
  <si>
    <t>The table below shows the components of regulatory capital with reference to the balance sheet in template EU CC2 and to the articles in Regulation (EU) No 575/2013.</t>
  </si>
  <si>
    <t>Amounts in NOK million</t>
  </si>
  <si>
    <t>31 December 2023</t>
  </si>
  <si>
    <t xml:space="preserve">Common Equity Tier 1 (CET1) capital:  instruments and reserves                                                                                       </t>
  </si>
  <si>
    <t xml:space="preserve">Capital instruments and the related share premium accounts </t>
  </si>
  <si>
    <t>a,b</t>
  </si>
  <si>
    <t>Of which: share capital</t>
  </si>
  <si>
    <t>a</t>
  </si>
  <si>
    <t xml:space="preserve">Of which: share premium accounts </t>
  </si>
  <si>
    <t>b</t>
  </si>
  <si>
    <t xml:space="preserve">Retained earnings </t>
  </si>
  <si>
    <t>c</t>
  </si>
  <si>
    <t>Accumulated other comprehensive income (and other reserves)</t>
  </si>
  <si>
    <t>d</t>
  </si>
  <si>
    <t>3a</t>
  </si>
  <si>
    <t>Funds for general banking risk</t>
  </si>
  <si>
    <t>Amount of qualifying items referred to in Article 484 (3) CRR and the related share premium accounts subject to phase out from CET1</t>
  </si>
  <si>
    <t>Minority interests (amount allowed in consolidated CET1)</t>
  </si>
  <si>
    <t>e</t>
  </si>
  <si>
    <t>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</si>
  <si>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</si>
  <si>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</si>
  <si>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</si>
  <si>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</si>
  <si>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</si>
  <si>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f</t>
  </si>
  <si>
    <t>Deferred tax assets that rely on future profitability excluding those arising from temporary differences (net of related tax liability where the conditions in Article 38 (3) are met) (negative amount)</t>
  </si>
  <si>
    <t>g</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</si>
  <si>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</si>
  <si>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</si>
  <si>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</si>
  <si>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</si>
  <si>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h</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</si>
  <si>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</si>
  <si>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</si>
  <si>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</si>
  <si>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per cent 
  threshold and net of eligible short positions) (negative amount)</t>
  </si>
  <si>
    <t>Direct, indirect and synthetic holdings by the institution of the CET1 instruments of financial sector entities where the institution has a significant investment in those entities (amount above 10 per cent threshold and net 
  of eligible short positions) (negative amount)</t>
  </si>
  <si>
    <t>i</t>
  </si>
  <si>
    <t>20a</t>
  </si>
  <si>
    <t>Exposure amount of the following items which qualify for a RW of 1250 per cent, where the institution opts for the deduction alternative</t>
  </si>
  <si>
    <t>20b</t>
  </si>
  <si>
    <t>Of which: qualifying holdings outside the financial sector (negative amount)</t>
  </si>
  <si>
    <t>20c</t>
  </si>
  <si>
    <t>Of which: securitisation positions (negative amount)</t>
  </si>
  <si>
    <t>20d</t>
  </si>
  <si>
    <t>Of which: free deliveries (negative amount)</t>
  </si>
  <si>
    <t>Deferred tax assets arising from temporary differences (amount above 10 per cent threshold, net of related tax liability where the conditions in Article 38 (3) are met) (negative amount)</t>
  </si>
  <si>
    <t>Amount exceeding the 17,65 per cent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</si>
  <si>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</si>
  <si>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</si>
  <si>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</si>
  <si>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</si>
  <si>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</si>
  <si>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</si>
  <si>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</si>
  <si>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</si>
  <si>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</si>
  <si>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</si>
  <si>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</si>
  <si>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</si>
  <si>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j</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</si>
  <si>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</si>
  <si>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</si>
  <si>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 as described in Article 486 (3) of CRR</t>
  </si>
  <si>
    <t>33a</t>
  </si>
  <si>
    <t>Amount of qualifying items referred to in Article 494a(1) subject to phase out from AT1</t>
  </si>
  <si>
    <t>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</si>
  <si>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</si>
  <si>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</si>
  <si>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</si>
  <si>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</si>
  <si>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</si>
  <si>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</si>
  <si>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</si>
  <si>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per cent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</si>
  <si>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</si>
  <si>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</si>
  <si>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</si>
  <si>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adjusments to AT1 capital</t>
  </si>
  <si>
    <t>Total regulatory adjustments to Additional Tier 1 (AT1) capital</t>
  </si>
  <si>
    <t xml:space="preserve">Additional Tier 1 (AT1) capital </t>
  </si>
  <si>
    <t>Tier 1 capital (T1 = CET1 + AT1)</t>
  </si>
  <si>
    <t>Tier 2 (T2) capital: instruments and provisions</t>
  </si>
  <si>
    <t>Capital instruments and the related share premium accounts</t>
  </si>
  <si>
    <t>k</t>
  </si>
  <si>
    <t>Amount of qualifying  items referred to in Article 484 (5) CRR and the related share premium accounts subject to phase out from T2 as described in Article 486 (4) CRR</t>
  </si>
  <si>
    <t>47a</t>
  </si>
  <si>
    <t>Amount of qualifying  items referred to in Article 494a (2) subject to phase out from T2</t>
  </si>
  <si>
    <t>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</si>
  <si>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</si>
  <si>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</si>
  <si>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</si>
  <si>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</si>
  <si>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</si>
  <si>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</si>
  <si>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</si>
  <si>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</si>
  <si>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per cent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</si>
  <si>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</si>
  <si>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56a</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</si>
  <si>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</si>
  <si>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</si>
  <si>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</si>
  <si>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</si>
  <si>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</si>
  <si>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</si>
  <si>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</si>
  <si>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</si>
  <si>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</si>
  <si>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</si>
  <si>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</si>
  <si>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of Regulation (EU) No 575/2013, plus additional CET1 requirement which the institution is required to hold in 
  accordance with Article 104 (1) (a) of Directive 2013/36/EU,  plus combined buffer requirement in accordance with Article 128 (6) of Directive 2013/36/EU) expressed as a percentage of risk exposure amount)</t>
  </si>
  <si>
    <t>Of which: capital conservation buffer requirement (per cent)</t>
  </si>
  <si>
    <t>Of which: countercyclical buffer requirement (per cent)</t>
  </si>
  <si>
    <t>Of which: systemic risk buffer requirement (per cent)</t>
  </si>
  <si>
    <t>67a</t>
  </si>
  <si>
    <t>Of which: Global Systemically Important Institution (G-SII) or Other Systemically Important Institution (O-SII) buffer (per cent)</t>
  </si>
  <si>
    <t>67b</t>
  </si>
  <si>
    <t>Of which: additional own funds requirements to address the risks other than the risk of excessive leverage</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</si>
  <si>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</si>
  <si>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per cent and 17,65 per cent 
  thresholds and net of eligible short positions)   </t>
  </si>
  <si>
    <t xml:space="preserve">Direct and indirect holdings by the institution of the CET1 instruments of financial sector entities where the institution has a significant investment in those entities (amount below 17,65 per cent thresholds and net of 
  eligible short positions) </t>
  </si>
  <si>
    <t>Deferred tax assets arising from temporary differences (amount below 10 per cent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</si>
  <si>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</si>
  <si>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</si>
  <si>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</si>
  <si>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</si>
  <si>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</si>
  <si>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r>
      <t>Capital instruments subject to phase-out arrangements (only applicable between 1 January 2014 and 1 January 2022)</t>
    </r>
    <r>
      <rPr>
        <b/>
        <vertAlign val="superscript"/>
        <sz val="8"/>
        <rFont val="Arial"/>
        <family val="2"/>
      </rPr>
      <t>1</t>
    </r>
  </si>
  <si>
    <t>Current cap on CET1 instruments subject to phase out arrangements</t>
  </si>
  <si>
    <t>I/A</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</si>
  <si>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</si>
  <si>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</si>
  <si>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</si>
  <si>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</si>
  <si>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</si>
  <si>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1 DNB has no capital instruments subject to phase-out arrangements.</t>
  </si>
  <si>
    <t>CC2 -  Reconciliation of regulatory own funds to balance sheet in the audited financial statements</t>
  </si>
  <si>
    <t>The table shows the reconciliation between balance sheet prepared for statutory and regulatory scope of consolidation. The amount shown under the regulatory scope of consolidation is based on an accounting measure and cannot be directly reconciled to other tables in this report.</t>
  </si>
  <si>
    <t>Balance sheet</t>
  </si>
  <si>
    <t>as in published</t>
  </si>
  <si>
    <t>under regulatory</t>
  </si>
  <si>
    <t>financial statements</t>
  </si>
  <si>
    <t>scope of consolidation</t>
  </si>
  <si>
    <t>Reference CC1</t>
  </si>
  <si>
    <t>Assets</t>
  </si>
  <si>
    <t>Cash and deposits with central banks</t>
  </si>
  <si>
    <t>Due from credit institutions</t>
  </si>
  <si>
    <t>Loans to customers</t>
  </si>
  <si>
    <t xml:space="preserve">Commercial paper and bonds </t>
  </si>
  <si>
    <t>Financial derivatives</t>
  </si>
  <si>
    <t>Investments in subsidiaries</t>
  </si>
  <si>
    <t>Intangible assets</t>
  </si>
  <si>
    <t>Deferred tax assets</t>
  </si>
  <si>
    <t>Fixed assets</t>
  </si>
  <si>
    <t>Other assets</t>
  </si>
  <si>
    <t>Total assets</t>
  </si>
  <si>
    <t>Liabilites</t>
  </si>
  <si>
    <t>Due to credit institutions</t>
  </si>
  <si>
    <t>Deposits from customers</t>
  </si>
  <si>
    <t>Debt securities issued</t>
  </si>
  <si>
    <t>Liabilities to life insurance policyholders</t>
  </si>
  <si>
    <t>Payable taxes</t>
  </si>
  <si>
    <t xml:space="preserve">Deferred taxes </t>
  </si>
  <si>
    <t>Other liabilities</t>
  </si>
  <si>
    <t>Liabilities held for sale</t>
  </si>
  <si>
    <t>Pension commitments</t>
  </si>
  <si>
    <t>Senior non-preferred bonds</t>
  </si>
  <si>
    <t>Subordinated loan capital</t>
  </si>
  <si>
    <t>Total liabilities</t>
  </si>
  <si>
    <t>Equity</t>
  </si>
  <si>
    <t>Additional Tier 1 capital</t>
  </si>
  <si>
    <t>Share capital</t>
  </si>
  <si>
    <t>Share premium</t>
  </si>
  <si>
    <t>Other equity</t>
  </si>
  <si>
    <t>c,d,h</t>
  </si>
  <si>
    <t>Total equity</t>
  </si>
  <si>
    <t>Total liabilities and equity</t>
  </si>
  <si>
    <t>Regulatory adjustments</t>
  </si>
  <si>
    <t xml:space="preserve">IRB provisions shortfall </t>
  </si>
  <si>
    <t>(Gains) or losses on liabilities at fair value resulting from own credit risk</t>
  </si>
  <si>
    <t>(Gains) or losses on derivative liabilities resulting from own credit risk (DVA)</t>
  </si>
  <si>
    <t>Tier 1 capital</t>
  </si>
  <si>
    <t>Tier 2 capital</t>
  </si>
  <si>
    <t>Minimum capital requirement</t>
  </si>
  <si>
    <t>OV1 – Overview of risk exposure amounts</t>
  </si>
  <si>
    <t xml:space="preserve">The table shows REAs for credit, counterparty, market and operational risk at the end of the previous and current quarter. </t>
  </si>
  <si>
    <t>REA</t>
  </si>
  <si>
    <r>
      <t>Credit risk (excluding CCR)</t>
    </r>
    <r>
      <rPr>
        <b/>
        <vertAlign val="superscript"/>
        <sz val="8"/>
        <color theme="1"/>
        <rFont val="Arial"/>
        <family val="2"/>
      </rPr>
      <t xml:space="preserve"> </t>
    </r>
  </si>
  <si>
    <t>Of which the standardised approach</t>
  </si>
  <si>
    <t>Of which the foundation IRB (FIRB) approach</t>
  </si>
  <si>
    <t>Of which slotting approach</t>
  </si>
  <si>
    <t>4a</t>
  </si>
  <si>
    <t>Of which equities under the simple riskweighted approach</t>
  </si>
  <si>
    <t>Of which the advanced IRB (AIRB) approach</t>
  </si>
  <si>
    <t xml:space="preserve">Counterparty credit risk - CCR </t>
  </si>
  <si>
    <t xml:space="preserve">Of which the standardised approach </t>
  </si>
  <si>
    <t>Of which internal model method (IMM)</t>
  </si>
  <si>
    <t>8a</t>
  </si>
  <si>
    <t>Of which exposures to a CCP</t>
  </si>
  <si>
    <t>Of which other CCR</t>
  </si>
  <si>
    <t>Settlement risk</t>
  </si>
  <si>
    <t>Securitisation exposures in the non-trading book (after the cap)</t>
  </si>
  <si>
    <t xml:space="preserve">Of which SEC-IRBA approach </t>
  </si>
  <si>
    <t>Of which SEC-ERBA (including IAA)</t>
  </si>
  <si>
    <t xml:space="preserve">Of which SEC-SA approach </t>
  </si>
  <si>
    <t>19a</t>
  </si>
  <si>
    <t>Of which 1250 per cent</t>
  </si>
  <si>
    <t>Position, foreign exchange and commodities risks (Market risk)</t>
  </si>
  <si>
    <t>22a</t>
  </si>
  <si>
    <t>Large exposures</t>
  </si>
  <si>
    <t>Amounts below the thresholds for deduction (subject to 250 per cent risk weight)</t>
  </si>
  <si>
    <t>Total</t>
  </si>
  <si>
    <t>KM1 – Key metrics (at consolidated group level)</t>
  </si>
  <si>
    <t>The combined buffer requirement is the sum of the capital conservation buffer, the systemic risk buffer, the buffer for systemically important institutions (Other Systemically Important Institutions, O-SII) and the countercyclical buffer. These buffer requirements must all be met by CET1 capital.</t>
  </si>
  <si>
    <t xml:space="preserve">a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</si>
  <si>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</si>
  <si>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</si>
  <si>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</si>
  <si>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</si>
  <si>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</si>
  <si>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</si>
  <si>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(per cent)</t>
  </si>
  <si>
    <t>Tier 1 ratio (per cent)</t>
  </si>
  <si>
    <t>Total capital ratio (per cent)</t>
  </si>
  <si>
    <t xml:space="preserve">Additional own funds requirements based on SREP (as a percentage of risk-weighted exposure amount)				</t>
  </si>
  <si>
    <t>7a</t>
  </si>
  <si>
    <t xml:space="preserve">Additional own funds requirements to address risks other than the risk of excessive leverage (per cent) </t>
  </si>
  <si>
    <t>7b</t>
  </si>
  <si>
    <t>Of which: to be made up of CET1 capital (percentage points)</t>
  </si>
  <si>
    <t>7d</t>
  </si>
  <si>
    <t>Total SREP own funds requirements (per cent)</t>
  </si>
  <si>
    <t xml:space="preserve">Combined buffer and overall capital requirement (as a percentage of risk-weighted exposure amount)					</t>
  </si>
  <si>
    <t>Capital conservation buffer (per cent)</t>
  </si>
  <si>
    <t>Conservation buffer due to macro-prudential or systemic risk identified at the level of a Member State (per cent)</t>
  </si>
  <si>
    <t>Institution specific countercyclical capital buffer (per cent)</t>
  </si>
  <si>
    <t>9a</t>
  </si>
  <si>
    <t>Systemic risk buffer (per cent)</t>
  </si>
  <si>
    <t>Global Systemically Important Institution buffer (per cent)</t>
  </si>
  <si>
    <t>10a</t>
  </si>
  <si>
    <t>Other Systemically Important Institution buffer (per cent)</t>
  </si>
  <si>
    <t>Combined buffer requirement (per cent)</t>
  </si>
  <si>
    <t>11a</t>
  </si>
  <si>
    <t>Overall capital requirements (per cent)</t>
  </si>
  <si>
    <t>CET1 available after meeting the total SREP own funds requirements (per cent)</t>
  </si>
  <si>
    <t>Total exposure measure</t>
  </si>
  <si>
    <t>Leverage ratio (per cent)</t>
  </si>
  <si>
    <t>Additional own funds requirements to address the risk of excessive leverage (as a percentage of total exposure measure)</t>
  </si>
  <si>
    <t>14a</t>
  </si>
  <si>
    <t xml:space="preserve">Additional own funds requirements to address the risk of excessive leverage (per cent) </t>
  </si>
  <si>
    <t>14b</t>
  </si>
  <si>
    <t>14c</t>
  </si>
  <si>
    <t>Total SREP leverage ratio requirements (per cent)</t>
  </si>
  <si>
    <t>Leverage ratio buffer and overall leverage ratio requirement (as a percentage of total exposure measure)</t>
  </si>
  <si>
    <t>14d</t>
  </si>
  <si>
    <t>Leverage ratio buffer requirement (per cent)</t>
  </si>
  <si>
    <t>14e</t>
  </si>
  <si>
    <t>Overall leverage ratio requirements (per cent)</t>
  </si>
  <si>
    <t>Liquidity Coverage Ratio</t>
  </si>
  <si>
    <t>Total high-quality liquid assets (HQLA) (Weighted value - average)</t>
  </si>
  <si>
    <t>16a</t>
  </si>
  <si>
    <t xml:space="preserve">Cash outflows - Total weighted value </t>
  </si>
  <si>
    <t>16b</t>
  </si>
  <si>
    <t xml:space="preserve">Cash inflows - Total weighted value </t>
  </si>
  <si>
    <t>Total net cash outflows (adjusted value)</t>
  </si>
  <si>
    <t>Liquidity coverage ratio (per cent)</t>
  </si>
  <si>
    <t>Total available stable funding</t>
  </si>
  <si>
    <t>Total required stable funding</t>
  </si>
  <si>
    <t>NSFR ratio (per cent)</t>
  </si>
  <si>
    <t>INS1 -  Insurance participations</t>
  </si>
  <si>
    <t>Risk exposure</t>
  </si>
  <si>
    <t>Exposure value</t>
  </si>
  <si>
    <t>amount</t>
  </si>
  <si>
    <t>Own fund instruments held in insurance or re-insurance undertakings or  insurance holding company not deducted from own funds</t>
  </si>
  <si>
    <t xml:space="preserve">Own fund instruments held in insurance or re-insurance undertakings or insurance holding company not deducted from own funds                      </t>
  </si>
  <si>
    <t>INS2-  Financial conglomerates information on own funds and capital adequacy ratio</t>
  </si>
  <si>
    <t>Capital requirements for the CRD IV group</t>
  </si>
  <si>
    <t>Solvency capital requirements for the insurance companies</t>
  </si>
  <si>
    <t xml:space="preserve">Supplementary own fund requirements of the financial conglomerate (amount) </t>
  </si>
  <si>
    <t>Net primary capital for entities included in the CRD IV report</t>
  </si>
  <si>
    <t>Intercompany</t>
  </si>
  <si>
    <t>Net primary capital for the insurance companies</t>
  </si>
  <si>
    <t>Total net primary capital for the financial conglomerate</t>
  </si>
  <si>
    <t>Overfunding</t>
  </si>
  <si>
    <t xml:space="preserve">31 December 2023 </t>
  </si>
  <si>
    <t>Retail exposures</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</si>
  <si>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</si>
  <si>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</si>
  <si>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</si>
  <si>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</si>
  <si>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</si>
  <si>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</si>
  <si>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</si>
  <si>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</si>
  <si>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</si>
  <si>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Covered bonds</t>
  </si>
  <si>
    <t>Collective investment undertakings</t>
  </si>
  <si>
    <t>Market risk</t>
  </si>
  <si>
    <t>Commodity risk</t>
  </si>
  <si>
    <t>Securitisation</t>
  </si>
  <si>
    <t>LI1 – Differences between accounting and regulatory scopes of consolidation and the mapping of financial statement categories with regulatory risk categories</t>
  </si>
  <si>
    <t xml:space="preserve">Capital adequacy is calculated and reported in accordance with the EU capital requirements regulations for banks and investment firms (CRR/CRD). The regulatory consolidation deviates from consolidation in the statutory accounts and comprises the parent company, subsidiaries and associated companies within the financial sector in addition to ancillary companies. The consolidation does not include insurance companies. DNB Livsforsikring and Fremtind are thus not included in the calculations while associated companies like Luminor Group AB, VIPPS  and Eksportfinans are consolidated pro rata. Subsidiaries engaged in non-financial activities that are fully consolidated in the statutory accounts are not consolidated for regulatory purposes. These subsidiaries mainly represent repossessed assets through restructuring of financial commitments. Repurchase transactions and securities lending are reported according to the counterparty credit risk framework.                                                        </t>
  </si>
  <si>
    <t>The table below shows an outline of the difference between the balance sheet for statutory and for regulatory purposes. The amounts reported under the scope of regulatory consolidation are allocated to the different risk categories. Derivatives are subject to both counterparty credit risk and market risk.</t>
  </si>
  <si>
    <t>Carrying values of items subject to:</t>
  </si>
  <si>
    <t xml:space="preserve">Not subject to own </t>
  </si>
  <si>
    <t xml:space="preserve">Carrying values </t>
  </si>
  <si>
    <t xml:space="preserve">funds  require- </t>
  </si>
  <si>
    <t xml:space="preserve">As reported </t>
  </si>
  <si>
    <t>Under scope</t>
  </si>
  <si>
    <t xml:space="preserve">ments or subject to </t>
  </si>
  <si>
    <t xml:space="preserve">in published </t>
  </si>
  <si>
    <t>of prudential</t>
  </si>
  <si>
    <t>Securisation</t>
  </si>
  <si>
    <t xml:space="preserve">deduction from </t>
  </si>
  <si>
    <t xml:space="preserve">financial statements </t>
  </si>
  <si>
    <t>consolidation</t>
  </si>
  <si>
    <t>Credit risk framework</t>
  </si>
  <si>
    <t>CCR framework</t>
  </si>
  <si>
    <t>framework</t>
  </si>
  <si>
    <t xml:space="preserve">own funds </t>
  </si>
  <si>
    <t>Cash and balances at central banks</t>
  </si>
  <si>
    <t>Commercial paper and bonds at fair value</t>
  </si>
  <si>
    <t>Shares at fair value</t>
  </si>
  <si>
    <t>Fincial assets, customers bearing the risk</t>
  </si>
  <si>
    <t>Investment property</t>
  </si>
  <si>
    <t>Investments in associated companies</t>
  </si>
  <si>
    <t>Assets, discontinuing operations</t>
  </si>
  <si>
    <t xml:space="preserve">Liabilities </t>
  </si>
  <si>
    <t>Insurance liabilities, customers bearing the risk</t>
  </si>
  <si>
    <t>Deferred taxes</t>
  </si>
  <si>
    <t>Provisions</t>
  </si>
  <si>
    <t>LI2 – Main sources of differences between regulatory exposure amounts and carrying values in financial statements</t>
  </si>
  <si>
    <t xml:space="preserve">This table provides the main sources of differences between the financial statement amounts and the exposure amount used for regulatory purposes as shown in table LI1. Instruments reported according to the counterparty credit risk framework differ from the amounts in the statutory accounts due to different netting rules as well as different treatment of collateral. 
</t>
  </si>
  <si>
    <t>Items subject to</t>
  </si>
  <si>
    <t xml:space="preserve">Credit risk </t>
  </si>
  <si>
    <t>CCR</t>
  </si>
  <si>
    <t xml:space="preserve">Market risk </t>
  </si>
  <si>
    <r>
      <t>Total</t>
    </r>
    <r>
      <rPr>
        <vertAlign val="superscript"/>
        <sz val="8"/>
        <color theme="1"/>
        <rFont val="Arial"/>
        <family val="2"/>
      </rPr>
      <t>1</t>
    </r>
  </si>
  <si>
    <t xml:space="preserve">framework </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</si>
  <si>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</si>
  <si>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</si>
  <si>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</si>
  <si>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</si>
  <si>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</si>
  <si>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</si>
  <si>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</si>
  <si>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</si>
  <si>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Differences due to credit conversion factors</t>
  </si>
  <si>
    <t>Differences due to Securitisation with risk transfer</t>
  </si>
  <si>
    <t>Other differences</t>
  </si>
  <si>
    <t>Exposure amounts considered for regulatory purposes</t>
  </si>
  <si>
    <t xml:space="preserve">Differences due to the use of credit risk mitigation techniques </t>
  </si>
  <si>
    <t>1 Column (a) does not equal the sum of columns (b)-(e) due to assets being risk-weighted more than once (see Template LI1).</t>
  </si>
  <si>
    <t>LI3 – Outline of the differences in the scopes of consolidation (entity by entity)</t>
  </si>
  <si>
    <t>Method of regulatory consolidation</t>
  </si>
  <si>
    <t>Method of</t>
  </si>
  <si>
    <t>Neither</t>
  </si>
  <si>
    <t>accounting</t>
  </si>
  <si>
    <t>Full</t>
  </si>
  <si>
    <t>Proportional</t>
  </si>
  <si>
    <t>consolidated nor</t>
  </si>
  <si>
    <t>Name of the entity</t>
  </si>
  <si>
    <t>Equity method</t>
  </si>
  <si>
    <r>
      <t>deducted</t>
    </r>
    <r>
      <rPr>
        <vertAlign val="superscript"/>
        <sz val="8"/>
        <color theme="1"/>
        <rFont val="Arial"/>
        <family val="2"/>
      </rPr>
      <t>1</t>
    </r>
  </si>
  <si>
    <t>Deducted</t>
  </si>
  <si>
    <t>Description of the entity</t>
  </si>
  <si>
    <t>DNB Bank ASA</t>
  </si>
  <si>
    <t>Full consolidation</t>
  </si>
  <si>
    <t>X</t>
  </si>
  <si>
    <t>DNB Asset Management Holding AS</t>
  </si>
  <si>
    <t>Asset management company</t>
  </si>
  <si>
    <t>DNB Asset Management AS</t>
  </si>
  <si>
    <t>Financial institution</t>
  </si>
  <si>
    <t>Credit institution</t>
  </si>
  <si>
    <t>Real estate broking</t>
  </si>
  <si>
    <t>Financial services</t>
  </si>
  <si>
    <t>Investment company</t>
  </si>
  <si>
    <t>DNB Livsforsikring AS</t>
  </si>
  <si>
    <r>
      <t>Life insurance company</t>
    </r>
    <r>
      <rPr>
        <vertAlign val="superscript"/>
        <sz val="8"/>
        <color theme="1"/>
        <rFont val="Arial"/>
        <family val="2"/>
      </rPr>
      <t>2</t>
    </r>
  </si>
  <si>
    <t>Investment services</t>
  </si>
  <si>
    <t>B&amp;R Holding AS (UniMicro)</t>
  </si>
  <si>
    <t>Ancillary company</t>
  </si>
  <si>
    <r>
      <t>Insurance company</t>
    </r>
    <r>
      <rPr>
        <vertAlign val="superscript"/>
        <sz val="8"/>
        <color theme="1"/>
        <rFont val="Arial"/>
        <family val="2"/>
      </rPr>
      <t>2</t>
    </r>
  </si>
  <si>
    <t>Credit Institution, SPV</t>
  </si>
  <si>
    <t>Financial Holding Company</t>
  </si>
  <si>
    <r>
      <t>Non-financial</t>
    </r>
    <r>
      <rPr>
        <vertAlign val="superscript"/>
        <sz val="8"/>
        <color theme="1"/>
        <rFont val="Arial"/>
        <family val="2"/>
      </rPr>
      <t>3</t>
    </r>
  </si>
  <si>
    <t>Godfjellet AS</t>
  </si>
  <si>
    <t>iMove AS</t>
  </si>
  <si>
    <t>1 The non-financial companies that are neither consolidated nor deducted mainly represent repossessed assets through restructuring of financial commitments.</t>
  </si>
  <si>
    <t>PV1: Prudent valuation adjustments (PVA)</t>
  </si>
  <si>
    <t xml:space="preserve">The table below provides a granular breakdown of the Prudent Valuation Adjustment (PVA). PVA is a Common Equity Tier 1 capital deduction. CRR Articles 34 &amp; 105 define regulatory principles that are applied to all fair valued assets and liabilities in order to determine a prudent valuation. The Prudent Valuation Adjustment (PVA) is the difference between the financial statement fair valuation and the prudent valuation. </t>
  </si>
  <si>
    <t xml:space="preserve"> 31 December 2023</t>
  </si>
  <si>
    <t>e1</t>
  </si>
  <si>
    <t>e2</t>
  </si>
  <si>
    <t>f1</t>
  </si>
  <si>
    <t xml:space="preserve"> f2</t>
  </si>
  <si>
    <t>Category level AVA - Valuation uncertainty</t>
  </si>
  <si>
    <t>Core approach</t>
  </si>
  <si>
    <t>Unearned</t>
  </si>
  <si>
    <t xml:space="preserve">Investment and </t>
  </si>
  <si>
    <t xml:space="preserve">Total category </t>
  </si>
  <si>
    <t>Total category</t>
  </si>
  <si>
    <t>Of which:</t>
  </si>
  <si>
    <t>Risk category</t>
  </si>
  <si>
    <t>credit spreads</t>
  </si>
  <si>
    <t>funding costs AVA</t>
  </si>
  <si>
    <t>level pre-</t>
  </si>
  <si>
    <t>Diversification</t>
  </si>
  <si>
    <t>level post</t>
  </si>
  <si>
    <t>In the</t>
  </si>
  <si>
    <t>Category level AVA</t>
  </si>
  <si>
    <t>Interest rates</t>
  </si>
  <si>
    <t>Foreign exchange</t>
  </si>
  <si>
    <t>Credit</t>
  </si>
  <si>
    <t>Commodities</t>
  </si>
  <si>
    <t>AVA</t>
  </si>
  <si>
    <t>diversification</t>
  </si>
  <si>
    <t>effects (-)</t>
  </si>
  <si>
    <t>trading book</t>
  </si>
  <si>
    <t>banking book</t>
  </si>
  <si>
    <t>Market price uncertainty</t>
  </si>
  <si>
    <t>Close-out cost</t>
  </si>
  <si>
    <t>Concentrated positions</t>
  </si>
  <si>
    <t>Early termination</t>
  </si>
  <si>
    <t>Model risk</t>
  </si>
  <si>
    <t>Future administrative costs</t>
  </si>
  <si>
    <t>Portfolios under the fall-back</t>
  </si>
  <si>
    <t>Total Additional Valuation Adjustments (AVAs)</t>
  </si>
  <si>
    <t>CQ1: Credit quality of forborne exposures</t>
  </si>
  <si>
    <t>Collateral received and financial guarantees</t>
  </si>
  <si>
    <t>received on forborne exposures</t>
  </si>
  <si>
    <t xml:space="preserve">Of which collateral </t>
  </si>
  <si>
    <t xml:space="preserve">and financial </t>
  </si>
  <si>
    <t xml:space="preserve">guarantees received </t>
  </si>
  <si>
    <t>Gross carrying amount/nominal amount of exposures with forbearance measures</t>
  </si>
  <si>
    <t xml:space="preserve">on non-performing </t>
  </si>
  <si>
    <t>Non-performing forborne</t>
  </si>
  <si>
    <t>On performing</t>
  </si>
  <si>
    <t>On non-performing</t>
  </si>
  <si>
    <t xml:space="preserve">exposures with </t>
  </si>
  <si>
    <t>Of which</t>
  </si>
  <si>
    <t>forborne</t>
  </si>
  <si>
    <t xml:space="preserve">forbearance </t>
  </si>
  <si>
    <t xml:space="preserve">Performing forborne </t>
  </si>
  <si>
    <t>defaulted</t>
  </si>
  <si>
    <t>impaired</t>
  </si>
  <si>
    <t>exposures</t>
  </si>
  <si>
    <t xml:space="preserve">measures </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</si>
  <si>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</si>
  <si>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</si>
  <si>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</si>
  <si>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</si>
  <si>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</si>
  <si>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</si>
  <si>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</si>
  <si>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</si>
  <si>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</si>
  <si>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</si>
  <si>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</si>
  <si>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</si>
  <si>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</si>
  <si>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</si>
  <si>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</si>
  <si>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Households</t>
  </si>
  <si>
    <t>080</t>
  </si>
  <si>
    <t>Debt Securities</t>
  </si>
  <si>
    <t>090</t>
  </si>
  <si>
    <t>Loan commitments given</t>
  </si>
  <si>
    <t xml:space="preserve">CQ3: Credit quality of performing and non-performing exposures by past due days </t>
  </si>
  <si>
    <t>l</t>
  </si>
  <si>
    <t>Gross carrying amount/nominal amount</t>
  </si>
  <si>
    <t>Performing exposures</t>
  </si>
  <si>
    <t>Non-performing exposures</t>
  </si>
  <si>
    <t>Not past due</t>
  </si>
  <si>
    <t>Past due</t>
  </si>
  <si>
    <t>Unlikely to pay that</t>
  </si>
  <si>
    <t>or past due</t>
  </si>
  <si>
    <t>&gt; 30 days</t>
  </si>
  <si>
    <t>are not past due or</t>
  </si>
  <si>
    <t>&gt; 90 days</t>
  </si>
  <si>
    <t>&gt; 180 days</t>
  </si>
  <si>
    <t>&gt; 1 year</t>
  </si>
  <si>
    <t>&gt; 2 years</t>
  </si>
  <si>
    <t>&gt; 5 years</t>
  </si>
  <si>
    <t>≤ 30 days</t>
  </si>
  <si>
    <t>≤ 90 days</t>
  </si>
  <si>
    <t>are past due ≤ 90 days</t>
  </si>
  <si>
    <t>≤ 180 days</t>
  </si>
  <si>
    <t>≤ 1 year</t>
  </si>
  <si>
    <t>≤ 2 years</t>
  </si>
  <si>
    <t>≤ 5 years</t>
  </si>
  <si>
    <t>≤ 7 years</t>
  </si>
  <si>
    <t>&gt; 7 years</t>
  </si>
  <si>
    <t>Cash balances at central banks
   and other demand deposits</t>
  </si>
  <si>
    <t>Of which SMEs</t>
  </si>
  <si>
    <t>Debt securities</t>
  </si>
  <si>
    <t>100</t>
  </si>
  <si>
    <t>110</t>
  </si>
  <si>
    <t>120</t>
  </si>
  <si>
    <t>130</t>
  </si>
  <si>
    <t>140</t>
  </si>
  <si>
    <t>150</t>
  </si>
  <si>
    <t>Off-balance-sheet exposures</t>
  </si>
  <si>
    <t>160</t>
  </si>
  <si>
    <t>170</t>
  </si>
  <si>
    <t>180</t>
  </si>
  <si>
    <t>190</t>
  </si>
  <si>
    <t>200</t>
  </si>
  <si>
    <t>210</t>
  </si>
  <si>
    <t>CQ4: Quality of non-performing exposures by geography</t>
  </si>
  <si>
    <t>Gross carrying/Nominal amount</t>
  </si>
  <si>
    <t>Provisions on off-balance</t>
  </si>
  <si>
    <t>Accumulated negative changes</t>
  </si>
  <si>
    <t>Of which: Non-performing</t>
  </si>
  <si>
    <t>sheet commitments</t>
  </si>
  <si>
    <t>in fair value due to credit risk</t>
  </si>
  <si>
    <t>Of which: Defaulted</t>
  </si>
  <si>
    <t>Subject to impairment</t>
  </si>
  <si>
    <t>Accumulated impairment</t>
  </si>
  <si>
    <t>and financial guarantee given</t>
  </si>
  <si>
    <t>on non-performing exposures</t>
  </si>
  <si>
    <t>On balance sheet exposures</t>
  </si>
  <si>
    <t>Norway</t>
  </si>
  <si>
    <t>Sweden</t>
  </si>
  <si>
    <t>Great Britain</t>
  </si>
  <si>
    <t>USA</t>
  </si>
  <si>
    <t>Other countries</t>
  </si>
  <si>
    <t>Off balance sheet exposures</t>
  </si>
  <si>
    <t>Denmark</t>
  </si>
  <si>
    <t>CQ5: Credit quality of loans and advances by industry</t>
  </si>
  <si>
    <t>Gross carrying amount</t>
  </si>
  <si>
    <t xml:space="preserve">Accumulated negative changes </t>
  </si>
  <si>
    <t>of which: non-performing</t>
  </si>
  <si>
    <t xml:space="preserve">of which: loans and advances </t>
  </si>
  <si>
    <t xml:space="preserve">Accumulated </t>
  </si>
  <si>
    <t xml:space="preserve">in fair value due to credit risk </t>
  </si>
  <si>
    <t xml:space="preserve">of which: defaulted </t>
  </si>
  <si>
    <t xml:space="preserve">subject to impairment </t>
  </si>
  <si>
    <t>impairment</t>
  </si>
  <si>
    <t xml:space="preserve">on non-performing exposures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</si>
  <si>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</si>
  <si>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</si>
  <si>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</si>
  <si>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</si>
  <si>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</si>
  <si>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</si>
  <si>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</si>
  <si>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</si>
  <si>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</si>
  <si>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</si>
  <si>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</si>
  <si>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</si>
  <si>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</si>
  <si>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</si>
  <si>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</si>
  <si>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</si>
  <si>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</si>
  <si>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</si>
  <si>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</si>
  <si>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CQ7: Collateral obtained by taking possession and execution processes</t>
  </si>
  <si>
    <t xml:space="preserve">Collateral obtained by taking possession </t>
  </si>
  <si>
    <t xml:space="preserve">Value at initial recognition </t>
  </si>
  <si>
    <t>Property, plant and equipment (PP&amp;E)</t>
  </si>
  <si>
    <t>Other than PP&amp;E</t>
  </si>
  <si>
    <t>Residential immovable property</t>
  </si>
  <si>
    <t>Commercial Immovable property</t>
  </si>
  <si>
    <t>Movable property (auto, shipping, etc.)</t>
  </si>
  <si>
    <t>Equity and debt instruments</t>
  </si>
  <si>
    <t>Other</t>
  </si>
  <si>
    <t>CR1: Performing and non-performing exposures and related provisions</t>
  </si>
  <si>
    <t>m</t>
  </si>
  <si>
    <t>n</t>
  </si>
  <si>
    <t>o</t>
  </si>
  <si>
    <t>Accumulated impairment, accumulated negative changes in fair value due to credit risk and provisions</t>
  </si>
  <si>
    <t xml:space="preserve">Non-performing exposures – accumulated impairment, accumulated negative changes in fair value due to credit risk and provisions </t>
  </si>
  <si>
    <t>Performing exposures – accumulated</t>
  </si>
  <si>
    <t xml:space="preserve"> impairment, accumulated negative changes </t>
  </si>
  <si>
    <t>Collateral and financial</t>
  </si>
  <si>
    <t>impairment and provisions</t>
  </si>
  <si>
    <t xml:space="preserve">value due to credit risk and provisions </t>
  </si>
  <si>
    <t>guarantees received</t>
  </si>
  <si>
    <t xml:space="preserve">On performing </t>
  </si>
  <si>
    <t xml:space="preserve">On non-performing </t>
  </si>
  <si>
    <t xml:space="preserve">Of which stage 1 </t>
  </si>
  <si>
    <t xml:space="preserve">Of which stage 2 </t>
  </si>
  <si>
    <t xml:space="preserve">Of which stage 3 </t>
  </si>
  <si>
    <t xml:space="preserve">partial write-off </t>
  </si>
  <si>
    <t xml:space="preserve">exposures </t>
  </si>
  <si>
    <t>Cash balances at central banks</t>
  </si>
  <si>
    <t>and other demand deposits</t>
  </si>
  <si>
    <t>CR1-A – Maturity of exposures</t>
  </si>
  <si>
    <t>Table EU CR1-A shows net values (corresponding to the accounting values reported in the financial statements but according to the scope of regulatory consolidation as per Part One, Title II, Chapter 2 of the CRR). The figures are on balance sheet amounts before netting and CRM.</t>
  </si>
  <si>
    <t>Gross exposure value</t>
  </si>
  <si>
    <t>No stated</t>
  </si>
  <si>
    <t>On demand</t>
  </si>
  <si>
    <t>&lt;= 1 year</t>
  </si>
  <si>
    <t xml:space="preserve"> &lt;= 5 years</t>
  </si>
  <si>
    <t>maturity</t>
  </si>
  <si>
    <t>CR3 – Disclosure of the use of credit risk mitigation techniques</t>
  </si>
  <si>
    <t xml:space="preserve">Collateral is used to mitigate credit risk. Collateral primarily consists of physical assets such as homes, commercial properties or vessels, or in the form of guarantees, cash deposits, netting agreements or credit insurance. As a rule, physical assets must be insured. In addition, the bank uses negative pledge clauses, which prohibit customers from pledging assets to other lenders. The value of collateral assets is assessed continuously during the term of the credit and haircuts are applied to most collateral categories. </t>
  </si>
  <si>
    <t xml:space="preserve">The table below shows carrying values net of allowances/impairments for on balance sheet exposures. All Collateral and financial guarantees are included. Guarantees by ECA's are used to mitigate credit risk in the corporate exposure classes.                          
</t>
  </si>
  <si>
    <t>Of which secured</t>
  </si>
  <si>
    <t>Unsecured carrying amount</t>
  </si>
  <si>
    <t>Secured carrying amount</t>
  </si>
  <si>
    <t xml:space="preserve"> by collateral</t>
  </si>
  <si>
    <t>by financial guarantees</t>
  </si>
  <si>
    <t>by credit derivatives</t>
  </si>
  <si>
    <t xml:space="preserve">Total </t>
  </si>
  <si>
    <t>Of which non-performing exposures</t>
  </si>
  <si>
    <t>CR4 – Standardised approach – Credit risk exposure and CRM effects</t>
  </si>
  <si>
    <t>Exposures before CCF and CRM</t>
  </si>
  <si>
    <t>Exposures post CCF and CRM</t>
  </si>
  <si>
    <t>REAs and REAs density</t>
  </si>
  <si>
    <t xml:space="preserve">On-balance- </t>
  </si>
  <si>
    <t xml:space="preserve">Off-balance- </t>
  </si>
  <si>
    <t>REA density,</t>
  </si>
  <si>
    <t xml:space="preserve">sheet amount </t>
  </si>
  <si>
    <t xml:space="preserve">REAs </t>
  </si>
  <si>
    <t>in per cent</t>
  </si>
  <si>
    <t>Exposure classes</t>
  </si>
  <si>
    <t>Central governments or central banks</t>
  </si>
  <si>
    <t>Claims on institutions and corporates with a short-term credit assessment</t>
  </si>
  <si>
    <t>Total standardised approach</t>
  </si>
  <si>
    <t>CR5 – Standardised approach</t>
  </si>
  <si>
    <t>Under the standardised approach, ratings assigned by External Credit Assessment Institutions (ECAIs) may be used in the calculation of REAs. DNB use credit ratings from Moody's, Standard &amp; Poors and Fitch when assessing exposures in the exposure classes governments, institutions, covered bonds, international organisations and multilateral development banks.</t>
  </si>
  <si>
    <t xml:space="preserve">o </t>
  </si>
  <si>
    <t>p</t>
  </si>
  <si>
    <t>q</t>
  </si>
  <si>
    <t>Risk weight</t>
  </si>
  <si>
    <t>0</t>
  </si>
  <si>
    <t>2</t>
  </si>
  <si>
    <t>4</t>
  </si>
  <si>
    <t>10</t>
  </si>
  <si>
    <t>20</t>
  </si>
  <si>
    <t>35</t>
  </si>
  <si>
    <t>50</t>
  </si>
  <si>
    <t>70</t>
  </si>
  <si>
    <t>75</t>
  </si>
  <si>
    <t>250</t>
  </si>
  <si>
    <t>370</t>
  </si>
  <si>
    <t>1 250</t>
  </si>
  <si>
    <t>Others</t>
  </si>
  <si>
    <t>unrated</t>
  </si>
  <si>
    <t>Corporations</t>
  </si>
  <si>
    <t>A-IRB</t>
  </si>
  <si>
    <t>Risk weighted</t>
  </si>
  <si>
    <t>Density of risk</t>
  </si>
  <si>
    <t>exposure</t>
  </si>
  <si>
    <t>average PD</t>
  </si>
  <si>
    <t>average LGD</t>
  </si>
  <si>
    <t>PD range</t>
  </si>
  <si>
    <t>(per cent)</t>
  </si>
  <si>
    <t>(years)</t>
  </si>
  <si>
    <t>0,00 to &lt;0,15</t>
  </si>
  <si>
    <t>0,15 to &lt;0,25</t>
  </si>
  <si>
    <t>0,25 to &lt;0,50</t>
  </si>
  <si>
    <t>0,50 to &lt;0,75</t>
  </si>
  <si>
    <t>0,75 to &lt;2,50</t>
  </si>
  <si>
    <t>2,50 to &lt;10,00</t>
  </si>
  <si>
    <t>10,00 to &lt;100,00</t>
  </si>
  <si>
    <t>100,00 (Default)</t>
  </si>
  <si>
    <t>CR6-A – Scope of the use of IRB and SA approaches</t>
  </si>
  <si>
    <t>The exposure value (EAD) subject to a roll-out plan is Sbankens portfolio of lending secured by residential real estate.</t>
  </si>
  <si>
    <t xml:space="preserve">d </t>
  </si>
  <si>
    <t>Exposure value as</t>
  </si>
  <si>
    <t>Exposures subject to the</t>
  </si>
  <si>
    <t xml:space="preserve">Percentage of total exposure </t>
  </si>
  <si>
    <t>Percentage of total</t>
  </si>
  <si>
    <t>defined in Article166 CRR for</t>
  </si>
  <si>
    <t>value subject to the permanent</t>
  </si>
  <si>
    <t>exposure value subject</t>
  </si>
  <si>
    <t>exposures subject to IRB approach</t>
  </si>
  <si>
    <t>and to the IRB approach</t>
  </si>
  <si>
    <t>partial use of the SA (per cent)</t>
  </si>
  <si>
    <t>to a roll-out plan (per cent)</t>
  </si>
  <si>
    <t>to IRB Approach (per cent)</t>
  </si>
  <si>
    <t xml:space="preserve">Central governments or central banks </t>
  </si>
  <si>
    <t>Of which Corporates - Specialised lending, excluding slotting approach</t>
  </si>
  <si>
    <t>Of which Corporates - Specialised lending under slotting approach</t>
  </si>
  <si>
    <t>Of which Retail – Qualifying revolving</t>
  </si>
  <si>
    <t>Other non-credit obligation assets</t>
  </si>
  <si>
    <t>CR7-A – IRB approach – Disclosure of the extent of the use of CRM techniques</t>
  </si>
  <si>
    <t>Credit risk Mitigation techniques</t>
  </si>
  <si>
    <t>Funded credit Protection (FCP)</t>
  </si>
  <si>
    <t>Part of exposures covered by other eligible collaterals (per cent)</t>
  </si>
  <si>
    <t xml:space="preserve"> Unfunded credit protection (UFCP)</t>
  </si>
  <si>
    <t>Credit risk Mitigation methods</t>
  </si>
  <si>
    <t>Part of</t>
  </si>
  <si>
    <t>(UFCP)</t>
  </si>
  <si>
    <t>in the calculation of REAs</t>
  </si>
  <si>
    <t>REA with</t>
  </si>
  <si>
    <t>covered by</t>
  </si>
  <si>
    <t>covered</t>
  </si>
  <si>
    <t>REA without</t>
  </si>
  <si>
    <t>substitution</t>
  </si>
  <si>
    <t xml:space="preserve"> covered by</t>
  </si>
  <si>
    <t>by Immovable</t>
  </si>
  <si>
    <t>by other</t>
  </si>
  <si>
    <t>Instruments</t>
  </si>
  <si>
    <t>effects (both</t>
  </si>
  <si>
    <t>financial</t>
  </si>
  <si>
    <t>other eligible</t>
  </si>
  <si>
    <t>property</t>
  </si>
  <si>
    <t>other physical</t>
  </si>
  <si>
    <t>funded credit</t>
  </si>
  <si>
    <t>cash on</t>
  </si>
  <si>
    <t>life insurance</t>
  </si>
  <si>
    <t>held by a</t>
  </si>
  <si>
    <t>by credit</t>
  </si>
  <si>
    <t>effects</t>
  </si>
  <si>
    <t>reduction and</t>
  </si>
  <si>
    <t>collaterals</t>
  </si>
  <si>
    <t>receivables</t>
  </si>
  <si>
    <t>protection</t>
  </si>
  <si>
    <t>deposit</t>
  </si>
  <si>
    <t>policies</t>
  </si>
  <si>
    <t>third party</t>
  </si>
  <si>
    <t>guarantees</t>
  </si>
  <si>
    <t>derivatives</t>
  </si>
  <si>
    <t>(reduction</t>
  </si>
  <si>
    <t>sustitution</t>
  </si>
  <si>
    <t>Amounts in  NOK million</t>
  </si>
  <si>
    <t>(per  cent)</t>
  </si>
  <si>
    <t>effects only)</t>
  </si>
  <si>
    <t>effects)</t>
  </si>
  <si>
    <t xml:space="preserve">CR8 – REA flow statements of credit risk exposures under the IRB approach  </t>
  </si>
  <si>
    <t>Risk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</si>
  <si>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</si>
  <si>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</si>
  <si>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</si>
  <si>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</si>
  <si>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</si>
  <si>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</si>
  <si>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</si>
  <si>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</si>
  <si>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CR9 - IRB approach – Backtesting of PD per exposure class (fixed PD scale)</t>
  </si>
  <si>
    <t>Number of obligors at the end of the previous year</t>
  </si>
  <si>
    <t xml:space="preserve">Observed average </t>
  </si>
  <si>
    <t xml:space="preserve"> Exposure weighted</t>
  </si>
  <si>
    <t>Average historical annual</t>
  </si>
  <si>
    <t>during the year</t>
  </si>
  <si>
    <t>default rate per cent</t>
  </si>
  <si>
    <t>average PD per cent</t>
  </si>
  <si>
    <t>Average PD per cent</t>
  </si>
  <si>
    <t>Exposure class</t>
  </si>
  <si>
    <t>Corporates - SME with own estimates of LGD or conversion factors</t>
  </si>
  <si>
    <t>0,00 to &lt;0,10</t>
  </si>
  <si>
    <t>0,10  to &lt;0,15</t>
  </si>
  <si>
    <t>0,75 to &lt;2,5</t>
  </si>
  <si>
    <t>0,75 to &lt;1,75</t>
  </si>
  <si>
    <t>1,75 to &lt;2,5</t>
  </si>
  <si>
    <t>2,5 to &lt;10</t>
  </si>
  <si>
    <t>2,5 to &lt;5</t>
  </si>
  <si>
    <t>5 to &lt;10</t>
  </si>
  <si>
    <t>10 to &lt;100</t>
  </si>
  <si>
    <t>10 to &lt;20</t>
  </si>
  <si>
    <t>20 to &lt;30</t>
  </si>
  <si>
    <t>30 to &lt;100</t>
  </si>
  <si>
    <t>100 (Default)</t>
  </si>
  <si>
    <t>Corporates - Specialised Lending with own estimates of LGD or conversion factors</t>
  </si>
  <si>
    <t>Corporates - Other with own estimates of LGD or conversion factors</t>
  </si>
  <si>
    <t>Retail - Secured by immovable property non-SME - with own estimates of LGD or conversion factors</t>
  </si>
  <si>
    <t>Retail - Other non-SME - with own estimates of LGD or conversion factors</t>
  </si>
  <si>
    <t>Total with own estimates of LGD and/or conversion factors</t>
  </si>
  <si>
    <t>value</t>
  </si>
  <si>
    <t>CCR1 – Analysis of CCR exposure by approach</t>
  </si>
  <si>
    <t>Exposures calculated according to IMM consists of Interest rate and FX-derivatives. Commodities and equity derivatives are calculated and reported according to SA-CCR. Original Exposure Method and Simplified SA-CCR are used by DNB's associated companies.</t>
  </si>
  <si>
    <t>The table shows regulatory exposures, REAs and parameters used for REA calculations for all exposures subject to the CCR framework (excluding CVA charges or exposures cleared through a CCP).</t>
  </si>
  <si>
    <t>Alpha used for</t>
  </si>
  <si>
    <t>Replacement</t>
  </si>
  <si>
    <t>Potential future</t>
  </si>
  <si>
    <t>computing regulatory</t>
  </si>
  <si>
    <t>cost (RC)</t>
  </si>
  <si>
    <t>exposure (PFE)</t>
  </si>
  <si>
    <t>EEPE</t>
  </si>
  <si>
    <t>exposure value</t>
  </si>
  <si>
    <t>pre-CRM</t>
  </si>
  <si>
    <t>post-CRM</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</si>
  <si>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</si>
  <si>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</si>
  <si>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</si>
  <si>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</si>
  <si>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</si>
  <si>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</si>
  <si>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</si>
  <si>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</si>
  <si>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</si>
  <si>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</si>
  <si>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</si>
  <si>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</si>
  <si>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</si>
  <si>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</si>
  <si>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</si>
  <si>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CCR2 – Transactions subject to own funds requirements for CVA risk</t>
  </si>
  <si>
    <t>Credit Value Adjustment (CVA) is an adjustment of the market value of Over-the- counter (OTC) derivatives in order to account for impaired creditworthiness of the counterparty. Provisions are calculated for CVA and recognised in the income statement. The capital requirement for CVA should cover the risk associated with the volatility of CVA provisions. DNB calculates capital adequacy requirements under Pillar 1 for CVA risk according to the standardised approach in CRR/CRD. counterparty. DNB uses the standardised approach when calculating CVA risk. This approach takes account of the external credit rating of each counterparty, EAD from the calculation of the CCR and the effective maturity.</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</si>
  <si>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</si>
  <si>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</si>
  <si>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</si>
  <si>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</si>
  <si>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</si>
  <si>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</si>
  <si>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</si>
  <si>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CCR3 – Standardised approach – CCR exposures by regulatory exposure class and risk weights</t>
  </si>
  <si>
    <t>This table shows exposure at default, broken down by exposure class and risk weight. This table includes exposures subject to the standardised approach only.</t>
  </si>
  <si>
    <t>Total exposure</t>
  </si>
  <si>
    <t>Institutions and corporates with a short-term credit assessment</t>
  </si>
  <si>
    <t>Other items</t>
  </si>
  <si>
    <t>Total exposure value</t>
  </si>
  <si>
    <t>CCR4 – IRB approach – CCR exposures by exposure class and PD scale</t>
  </si>
  <si>
    <t>Exposure weighted</t>
  </si>
  <si>
    <t>average maturity</t>
  </si>
  <si>
    <t>exposure amounts</t>
  </si>
  <si>
    <t>weighted exposure</t>
  </si>
  <si>
    <t>PD scale</t>
  </si>
  <si>
    <t>Number of obligors</t>
  </si>
  <si>
    <t>amounts (per cent)</t>
  </si>
  <si>
    <t>Corporates (SME)</t>
  </si>
  <si>
    <t/>
  </si>
  <si>
    <t>Sub-total corporates (SME)</t>
  </si>
  <si>
    <t>Specialised lending (SL)</t>
  </si>
  <si>
    <t>Sub-total specialised lending</t>
  </si>
  <si>
    <t>Other corporates</t>
  </si>
  <si>
    <t>Sub-total other corporates</t>
  </si>
  <si>
    <t>Total (all CCR relevant exposure classes)</t>
  </si>
  <si>
    <t>CCR5 – Composition of collateral for CCR exposures</t>
  </si>
  <si>
    <t xml:space="preserve">To minimise counterparty credit risk against individual counterparties, DNB may enter into netting agreements. These agreements make it possible to net the positive and negative market values linked to contracts with the same counterparty. For repurchase agreements and securities financing transactions, the counterparty can only borrow against part of the market value of the collateral. The loan-to-value ratio is set conservatively to ensure that the bank’s exposure is very limited. The value of the collateral exceeds the bank’s exposure. </t>
  </si>
  <si>
    <t>This table shows the impact on exposures from netting and collateral held for derivatives and SFTs.</t>
  </si>
  <si>
    <t>Collateral used in derivative transactions</t>
  </si>
  <si>
    <t>Collateral used in SFT's</t>
  </si>
  <si>
    <t>Fair value of collateral received</t>
  </si>
  <si>
    <t>Fair value of posted collateral</t>
  </si>
  <si>
    <t>Segregated</t>
  </si>
  <si>
    <t>Unsegregated</t>
  </si>
  <si>
    <t>Collateral type</t>
  </si>
  <si>
    <t>Cash – domestic currency</t>
  </si>
  <si>
    <t>Cash – other currencies</t>
  </si>
  <si>
    <t>Domestic sovereign debt</t>
  </si>
  <si>
    <t>Other sovereign debt</t>
  </si>
  <si>
    <t>Government agency debt</t>
  </si>
  <si>
    <t>Corporate bonds</t>
  </si>
  <si>
    <t>Equity securities</t>
  </si>
  <si>
    <t>Other collateral</t>
  </si>
  <si>
    <t>CCR7– REA flow statements of CCR exposures under the IMM</t>
  </si>
  <si>
    <t xml:space="preserve">                            REA</t>
  </si>
  <si>
    <t>REA as at the end of the previous reporting period</t>
  </si>
  <si>
    <t>Asset size</t>
  </si>
  <si>
    <t>Credit quality of counterparties</t>
  </si>
  <si>
    <t>Model updates (IMM only)</t>
  </si>
  <si>
    <t>Methodology and policy (IMM only)</t>
  </si>
  <si>
    <t>Acquisitions and disposals</t>
  </si>
  <si>
    <t>Foreign exchange movements</t>
  </si>
  <si>
    <t>REA as at the end of the current reporting period</t>
  </si>
  <si>
    <t>CCR8 – Exposures to CCPs</t>
  </si>
  <si>
    <t>This table provides a breakdown of DNBs’ exposures and REAs to CCPs.</t>
  </si>
  <si>
    <t xml:space="preserve">Exposure value </t>
  </si>
  <si>
    <t xml:space="preserve">REA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</si>
  <si>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</si>
  <si>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</si>
  <si>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</si>
  <si>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</si>
  <si>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</si>
  <si>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</si>
  <si>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</si>
  <si>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</si>
  <si>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</si>
  <si>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</si>
  <si>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</si>
  <si>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</si>
  <si>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 Market risk under the standardised approach</t>
  </si>
  <si>
    <t>Market risk is the risk of losses due to unhedged positions in the foreign exchange, interest rate, commodity and equity markets. The risk reflects potential fluctuations in profits due to volatility in market prices or exchange rates. Market risk occurs in several segments of DNB and includes both risk which arises through ordinary trading activities and risks that arise as parts of banking activities and other business operations.</t>
  </si>
  <si>
    <t xml:space="preserve">DNB reports market risk according to the standardised approach. According to CRR/CRD, capital requirements for interest and share price risks associated with the trading portfolio are calculated under Pillar 1. </t>
  </si>
  <si>
    <t>REAs</t>
  </si>
  <si>
    <t>Outright products</t>
  </si>
  <si>
    <t>Interest rate risk (general and specific)</t>
  </si>
  <si>
    <t>Equity risk (general and specific)</t>
  </si>
  <si>
    <t>Foreign exchange risk</t>
  </si>
  <si>
    <t>Options</t>
  </si>
  <si>
    <t>Simplified approach</t>
  </si>
  <si>
    <t>Delta-plus method</t>
  </si>
  <si>
    <t>Scenario approach</t>
  </si>
  <si>
    <t>Securitisation (specific risk)</t>
  </si>
  <si>
    <t>CCyB1 – Geographical distribution of credit exposures relevant for the calculation of the countercyclical buffer</t>
  </si>
  <si>
    <t>Relevant credit exposures</t>
  </si>
  <si>
    <t>Relevant credit</t>
  </si>
  <si>
    <t>General credit exposures</t>
  </si>
  <si>
    <t>- market risk</t>
  </si>
  <si>
    <t>Sum of long and</t>
  </si>
  <si>
    <t>Value of trading</t>
  </si>
  <si>
    <t>- securitisation</t>
  </si>
  <si>
    <t>Own fund</t>
  </si>
  <si>
    <t>under the</t>
  </si>
  <si>
    <t>short positions</t>
  </si>
  <si>
    <t>book exposures</t>
  </si>
  <si>
    <t>positions in the</t>
  </si>
  <si>
    <t>Risk</t>
  </si>
  <si>
    <t>requirements</t>
  </si>
  <si>
    <t>Countercyclical</t>
  </si>
  <si>
    <t>standardised</t>
  </si>
  <si>
    <t>under the IRB</t>
  </si>
  <si>
    <t>of trading book</t>
  </si>
  <si>
    <t>for internal</t>
  </si>
  <si>
    <t>for non-trading</t>
  </si>
  <si>
    <t>risk exposures</t>
  </si>
  <si>
    <t>non-trading</t>
  </si>
  <si>
    <t>weights</t>
  </si>
  <si>
    <t>buffer rate</t>
  </si>
  <si>
    <t>approach</t>
  </si>
  <si>
    <t>exposures for SA</t>
  </si>
  <si>
    <t>models</t>
  </si>
  <si>
    <t>book</t>
  </si>
  <si>
    <t>- credit risk</t>
  </si>
  <si>
    <t>amounts</t>
  </si>
  <si>
    <t>Countries with existing CCyB rate:</t>
  </si>
  <si>
    <t>Australia</t>
  </si>
  <si>
    <t xml:space="preserve">Bulgaria </t>
  </si>
  <si>
    <t>Cyprus</t>
  </si>
  <si>
    <t>Czech Republic</t>
  </si>
  <si>
    <t xml:space="preserve">Germany </t>
  </si>
  <si>
    <t>Estonia</t>
  </si>
  <si>
    <t>France</t>
  </si>
  <si>
    <t>United Kingdom</t>
  </si>
  <si>
    <t>Hong Kong</t>
  </si>
  <si>
    <t>Croatia</t>
  </si>
  <si>
    <t>Ireland</t>
  </si>
  <si>
    <t>Iceland</t>
  </si>
  <si>
    <t>Luxembourg</t>
  </si>
  <si>
    <t>Netherlands</t>
  </si>
  <si>
    <t>Slovenia</t>
  </si>
  <si>
    <t>Slovakia</t>
  </si>
  <si>
    <t>Subtotal</t>
  </si>
  <si>
    <t>Countries with 0 per cent CCyB rate:</t>
  </si>
  <si>
    <t>Finland</t>
  </si>
  <si>
    <t>Lithuania</t>
  </si>
  <si>
    <t>Poland</t>
  </si>
  <si>
    <t>Countries with own funds requirement below 0,5 per cent of the total</t>
  </si>
  <si>
    <t>Countries with no excisting CCyB rate:</t>
  </si>
  <si>
    <t>Chile</t>
  </si>
  <si>
    <t>Countercyclical capital buffer is calculated only for the relevant credit exposure classes as defined in Article 140(4) of the Capital Requirement Directive. Exposure classes not included in the calculation are exposures to a) central governments or central banks; b) regional governments or local authorities;   c) public sector entities; d) multilateral development banks; e) international organisations; f) institutions.</t>
  </si>
  <si>
    <t>CCyB2 – Amount of institution-specific countercyclical capital buffer</t>
  </si>
  <si>
    <t>Institution specific countercyclical capital buffer rate, per cent</t>
  </si>
  <si>
    <t>Institution specific countercyclical capital buffer requirement</t>
  </si>
  <si>
    <t>LR1 – LRSum: Summary reconciliation of accounting assets and leverage ratio exposures</t>
  </si>
  <si>
    <t xml:space="preserve">Leverage ratio is a non-risk supplement to the risk-weighted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
  </si>
  <si>
    <t>Total consolidated assets as per published financial statements</t>
  </si>
  <si>
    <t>Adjustment for investments in banking, financial, insurance or commercial entities that are consolidated for accounting purposes but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</si>
  <si>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</si>
  <si>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</si>
  <si>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</si>
  <si>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</si>
  <si>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</si>
  <si>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</si>
  <si>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(ie repos and similar secured lending)</t>
  </si>
  <si>
    <t>Adjustment for off-balance sheet items (ie conversion to credit equivalent amounts of off-balance sheet exposures)</t>
  </si>
  <si>
    <t>(Adjustment for prudent valuation adjustments and general provisions (off-balance) which have reduced Tier 1 capital)</t>
  </si>
  <si>
    <t>11b</t>
  </si>
  <si>
    <t>(Adjustment for exposures excluded from the leverage ratio total exposure measure in accordance with point (j) of Article 429a(1) CRR)</t>
  </si>
  <si>
    <r>
      <t>Other adjustments</t>
    </r>
    <r>
      <rPr>
        <vertAlign val="superscript"/>
        <sz val="8"/>
        <color theme="1"/>
        <rFont val="Arial"/>
        <family val="2"/>
      </rPr>
      <t>1</t>
    </r>
  </si>
  <si>
    <t>1  Other adjustments include asset amounts deducted in capital and cash variation margin.</t>
  </si>
  <si>
    <t>LR2 – LRCom: Leverage ratio common disclosure</t>
  </si>
  <si>
    <t>DNB meets the minimum requirement of 3 per cent by a good margin.</t>
  </si>
  <si>
    <t>This table shows quarterly leverage ratio calculations and includes additional breakdowns for the leverage exposure measure.</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</si>
  <si>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</si>
  <si>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</si>
  <si>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</si>
  <si>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</si>
  <si>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</si>
  <si>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</si>
  <si>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Basel III Tier 1 capital)</t>
  </si>
  <si>
    <t>Total on-balance sheet exposures (excluding derivatives and SFTs) (sum of rows 1 and 2)</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</si>
  <si>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</si>
  <si>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</si>
  <si>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</si>
  <si>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</si>
  <si>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</si>
  <si>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9b</t>
  </si>
  <si>
    <t>Exposure determined under Original Exposure Method</t>
  </si>
  <si>
    <t>(Exempted CCP leg of client-cleared trade exposures) (SA-CCR)</t>
  </si>
  <si>
    <t>(Exempted CCP leg of client-cleared trade exposures) (simplified standardised approach)</t>
  </si>
  <si>
    <t>10b</t>
  </si>
  <si>
    <t>(Exempted CCP leg of client-cleared trade exposures) (original eExposure mMethod)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</si>
  <si>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</si>
  <si>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</si>
  <si>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</si>
  <si>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</si>
  <si>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</si>
  <si>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</si>
  <si>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</si>
  <si>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</si>
  <si>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</si>
  <si>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17a</t>
  </si>
  <si>
    <t>(Exempted CCP leg of client-cleared SFT exposure)</t>
  </si>
  <si>
    <t>Total securities financing transaction exposures</t>
  </si>
  <si>
    <t>Other off-balance sheet exposures</t>
  </si>
  <si>
    <t>Off-balance sheet exposure at gross notional amount</t>
  </si>
  <si>
    <t>(Adjustments for conversion to credit equivalent amounts)</t>
  </si>
  <si>
    <t>(General provisions deducted in determining Tier 1 capital and specific provisions associated with off-balance sheet exposures) associated with off-balance sheet 
  exposures deducted in determining Tier 1 capital)</t>
  </si>
  <si>
    <t>Off-balance sheet exposures</t>
  </si>
  <si>
    <t>Excluded exposures</t>
  </si>
  <si>
    <t>22b</t>
  </si>
  <si>
    <t>(Exposures exempted in accordance with point (j) of Article 429a (1) CRR (on and off balance sheet))</t>
  </si>
  <si>
    <t>22c</t>
  </si>
  <si>
    <t>(Excluded exposures of public development banks (or units) - Public sector investments)</t>
  </si>
  <si>
    <t>22d</t>
  </si>
  <si>
    <t xml:space="preserve"> (Excluded exposures of public development banks (or units) - Promotional loans)</t>
  </si>
  <si>
    <t>22e</t>
  </si>
  <si>
    <t xml:space="preserve">(Excluded promotional loans exposures of public development banks (or units) </t>
  </si>
  <si>
    <t>22f</t>
  </si>
  <si>
    <t>(Excluded guaranteed parts of exposures arising from export credits )</t>
  </si>
  <si>
    <t>22g</t>
  </si>
  <si>
    <t>(Excluded excess collateral deposited at triparty agents )</t>
  </si>
  <si>
    <t>22h</t>
  </si>
  <si>
    <t>(Excluded CSD related services of CSD/institutions in accordance with point (o) of Article 429a(1) CRR)</t>
  </si>
  <si>
    <t>22i</t>
  </si>
  <si>
    <t>(Excluded CSD related services of designated institutions in accordance with point (p) of Article 429a(1) CRR)</t>
  </si>
  <si>
    <t>22j</t>
  </si>
  <si>
    <t>(Reduction of the exposure value of pre-financing or intermediate loans )</t>
  </si>
  <si>
    <t>22k</t>
  </si>
  <si>
    <t>(Total exempted exposures)</t>
  </si>
  <si>
    <t>Capital and total exposure measure</t>
  </si>
  <si>
    <t>Leverage ratio total Total exposure measure</t>
  </si>
  <si>
    <t>Regulatory minimum leverage ratio requirement (per cent)</t>
  </si>
  <si>
    <t>26a</t>
  </si>
  <si>
    <t>26b</t>
  </si>
  <si>
    <t>Required leverage buffer (per cent) Leverage ratio buffer requirement (per cent)</t>
  </si>
  <si>
    <t>Overall leverage ratio requirement (per cent)</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</si>
  <si>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</si>
  <si>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</si>
  <si>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</si>
  <si>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</si>
  <si>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</si>
  <si>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</si>
  <si>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</si>
  <si>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</si>
  <si>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</si>
  <si>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LR3 – LRSpl: Split-up of on balance sheet exposures (excluding derivatives, SFTs and exempted exposures)</t>
  </si>
  <si>
    <t>The table shows a breakdown of the on-balance sheet exposures excluding derivatives, SFTs and exempted exposures, by regulatory asset class.</t>
  </si>
  <si>
    <t>CRR leverage ratio exposures</t>
  </si>
  <si>
    <t>Total on-balance sheet exposures (excluding derivatives, SFTs, and exempted exposures), of which:</t>
  </si>
  <si>
    <t>Trading book exposures</t>
  </si>
  <si>
    <t>EU-3</t>
  </si>
  <si>
    <t>Banking book exposures, of which:</t>
  </si>
  <si>
    <t>EU-4</t>
  </si>
  <si>
    <t>EU-5</t>
  </si>
  <si>
    <t>Exposures treated as sovereigns</t>
  </si>
  <si>
    <t>EU-6</t>
  </si>
  <si>
    <r>
      <t xml:space="preserve">Exposures to regional governments, MDB, international organisations and PSE </t>
    </r>
    <r>
      <rPr>
        <b/>
        <i/>
        <sz val="8"/>
        <rFont val="Arial"/>
        <family val="2"/>
      </rPr>
      <t xml:space="preserve">not </t>
    </r>
    <r>
      <rPr>
        <i/>
        <sz val="8"/>
        <rFont val="Arial"/>
        <family val="2"/>
      </rPr>
      <t>treated as sovereigns</t>
    </r>
  </si>
  <si>
    <t>EU-7</t>
  </si>
  <si>
    <t>EU-8</t>
  </si>
  <si>
    <t>Secured by mortgages of immovable properties</t>
  </si>
  <si>
    <t>EU-9</t>
  </si>
  <si>
    <t>EU-10</t>
  </si>
  <si>
    <t>EU-11</t>
  </si>
  <si>
    <t>EU-12</t>
  </si>
  <si>
    <t>Other exposures (eg equity, securitisations, and other non-credit obligation assets)</t>
  </si>
  <si>
    <t>LIQ1 - Quantitative information of LCR</t>
  </si>
  <si>
    <t xml:space="preserve">b </t>
  </si>
  <si>
    <t xml:space="preserve">c </t>
  </si>
  <si>
    <t xml:space="preserve">e </t>
  </si>
  <si>
    <t xml:space="preserve">f </t>
  </si>
  <si>
    <t xml:space="preserve">g </t>
  </si>
  <si>
    <t xml:space="preserve">h </t>
  </si>
  <si>
    <t>Total unweighted value (average)</t>
  </si>
  <si>
    <t>Total weighted value (average)</t>
  </si>
  <si>
    <t>Number of data points used in the calculation of averages</t>
  </si>
  <si>
    <t>High-quality liquid assets</t>
  </si>
  <si>
    <t>Total high-quality liquid assets (HQLA), after application of haircuts in line with Article 9 of regulation (EU) 2015/61</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</si>
  <si>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</si>
  <si>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</si>
  <si>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</si>
  <si>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</si>
  <si>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</si>
  <si>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</si>
  <si>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</si>
  <si>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</si>
  <si>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</si>
  <si>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</si>
  <si>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</si>
  <si>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</si>
  <si>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</si>
  <si>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</si>
  <si>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</si>
  <si>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</si>
  <si>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</si>
  <si>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</si>
  <si>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</si>
  <si>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</si>
  <si>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</si>
  <si>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19b</t>
  </si>
  <si>
    <t>(Excess inflows from a related specialised credit institution)</t>
  </si>
  <si>
    <t>Fully exempt inflows</t>
  </si>
  <si>
    <t>Inflows subject to 90 per cent cap</t>
  </si>
  <si>
    <t>Inflows subject to 75 per cent cap</t>
  </si>
  <si>
    <t>Total adjusted value</t>
  </si>
  <si>
    <t>Liquidity buffer</t>
  </si>
  <si>
    <t>Total net cash outflows</t>
  </si>
  <si>
    <t>Liquidity Coverage Ratio (in per cent)</t>
  </si>
  <si>
    <t xml:space="preserve">LIQ2 -  Net Stable Funding Ratio </t>
  </si>
  <si>
    <t>Available stable funding (ASF) items</t>
  </si>
  <si>
    <t>Unweighted value by residual maturity</t>
  </si>
  <si>
    <t xml:space="preserve">No maturity </t>
  </si>
  <si>
    <t>&lt;6 months</t>
  </si>
  <si>
    <t>6 months to &lt;1 year</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</si>
  <si>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</si>
  <si>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</si>
  <si>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</si>
  <si>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</si>
  <si>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</si>
  <si>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</si>
  <si>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</si>
  <si>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</si>
  <si>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</si>
  <si>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</si>
  <si>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</si>
  <si>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</si>
  <si>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</si>
  <si>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</si>
  <si>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</si>
  <si>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</si>
  <si>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</si>
  <si>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per cent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</si>
  <si>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</si>
  <si>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</si>
  <si>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per cent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</si>
  <si>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</si>
  <si>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</si>
  <si>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</si>
  <si>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</si>
  <si>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</si>
  <si>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</si>
  <si>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</si>
  <si>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</si>
  <si>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</si>
  <si>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</si>
  <si>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required stable funding (RSF)</t>
  </si>
  <si>
    <t>Net Stable Funding Ratio (per cent)</t>
  </si>
  <si>
    <t xml:space="preserve">KM2: Key metrics - MREL </t>
  </si>
  <si>
    <t xml:space="preserve">MREL is measured as a percentage of an adjusted risk exposure amount, and shall at all times be met by own funds instruments or debt instruments with lower priority than senior unsecured debt (subordination requirement) and should be issued from the Group parent to external investors.     </t>
  </si>
  <si>
    <t>It is a regulatory requirement that European banks must have a minimum amount of own funds and eligible liabilities (MREL) that can be written down or converted into equity (bail-in) when a bank is potentially facing a situation close to liquidation. Part of the MREL requirement must be met with senior non-preferred (SNP) bonds. Senior debt that had a minimum of one year left until maturity was considered qualifying debt until the end of 2023. From 1 January 2024, after a phase-in period of three years, the eligible liabilities to meet the subordination requirement must be subordinated to senior preferred debt.</t>
  </si>
  <si>
    <t>A new debt class between senior debt and Tier 2 capital, consisting of SNP bonds, will be used to meet the requirement for subordination. The subordination requirement is capped to a maximum of two times the capital requirements in Pillar 1 and Pillar 2 plus the combined buffer requirements.</t>
  </si>
  <si>
    <t>The covered-bond entities are excluded from the MREL-requirement. The Group risk exposure amount, which includes the risk exposure amount in the covered bond-entity DNB Boligkreditt is therefore adjusted. Likewise, when calculating own funds to be included in the fulfillment of MREL, The Group's own funds in DNB Boligkreditt is excluded.</t>
  </si>
  <si>
    <t>Minimum requirement for own funds and eligible liabilities (MREL)</t>
  </si>
  <si>
    <t xml:space="preserve">31 March 2024 </t>
  </si>
  <si>
    <t>Own funds and eligible liabilities, ratios and components</t>
  </si>
  <si>
    <t>1</t>
  </si>
  <si>
    <t>EU-1a</t>
  </si>
  <si>
    <t xml:space="preserve">Of which own funds and subordinated liabilities </t>
  </si>
  <si>
    <t>Total risk exposure amount of the resolution group (TREA)</t>
  </si>
  <si>
    <t>3</t>
  </si>
  <si>
    <t>Own funds and eligible liabilities as a percentage of TREA (row1/row2)</t>
  </si>
  <si>
    <t>EU-3a</t>
  </si>
  <si>
    <t>Of which own funds and subordinated liabilities, per cent</t>
  </si>
  <si>
    <t>Total exposure measure of the resolution group</t>
  </si>
  <si>
    <t>5</t>
  </si>
  <si>
    <t>Own funds and eligible liabilities as percentage of the total exposure measure</t>
  </si>
  <si>
    <t>EU-5a</t>
  </si>
  <si>
    <t xml:space="preserve">Of which own funds or subordinated liabilities </t>
  </si>
  <si>
    <t>MREL requirement expressed as percentage of the total risk exposure amount</t>
  </si>
  <si>
    <t>Of which to be met with own funds, subordinated liabilities or other eligible liabilities</t>
  </si>
  <si>
    <t>MREL requirement expressed as percentage of the total exposure measure</t>
  </si>
  <si>
    <t>Of which to be met with own funds or subordinated liabilities</t>
  </si>
  <si>
    <t>TLAC1 - Composition - MREL</t>
  </si>
  <si>
    <t>This table shows the composition of the Group’s own funds and eligible liabilities and ratios.</t>
  </si>
  <si>
    <t>Own funds and eligible liabilities and adjustments</t>
  </si>
  <si>
    <t xml:space="preserve">Common Equity Tier 1 capital (CET1) </t>
  </si>
  <si>
    <t xml:space="preserve">Additional Tier 1 capital (AT1) </t>
  </si>
  <si>
    <t xml:space="preserve">Tier 2 capital (T2) </t>
  </si>
  <si>
    <t>Own funds for the purpose of Articles 92a CRR and 45 BRRD</t>
  </si>
  <si>
    <r>
      <t>Own funds and eligible liabilities: Non-regulatory capital elements</t>
    </r>
    <r>
      <rPr>
        <b/>
        <sz val="8"/>
        <color rgb="FF7030A0"/>
        <rFont val="Arial"/>
        <family val="2"/>
      </rPr>
      <t xml:space="preserve"> </t>
    </r>
  </si>
  <si>
    <r>
      <t>Eligible liabilities instruments</t>
    </r>
    <r>
      <rPr>
        <strike/>
        <sz val="8"/>
        <rFont val="Arial"/>
        <family val="2"/>
      </rPr>
      <t xml:space="preserve"> </t>
    </r>
    <r>
      <rPr>
        <sz val="8"/>
        <rFont val="Arial"/>
        <family val="2"/>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</si>
  <si>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</si>
  <si>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</si>
  <si>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</si>
  <si>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</si>
  <si>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</si>
  <si>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</si>
  <si>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</si>
  <si>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</si>
  <si>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</si>
  <si>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</si>
  <si>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</si>
  <si>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</si>
  <si>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</si>
  <si>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</si>
  <si>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</si>
  <si>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</si>
  <si>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</si>
  <si>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</si>
  <si>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</si>
  <si>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</si>
  <si>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</si>
  <si>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EU-25a</t>
  </si>
  <si>
    <t>Of which own funds and subordinated, per cent</t>
  </si>
  <si>
    <t>Own funds and eligible liabilities (as a percentage of total exposure measure)</t>
  </si>
  <si>
    <t>EU-26a</t>
  </si>
  <si>
    <t>TLAC3b - Creditor ranking - resolution entity</t>
  </si>
  <si>
    <t>Additional Tier 1</t>
  </si>
  <si>
    <t xml:space="preserve">Description of insolvency rank </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</si>
  <si>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</si>
  <si>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</si>
  <si>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</si>
  <si>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</si>
  <si>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</si>
  <si>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</si>
  <si>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Not eligible due to prudential filters</t>
  </si>
  <si>
    <t>Capital in the covered bond entity DNB Boligkreditt is deducted</t>
  </si>
  <si>
    <t>Own funds and eligible liabilities reported</t>
  </si>
  <si>
    <t>AE1 – Encumbered and unencumbered assets</t>
  </si>
  <si>
    <t>Asset encumbrance arises from collateral pledged against secured funding and other collateralised obligations. Encumbered assets have been defined consistently with the Group’s reporting requirements under Article 100 of the CRR. Assets are considered encumbered when they have been pledged or used to secure, collateralise or credit enhance a transaction which impacts their transferability and free use. This includes external repurchase or other similar agreements with market counterparties.</t>
  </si>
  <si>
    <t>Carrying amount of encumbered assets</t>
  </si>
  <si>
    <t>Fair value of encumbered assets</t>
  </si>
  <si>
    <t>Carrying amount of unencumbered assets</t>
  </si>
  <si>
    <t>Fair value of unencumbered assets</t>
  </si>
  <si>
    <t>Of which notionally</t>
  </si>
  <si>
    <t>eligible EHQLA</t>
  </si>
  <si>
    <t xml:space="preserve">Of which </t>
  </si>
  <si>
    <t>and HQLA</t>
  </si>
  <si>
    <t xml:space="preserve"> and HQLA</t>
  </si>
  <si>
    <t>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</si>
  <si>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</si>
  <si>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</si>
  <si>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</si>
  <si>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</si>
  <si>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</si>
  <si>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</si>
  <si>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</si>
  <si>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AE2 - Collateral received and own debt securities issued</t>
  </si>
  <si>
    <t>Unencumbered</t>
  </si>
  <si>
    <t>Fair value of encumbered collateral</t>
  </si>
  <si>
    <t xml:space="preserve">Fair value of collateral received or own debt </t>
  </si>
  <si>
    <t>received or own debt securities issued</t>
  </si>
  <si>
    <t>securities issued available for encumbrance</t>
  </si>
  <si>
    <t>eligible EHQLA and HQLA</t>
  </si>
  <si>
    <t>Collateral received by the disclosing institution</t>
  </si>
  <si>
    <t>Loans on demand</t>
  </si>
  <si>
    <t>of which: covered bonds</t>
  </si>
  <si>
    <t>of which: securitisations</t>
  </si>
  <si>
    <t>of which: issued by general governments</t>
  </si>
  <si>
    <t>of which: issued by financial corporations</t>
  </si>
  <si>
    <t>of which: issued by non-financial corporations</t>
  </si>
  <si>
    <t>Loans and advances other than loans on demand</t>
  </si>
  <si>
    <t>Other collateral received</t>
  </si>
  <si>
    <t>Own debt securities issued other than own covered bonds or securitisations</t>
  </si>
  <si>
    <t>Own covered bonds and securitisation issued and not yet pledged</t>
  </si>
  <si>
    <t xml:space="preserve">Total assets, collateral received and own debt securities issued  </t>
  </si>
  <si>
    <t>AE3 - Sources of encumbrance</t>
  </si>
  <si>
    <t>Assets, collateral received</t>
  </si>
  <si>
    <t>and own debt securities</t>
  </si>
  <si>
    <t xml:space="preserve"> Matching liabilities, contingent</t>
  </si>
  <si>
    <t>issued other than covered bonds</t>
  </si>
  <si>
    <t>liabilities or securities lent</t>
  </si>
  <si>
    <t>and securitisations encumbered</t>
  </si>
  <si>
    <t>Carrying amount of selected financial liabilities</t>
  </si>
  <si>
    <t>Retail banking</t>
  </si>
  <si>
    <t>Asset management</t>
  </si>
  <si>
    <t>REMA - Remuneration policy</t>
  </si>
  <si>
    <t>Information on DNB’s remuneration scheme</t>
  </si>
  <si>
    <t>Variable remuneration</t>
  </si>
  <si>
    <t xml:space="preserve">The Group instructions ensure that the use of variable remuneration complies with the regulatory provisions that apply to the Group’s various areas of operation and geographical locations. Special instructions have been adopted for the identification and treatment of risk takers. 
Variable remuneration is based on an overall performance assessment of the results achieved within defined target areas for the Group, the unit and the individual. The long-term and common interests of senior executives and shareholders are safeguarded through means that include conditional share acquisition for senior executives with a minimum holding period, and setting variable remuneration based on results and performance over a two-year period. Variable remuneration may not exceed 50 per cent of fixed salary for senior executives or 100 per cent for other risk takers. For further information, see the published Remuneration report on dnb.no.
DNB’s variable remuneration scheme applies globally, though non-Norwegian branches and subsidiaries will also be required to comply with local legislation, regulations and guidelines. </t>
  </si>
  <si>
    <t>Decision-making process</t>
  </si>
  <si>
    <t>Remuneration structure</t>
  </si>
  <si>
    <t xml:space="preserve">Fixed salary elements should normally constitute the main part of the total remuneration and be of such a size that, in some years, a decision may be made not to pay out variable remuneration. The individual salary level is determined on the basis of the responsibilities and complexity of each position, as well as the current market level for similar positions and competence. 
To ensure the necessary flexibility and to be an attractive employer in the competition for sought-after competence, supplementary pay related to the position or market conditions may be added to the agreed fixed salary. The overall remuneration structure should be of such a nature that it does not contribute to unwanted risk-taking on the part of the individual employee. 
After a briefing by the Board’s Compensation and Organisation Committee, the CEO sets an upper total limit for variable remuneration for the Group based on the results achieved, taking into account regulatory capital in the last two years. All limits are determined on the basis of results achieved, combined with a comprehensive assessment of, inter alia, compliance with the risk appetite framework and the Group’s financial capacity. The limit will be allocated to the organisation based on the individual units’ target attainment and contributions to the Group’s performance. With respect to DNB Markets and investment managers in DNB Asset Management, separate limits will be determined for variable remuneration based on the profits achieved by the unit, as well as an overall assessment as in the rest of the Group, which is in line with market practice for these types of operations. </t>
  </si>
  <si>
    <t>Special rules for senior executives, identified risk takers and employees responsible for independent control functions</t>
  </si>
  <si>
    <t xml:space="preserve">REM1 - Remuneration awarded for the financial year </t>
  </si>
  <si>
    <t>MB Supervisory</t>
  </si>
  <si>
    <t>MB Management</t>
  </si>
  <si>
    <t>Amounts i NOK 1000</t>
  </si>
  <si>
    <t>function</t>
  </si>
  <si>
    <t xml:space="preserve">function </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</si>
  <si>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</si>
  <si>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</si>
  <si>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</si>
  <si>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</si>
  <si>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</si>
  <si>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</si>
  <si>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</si>
  <si>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</si>
  <si>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</si>
  <si>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</si>
  <si>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</si>
  <si>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</si>
  <si>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</si>
  <si>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</si>
  <si>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EU-14a</t>
  </si>
  <si>
    <t>EU-13b</t>
  </si>
  <si>
    <t>EU-14b</t>
  </si>
  <si>
    <t>EU-14x</t>
  </si>
  <si>
    <t>EU-14y</t>
  </si>
  <si>
    <t>Total remuneration (2 + 10)</t>
  </si>
  <si>
    <t>REM2 - Special payments  to staff whose professional activities have a material impact on institutions’ risk profile (identified staff)</t>
  </si>
  <si>
    <t>MB Supervisory function</t>
  </si>
  <si>
    <t xml:space="preserve">MB Management function </t>
  </si>
  <si>
    <t>Other senior management</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</si>
  <si>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</si>
  <si>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</si>
  <si>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</si>
  <si>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</si>
  <si>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</si>
  <si>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</si>
  <si>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</si>
  <si>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</si>
  <si>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</si>
  <si>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</si>
  <si>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</si>
  <si>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</si>
  <si>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</si>
  <si>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</si>
  <si>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REM3 - Deferred remuneration </t>
  </si>
  <si>
    <t>EU - g</t>
  </si>
  <si>
    <t>EU - h</t>
  </si>
  <si>
    <t>Total amount of</t>
  </si>
  <si>
    <t>adjustment during the</t>
  </si>
  <si>
    <t>Amount of performance</t>
  </si>
  <si>
    <t>financial year due to ex</t>
  </si>
  <si>
    <t>Total of amount of</t>
  </si>
  <si>
    <t xml:space="preserve"> adjustment made</t>
  </si>
  <si>
    <t>post implicit adjustments</t>
  </si>
  <si>
    <t>Total amount of deferred</t>
  </si>
  <si>
    <t>deferred remuneration</t>
  </si>
  <si>
    <t>adjustment made in the</t>
  </si>
  <si>
    <t>in the financial year to</t>
  </si>
  <si>
    <t xml:space="preserve"> (i.e.changes of value</t>
  </si>
  <si>
    <t>remuneration awarded</t>
  </si>
  <si>
    <t>awarded for previous</t>
  </si>
  <si>
    <t>financial year to deferred</t>
  </si>
  <si>
    <t>of deferred remuneration</t>
  </si>
  <si>
    <t>before the financial</t>
  </si>
  <si>
    <t>performance period that</t>
  </si>
  <si>
    <t>due to be released</t>
  </si>
  <si>
    <t>released in subsequent</t>
  </si>
  <si>
    <t>remuneration that was due</t>
  </si>
  <si>
    <t>that was due to vest in</t>
  </si>
  <si>
    <t>due to the changes of</t>
  </si>
  <si>
    <t>year actually paid</t>
  </si>
  <si>
    <t>has vested but is subject</t>
  </si>
  <si>
    <t>performance periods</t>
  </si>
  <si>
    <t>in the financial year</t>
  </si>
  <si>
    <t>financial years</t>
  </si>
  <si>
    <t>to vest in the financial year</t>
  </si>
  <si>
    <t>future performance years</t>
  </si>
  <si>
    <t>prices of instruments)</t>
  </si>
  <si>
    <t>out in the financial year</t>
  </si>
  <si>
    <t>to retention periods</t>
  </si>
  <si>
    <t>Cash-based</t>
  </si>
  <si>
    <t>Shares or equivalent ownership interests</t>
  </si>
  <si>
    <t xml:space="preserve">Share-linked instruments or equivalent non-cash instruments </t>
  </si>
  <si>
    <t>Other instruments</t>
  </si>
  <si>
    <t>Other forms</t>
  </si>
  <si>
    <t>MB Management function</t>
  </si>
  <si>
    <t>Shares or equivalent ownership interests
Shares or equivalent ownership interests</t>
  </si>
  <si>
    <t>Total amount</t>
  </si>
  <si>
    <t>REM4 - Remuneration of 1 million EUR or more per year</t>
  </si>
  <si>
    <t xml:space="preserve">Identified staff that are high earners as set out </t>
  </si>
  <si>
    <t>in Article 450(i) CRR</t>
  </si>
  <si>
    <t>EUR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</si>
  <si>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</si>
  <si>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</si>
  <si>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</si>
  <si>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</si>
  <si>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</si>
  <si>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</si>
  <si>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</si>
  <si>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</si>
  <si>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</si>
  <si>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</si>
  <si>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</si>
  <si>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REM5 -  Information on remuneration of staff whose professional activities have a material impact on institutions’ risk profile (identified staff)</t>
  </si>
  <si>
    <t>Management body remuneration</t>
  </si>
  <si>
    <t>Business areas</t>
  </si>
  <si>
    <t>Independent internal</t>
  </si>
  <si>
    <t>Total MB</t>
  </si>
  <si>
    <t>Investment banking</t>
  </si>
  <si>
    <t>Corporate functions</t>
  </si>
  <si>
    <t>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</si>
  <si>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</si>
  <si>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</si>
  <si>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</si>
  <si>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</si>
  <si>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</si>
  <si>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</si>
  <si>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</si>
  <si>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</si>
  <si>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ESG Qualitative - Qualitative information in accordance with Article 449a CCR</t>
  </si>
  <si>
    <t>Environmental risk - table 1</t>
  </si>
  <si>
    <t>Reference in Pillar 3 additional Excel disclosures (template)</t>
  </si>
  <si>
    <t>Reference in DNB's annual report, interim reports, policies and governing documents or on dnb.no</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</si>
  <si>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</si>
  <si>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</si>
  <si>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</si>
  <si>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</si>
  <si>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</si>
  <si>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(c)</t>
  </si>
  <si>
    <t>Current investment activities and (future) investment targets towards environmental objectives and EU Taxonomy-aligned activities</t>
  </si>
  <si>
    <t>ESG 6
ESG 7
ESG 8</t>
  </si>
  <si>
    <t>(d)</t>
  </si>
  <si>
    <t>Policies and procedures relating to direct and indirect engagement with new or existing counterparties on their strategies to mitigate and reduce environmental risks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</si>
  <si>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</si>
  <si>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</si>
  <si>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</si>
  <si>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(f)</t>
  </si>
  <si>
    <t>Management body's integration of short-, medium- and long-term effects of environmental factors and risks, organisational structure both within business lines and internal control functions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</si>
  <si>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</si>
  <si>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</si>
  <si>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</si>
  <si>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</si>
  <si>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Content page</t>
  </si>
  <si>
    <t>(i)</t>
  </si>
  <si>
    <t>Alignment of the remuneration policy with institution's environmental risk-related objectives</t>
  </si>
  <si>
    <t>Risk management</t>
  </si>
  <si>
    <t>(j)</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</si>
  <si>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</si>
  <si>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</si>
  <si>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</si>
  <si>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</si>
  <si>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</si>
  <si>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ESG 5</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</si>
  <si>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</si>
  <si>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</si>
  <si>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</si>
  <si>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</si>
  <si>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</si>
  <si>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</si>
  <si>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</si>
  <si>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</si>
  <si>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</si>
  <si>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</si>
  <si>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</si>
  <si>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</si>
  <si>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Social risk - table 2</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</si>
  <si>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</si>
  <si>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</si>
  <si>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</si>
  <si>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</si>
  <si>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</si>
  <si>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</si>
  <si>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</si>
  <si>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</si>
  <si>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</si>
  <si>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</si>
  <si>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</si>
  <si>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</si>
  <si>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</si>
  <si>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</si>
  <si>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</si>
  <si>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</si>
  <si>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</si>
  <si>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</si>
  <si>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</si>
  <si>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</si>
  <si>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</si>
  <si>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</si>
  <si>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</si>
  <si>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</si>
  <si>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</si>
  <si>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</si>
  <si>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</si>
  <si>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</si>
  <si>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</si>
  <si>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</si>
  <si>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ESG1 - Banking book - Climate change transition risk: Credit quality of exposures by sector, emissions and residual maturity</t>
  </si>
  <si>
    <t>Sector/subsector</t>
  </si>
  <si>
    <t>Of which exposures towards companies</t>
  </si>
  <si>
    <t>excluded from EU Paris-aligned</t>
  </si>
  <si>
    <t>Benchmarks aligned Benchmarks in</t>
  </si>
  <si>
    <t>Accumulated impairment, accumulated negative changes in fair value due to</t>
  </si>
  <si>
    <t>GHG financed emissions (scope 1, scope 2 and scope 3</t>
  </si>
  <si>
    <t>GHG emissions (column i): gross</t>
  </si>
  <si>
    <t xml:space="preserve">accordance with points (d) to (g) of Article </t>
  </si>
  <si>
    <t>credit risk and provisions</t>
  </si>
  <si>
    <t>emissions of the counterparty) (in tons of CO2 equivalent)</t>
  </si>
  <si>
    <t>carrying amount percentage of</t>
  </si>
  <si>
    <t>12.1 and in accordance with Article 12.2</t>
  </si>
  <si>
    <t>Of which environmentally</t>
  </si>
  <si>
    <t>Of which non-performing</t>
  </si>
  <si>
    <t>Of which scope 3</t>
  </si>
  <si>
    <t>the portfolio derived from</t>
  </si>
  <si>
    <t>Average weighted</t>
  </si>
  <si>
    <t>of Climate Benchmark Standards Regulation</t>
  </si>
  <si>
    <t xml:space="preserve"> sustainable (CCM)</t>
  </si>
  <si>
    <t>Of which stage 2 exposures</t>
  </si>
  <si>
    <t>financed emissions</t>
  </si>
  <si>
    <t>company-specific reporting</t>
  </si>
  <si>
    <t>&gt; 5 year &lt;= 10 years</t>
  </si>
  <si>
    <t>&gt; 10 year &lt;= 20 years</t>
  </si>
  <si>
    <t>&gt; 20 years</t>
  </si>
  <si>
    <r>
      <t>Exposures towards sectors that highly contribute to climate change</t>
    </r>
    <r>
      <rPr>
        <b/>
        <vertAlign val="superscript"/>
        <sz val="8"/>
        <rFont val="Arial"/>
        <family val="2"/>
      </rPr>
      <t>1</t>
    </r>
  </si>
  <si>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</si>
  <si>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</si>
  <si>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</si>
  <si>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</si>
  <si>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</si>
  <si>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</si>
  <si>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</si>
  <si>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</si>
  <si>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</si>
  <si>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</si>
  <si>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</si>
  <si>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</si>
  <si>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</si>
  <si>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</si>
  <si>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</si>
  <si>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</si>
  <si>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</si>
  <si>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</si>
  <si>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</si>
  <si>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</si>
  <si>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</si>
  <si>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</si>
  <si>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</si>
  <si>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</si>
  <si>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</si>
  <si>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</si>
  <si>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</si>
  <si>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</si>
  <si>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</si>
  <si>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</si>
  <si>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</si>
  <si>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</si>
  <si>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</si>
  <si>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</si>
  <si>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</si>
  <si>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</si>
  <si>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</si>
  <si>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</si>
  <si>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</si>
  <si>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</si>
  <si>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</si>
  <si>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</si>
  <si>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</si>
  <si>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</si>
  <si>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</si>
  <si>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</si>
  <si>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</si>
  <si>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</si>
  <si>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</si>
  <si>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</si>
  <si>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</si>
  <si>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r>
      <t>Exposures towards sectors other than those that highly contribute to climate change</t>
    </r>
    <r>
      <rPr>
        <b/>
        <vertAlign val="superscript"/>
        <sz val="8"/>
        <color theme="1"/>
        <rFont val="Arial"/>
        <family val="2"/>
      </rPr>
      <t>1</t>
    </r>
  </si>
  <si>
    <t>K - Financial and insurance activities</t>
  </si>
  <si>
    <t>Exposures to other sectors (NACE codes J, M - U)</t>
  </si>
  <si>
    <t>TOTAL</t>
  </si>
  <si>
    <t>ESG2 - Banking book - Climate change transition risk: Loans collateralised by immovable property - Energy efficiency of the collateral</t>
  </si>
  <si>
    <t>Total gross carrying amount amount (in NOK million)</t>
  </si>
  <si>
    <t>Level of energy efficiency (EP score in kWh/m² of collateral)</t>
  </si>
  <si>
    <t>Level of energy efficiency (EPC label of collateral)</t>
  </si>
  <si>
    <t>Without EPC label of collateral</t>
  </si>
  <si>
    <t>Of which level of</t>
  </si>
  <si>
    <t>energy efficiency (EP</t>
  </si>
  <si>
    <t>&gt; 100; &lt;= 200</t>
  </si>
  <si>
    <t>&gt; 200; &lt;= 300</t>
  </si>
  <si>
    <t>&gt; 300; &lt;= 400</t>
  </si>
  <si>
    <t>&gt; 400; &lt;= 500</t>
  </si>
  <si>
    <r>
      <t>score in kWh/m</t>
    </r>
    <r>
      <rPr>
        <vertAlign val="superscript"/>
        <sz val="8"/>
        <rFont val="Arial"/>
        <family val="2"/>
      </rPr>
      <t>2</t>
    </r>
    <r>
      <rPr>
        <sz val="8"/>
        <rFont val="Arial"/>
        <family val="2"/>
      </rPr>
      <t xml:space="preserve"> of</t>
    </r>
  </si>
  <si>
    <t>0; &lt;= 100</t>
  </si>
  <si>
    <t>&gt; 500</t>
  </si>
  <si>
    <t>A</t>
  </si>
  <si>
    <t>B</t>
  </si>
  <si>
    <t>C</t>
  </si>
  <si>
    <t>D</t>
  </si>
  <si>
    <t>E</t>
  </si>
  <si>
    <t>F</t>
  </si>
  <si>
    <t>G</t>
  </si>
  <si>
    <t>collateral) estimated</t>
  </si>
  <si>
    <t>Counterparty sector</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</si>
  <si>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</si>
  <si>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</si>
  <si>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</si>
  <si>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</si>
  <si>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</si>
  <si>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</si>
  <si>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ESG3 - Banking book - Climate change transition risk: Alignment metrics</t>
  </si>
  <si>
    <t>Portfolio gross carrying amount</t>
  </si>
  <si>
    <t>Sector</t>
  </si>
  <si>
    <t>NOK millIion</t>
  </si>
  <si>
    <r>
      <t>Alignment metric</t>
    </r>
    <r>
      <rPr>
        <vertAlign val="superscript"/>
        <sz val="8"/>
        <color theme="1"/>
        <rFont val="Arial"/>
        <family val="2"/>
      </rPr>
      <t>**</t>
    </r>
  </si>
  <si>
    <t>Year of reference</t>
  </si>
  <si>
    <r>
      <t>Distance to IEA NZE2050 in per cent</t>
    </r>
    <r>
      <rPr>
        <vertAlign val="superscript"/>
        <sz val="8"/>
        <color theme="1"/>
        <rFont val="Arial"/>
        <family val="2"/>
      </rPr>
      <t>2</t>
    </r>
  </si>
  <si>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</si>
  <si>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</si>
  <si>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</si>
  <si>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</si>
  <si>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</si>
  <si>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</si>
  <si>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</si>
  <si>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</si>
  <si>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</si>
  <si>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**Examples of metrics - non-exhaustive list. Institutions shall apply metrics defined by the IEA scenario</t>
  </si>
  <si>
    <t>IEA sector</t>
  </si>
  <si>
    <t>Column b - NACE Sectors (a minima) - Sectors required</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</si>
  <si>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</si>
  <si>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</si>
  <si>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</si>
  <si>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</si>
  <si>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</si>
  <si>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</si>
  <si>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</si>
  <si>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</si>
  <si>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</si>
  <si>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</si>
  <si>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</si>
  <si>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</si>
  <si>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Average tons pf CO2 per GJ. And Average share of high carbon technologies (ICE).</t>
  </si>
  <si>
    <t>cement</t>
  </si>
  <si>
    <t>aviation</t>
  </si>
  <si>
    <t>Average share of sustainable aviation fuels
and
Average tonnes of CO2 per passenger-km</t>
  </si>
  <si>
    <t>automotive</t>
  </si>
  <si>
    <t>Average tonnes of CO2 per passenger-km
and
Average share of high carbon technologies (ICE).</t>
  </si>
  <si>
    <t>ESG4 - Banking book - Climate change transition risk: Exposures to top 20 carbon-intensive firms</t>
  </si>
  <si>
    <t>Gross carrying amount towards the</t>
  </si>
  <si>
    <t>Gross carrying amount (aggregate)</t>
  </si>
  <si>
    <t>counterparties compared to total gross</t>
  </si>
  <si>
    <t>in NOK million</t>
  </si>
  <si>
    <r>
      <t>carrying amount (aggregate) in per cent</t>
    </r>
    <r>
      <rPr>
        <vertAlign val="superscript"/>
        <sz val="8"/>
        <color theme="1"/>
        <rFont val="Arial"/>
        <family val="2"/>
      </rPr>
      <t>1</t>
    </r>
  </si>
  <si>
    <t>Of which environmentally sustainable (CCM)</t>
  </si>
  <si>
    <t>Weighted average maturity</t>
  </si>
  <si>
    <t>Number of top 20 polluting firms included</t>
  </si>
  <si>
    <t>1 For counterparties among the top 20 carbon emitting companies in the world.</t>
  </si>
  <si>
    <t>Variable: Geographical area subject to climate change physical risk - acute and chronic events</t>
  </si>
  <si>
    <t>of which exposures sensitive to impact from climate change physical events</t>
  </si>
  <si>
    <t>Of which exposures</t>
  </si>
  <si>
    <t>Breakdown by maturity bucket</t>
  </si>
  <si>
    <t>sensitive to impact</t>
  </si>
  <si>
    <t>sensitive to impact both</t>
  </si>
  <si>
    <t>from chronic climate</t>
  </si>
  <si>
    <t>from acute climate</t>
  </si>
  <si>
    <t>from chronic and acute</t>
  </si>
  <si>
    <t>Stage 2</t>
  </si>
  <si>
    <t>non-performing</t>
  </si>
  <si>
    <t>change events</t>
  </si>
  <si>
    <t>climate change events</t>
  </si>
  <si>
    <t>Loans collateralised by residential immovable property</t>
  </si>
  <si>
    <t>Loans collateralised by commercial immovable property</t>
  </si>
  <si>
    <t>Repossessed collaterals</t>
  </si>
  <si>
    <t>Other relevant sectors (breakdown below where relevant)</t>
  </si>
  <si>
    <t>ESG6 - Summary of GAR KPIs</t>
  </si>
  <si>
    <t>Per cent</t>
  </si>
  <si>
    <t>Climate change mitigation</t>
  </si>
  <si>
    <t>Climate change adaptation</t>
  </si>
  <si>
    <t>Total (Climate change mitigation + Climate change adaptation)</t>
  </si>
  <si>
    <t>GAR stock</t>
  </si>
  <si>
    <t>GAR flow</t>
  </si>
  <si>
    <t>ESG7 - Mitigating actions: Assets for the calculation of GAR</t>
  </si>
  <si>
    <t>Climate Change Mitigation (CCM)</t>
  </si>
  <si>
    <t>Climate Change Adaptation (CCA)</t>
  </si>
  <si>
    <t>TOTAL (CCM + CCA)</t>
  </si>
  <si>
    <t>Of which towards taxonomy relevant sectors (Taxonomy-eligible)</t>
  </si>
  <si>
    <t>Of which environmentally sustainable (Taxonomy-aligned)</t>
  </si>
  <si>
    <t>Total gross</t>
  </si>
  <si>
    <t xml:space="preserve">carrying amount </t>
  </si>
  <si>
    <t>specialised lending</t>
  </si>
  <si>
    <t>transitional</t>
  </si>
  <si>
    <t>enabling</t>
  </si>
  <si>
    <t>adaptation</t>
  </si>
  <si>
    <t>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</si>
  <si>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</si>
  <si>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</si>
  <si>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</si>
  <si>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</si>
  <si>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</si>
  <si>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</si>
  <si>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</si>
  <si>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</si>
  <si>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</si>
  <si>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</si>
  <si>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</si>
  <si>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</si>
  <si>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</si>
  <si>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</si>
  <si>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</si>
  <si>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</si>
  <si>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</si>
  <si>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</si>
  <si>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</si>
  <si>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</si>
  <si>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</si>
  <si>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</si>
  <si>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</si>
  <si>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</si>
  <si>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</si>
  <si>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8"/>
        <color rgb="FFFF0000"/>
        <rFont val="Arial"/>
        <family val="2"/>
      </rPr>
      <t xml:space="preserve"> </t>
    </r>
    <r>
      <rPr>
        <b/>
        <sz val="8"/>
        <color theme="1"/>
        <rFont val="Arial"/>
        <family val="2"/>
      </rPr>
      <t xml:space="preserve">calculation </t>
    </r>
  </si>
  <si>
    <t>Sovereigns</t>
  </si>
  <si>
    <t>Central banks exposure</t>
  </si>
  <si>
    <t>Trading book</t>
  </si>
  <si>
    <t>TOTAL ASSETS EXCLUDED FROM NUMERATOR AND DENOMINATOR</t>
  </si>
  <si>
    <t>TOTAL ASSETS</t>
  </si>
  <si>
    <t>ESG8 - GAR</t>
  </si>
  <si>
    <t>r</t>
  </si>
  <si>
    <t>s</t>
  </si>
  <si>
    <t>t</t>
  </si>
  <si>
    <t>u</t>
  </si>
  <si>
    <t>v</t>
  </si>
  <si>
    <t>w</t>
  </si>
  <si>
    <t>x</t>
  </si>
  <si>
    <t>y</t>
  </si>
  <si>
    <t>z</t>
  </si>
  <si>
    <t>aa</t>
  </si>
  <si>
    <t>ab</t>
  </si>
  <si>
    <t>ac</t>
  </si>
  <si>
    <t>ad</t>
  </si>
  <si>
    <t>ae</t>
  </si>
  <si>
    <t>af</t>
  </si>
  <si>
    <t>KPIs on stock</t>
  </si>
  <si>
    <t>KPIs on flows</t>
  </si>
  <si>
    <t>Proportion of eligible assets funding taxonomy relevant sectors</t>
  </si>
  <si>
    <t>Proportion of new eligible assets funding taxonomy relevant sectors</t>
  </si>
  <si>
    <t>Of which environmentally sustainable</t>
  </si>
  <si>
    <t>transitional/</t>
  </si>
  <si>
    <t>Proportion of total</t>
  </si>
  <si>
    <t>Per cent (compared to total covered assets in the denominator)</t>
  </si>
  <si>
    <t>assets covered</t>
  </si>
  <si>
    <t>new assets covered</t>
  </si>
  <si>
    <t>GAR</t>
  </si>
  <si>
    <t>Loans and advances, debt securities and equity instruments not HfT eligible for GAR 
calculation</t>
  </si>
  <si>
    <t>Financial corporations</t>
  </si>
  <si>
    <t>of which management companies</t>
  </si>
  <si>
    <t>Non-financial corporations subject to NFRD disclosure obligations</t>
  </si>
  <si>
    <t>Local government financing</t>
  </si>
  <si>
    <t>ESG9 - Mitigating actions: BTAR</t>
  </si>
  <si>
    <t>ESG9.1 - Mitigating actions: Assets for the calculation of BTAR</t>
  </si>
  <si>
    <t>specialised</t>
  </si>
  <si>
    <t>carrying amount</t>
  </si>
  <si>
    <t>lending</t>
  </si>
  <si>
    <t>Total GAR Assets</t>
  </si>
  <si>
    <r>
      <t xml:space="preserve">Assets excluded from the numerator for GAR calculation (covered in the 
  denominator) </t>
    </r>
    <r>
      <rPr>
        <b/>
        <sz val="8"/>
        <rFont val="Arial"/>
        <family val="2"/>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</si>
  <si>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</si>
  <si>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</si>
  <si>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</si>
  <si>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</si>
  <si>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</si>
  <si>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ESG9.2 - BTAR per cent</t>
  </si>
  <si>
    <t>Disclosure reference date T: KPIs on stock</t>
  </si>
  <si>
    <t>Disclosure reference date T: KPIs on flows</t>
  </si>
  <si>
    <t>Proportion</t>
  </si>
  <si>
    <t>of total new</t>
  </si>
  <si>
    <t>assets</t>
  </si>
  <si>
    <t>Per cent  (compared to total covered assets in the denominator)</t>
  </si>
  <si>
    <t>BTAR</t>
  </si>
  <si>
    <t>EU Non-financial corporations not subject to NFRD disclosure obligations</t>
  </si>
  <si>
    <t>Non-EU country counterparties not subject to NFRD disclosure obligations</t>
  </si>
  <si>
    <t>ESG9.3 - Summary table - BTAR per cent</t>
  </si>
  <si>
    <t>KPI</t>
  </si>
  <si>
    <t>Climate change</t>
  </si>
  <si>
    <t>coverage (over</t>
  </si>
  <si>
    <t>Climate change mitigation (CCM)</t>
  </si>
  <si>
    <t>adaptation (CCA)</t>
  </si>
  <si>
    <t>(CCM + CCA)</t>
  </si>
  <si>
    <t>total assets)</t>
  </si>
  <si>
    <t>BTAR stock</t>
  </si>
  <si>
    <t>BTAR flow</t>
  </si>
  <si>
    <t>ESG10 - Other climate change mitigating actions that are not covered in the EU Taxonomy</t>
  </si>
  <si>
    <t xml:space="preserve">This template covers other climate change mitigating actions and includes exposures of the institutions that are not taxonomy-aligned as referred to in Regulation (EU) 2020/852 but that still support counterparties in the transition and adaptation process for the objectives of climate change mitigation and climate change adaptation. </t>
  </si>
  <si>
    <t>Type of risk mitigated</t>
  </si>
  <si>
    <t>Qualitative information on the nature</t>
  </si>
  <si>
    <t>Type of financial instrument</t>
  </si>
  <si>
    <t>Type of counterparty</t>
  </si>
  <si>
    <t>(NOK million)</t>
  </si>
  <si>
    <t>(Climate change transition risk)</t>
  </si>
  <si>
    <t>(Climate change physical risk)</t>
  </si>
  <si>
    <t>of the mitigating actions</t>
  </si>
  <si>
    <t xml:space="preserve">Loans (e.g. green, sustainable, 
sustainability-linked under standards 
other than the EU standards) </t>
  </si>
  <si>
    <t>Yes</t>
  </si>
  <si>
    <t>No</t>
  </si>
  <si>
    <t>Bonds classified as green, social or sustainability-linked by Bloomberg</t>
  </si>
  <si>
    <t>Of which building renovation loans</t>
  </si>
  <si>
    <t>Other counterparties</t>
  </si>
  <si>
    <t>Green loans include the following categories:
Loans for new and existing buildings which meet the criteria for substantial contribution to climate change mitigation under the EU taxonomy.
Loans for renovation of buildings leading to minimum 30% reduction in calculated delivered energy, and green loans for energy efficiency measures for buildings which meet the criteria for substantial contribution to climate change mitigation under the EU taxonomy.
Loans for vessels and vehicles with zero direct (tailpipe) emission.
Loans to finance investments and projects across industries/sectors listed in DNBs Sustainable Product Framework, with SPO provided by Sustainalytics.
Loans to finance investments and projects that are externally verified as taxonomy-aligned.
Sustainability-linked loans include loans across all sectors and industries to improve sustainability performance along sector-specific, material KPIs. Emission reductions 
(scope 1, 2, 3, intensity and absolute) are the most common KPIs in the SLL portfolio. </t>
  </si>
  <si>
    <t>IRRBB1 - Interest rate risks of non-trading book activities</t>
  </si>
  <si>
    <t>All figures in the table are based on underlying positions and simulations at the end of the period.</t>
  </si>
  <si>
    <t>The changes of economic value of equity (dEVE) presented in the table below represent the changes in the net present value of the interest rate sensitive instruments included in the non-trading book, over their remaining life and resulting from interest rate movements, applying the standard EVE outlier tests 1 to 6 as set out in the EBA/GL/2018/02, under the assumption of a run-off balance sheet.</t>
  </si>
  <si>
    <t>The changes of the net interest income (dNII) presented in the table below represent the changes in expected future profitability within a one year time horizon resulting from interest rate movements, applying a sudden parallel +/-200 basis points shift of the yield curve, under the assumption of a constant balance sheet. The bank has set assumptions for the investment term of equity capital that are explicitly short term: the dNII figures reported also include the effects from interest rate movements related to equity capital in addition to the other IRRBB risk factors.</t>
  </si>
  <si>
    <t xml:space="preserve">
Changes of the economic value of equity</t>
  </si>
  <si>
    <t xml:space="preserve">Changes of the net interest income	</t>
  </si>
  <si>
    <t>Supervisory shock scenarios</t>
  </si>
  <si>
    <t>Parallel up</t>
  </si>
  <si>
    <t xml:space="preserve">Parallel down </t>
  </si>
  <si>
    <t xml:space="preserve">Steepener </t>
  </si>
  <si>
    <t>Flattener</t>
  </si>
  <si>
    <t>Short rates up</t>
  </si>
  <si>
    <t>Short rates down</t>
  </si>
  <si>
    <t>Ordinary shares</t>
  </si>
  <si>
    <t xml:space="preserve">Additional Tier 1 capital </t>
  </si>
  <si>
    <t xml:space="preserve">Subordinated loans </t>
  </si>
  <si>
    <t>Senior non preferred loans</t>
  </si>
  <si>
    <t>Senior preferred restricted</t>
  </si>
  <si>
    <t>NOK Notes</t>
  </si>
  <si>
    <t>SEK Notes</t>
  </si>
  <si>
    <t>USD Notes</t>
  </si>
  <si>
    <t>NOK loan</t>
  </si>
  <si>
    <t>SEK loan</t>
  </si>
  <si>
    <t>EUR loan</t>
  </si>
  <si>
    <t>JPY Loan</t>
  </si>
  <si>
    <t>1. Issuer</t>
  </si>
  <si>
    <t>2. Unique identifier (e.g. CUSIP, ISIN, or Bloomberg identifier for private placement)</t>
  </si>
  <si>
    <t>NO0010031479</t>
  </si>
  <si>
    <t>NO0013013888</t>
  </si>
  <si>
    <t>NO0013013904</t>
  </si>
  <si>
    <t>NO0013013870</t>
  </si>
  <si>
    <t>NO0013013896</t>
  </si>
  <si>
    <t>NO0012618984</t>
  </si>
  <si>
    <t>NO0012618992</t>
  </si>
  <si>
    <t>NO0012740119</t>
  </si>
  <si>
    <t>NO0012740101</t>
  </si>
  <si>
    <t>NO0012811829</t>
  </si>
  <si>
    <t>NO0010891914</t>
  </si>
  <si>
    <t>NO0011204125</t>
  </si>
  <si>
    <t>NO0013167114</t>
  </si>
  <si>
    <t>NO0013167122</t>
  </si>
  <si>
    <t>NO0011151672</t>
  </si>
  <si>
    <t>NO0011151680</t>
  </si>
  <si>
    <t>NO0011203374</t>
  </si>
  <si>
    <t>NO0012850603</t>
  </si>
  <si>
    <t>NO0012850611</t>
  </si>
  <si>
    <t>XS2408970759</t>
  </si>
  <si>
    <t>XS2408967375</t>
  </si>
  <si>
    <t>NO0012850629</t>
  </si>
  <si>
    <t>NO0012850637</t>
  </si>
  <si>
    <t>XS2560328648</t>
  </si>
  <si>
    <t>XS2521023965</t>
  </si>
  <si>
    <t>XS2589799407</t>
  </si>
  <si>
    <t>NO0010891922</t>
  </si>
  <si>
    <t>NO0011203598</t>
  </si>
  <si>
    <t>XS2618844455</t>
  </si>
  <si>
    <t>XS2635428274</t>
  </si>
  <si>
    <t>US23329RAE62 / 23329PAF7</t>
  </si>
  <si>
    <t xml:space="preserve">US23329RAG11 / US23329PAG54 </t>
  </si>
  <si>
    <t>US25601C2B81 / US25601B2B00</t>
  </si>
  <si>
    <t>XS2306517876</t>
  </si>
  <si>
    <t>XS2352398171</t>
  </si>
  <si>
    <t>NO0011038317</t>
  </si>
  <si>
    <t>NO0011038309</t>
  </si>
  <si>
    <t>XS2432176100</t>
  </si>
  <si>
    <t>XS2528576569</t>
  </si>
  <si>
    <t>XS2528576213</t>
  </si>
  <si>
    <t>XS2521025408</t>
  </si>
  <si>
    <t>USR1655VAC20 / US23341CAC73</t>
  </si>
  <si>
    <t>XS2579898870</t>
  </si>
  <si>
    <t>XS2588099478</t>
  </si>
  <si>
    <t>XS2629017778</t>
  </si>
  <si>
    <t>CH1273429691</t>
  </si>
  <si>
    <t>XS2652069480</t>
  </si>
  <si>
    <t>XS2674637603</t>
  </si>
  <si>
    <t>XS2698148702</t>
  </si>
  <si>
    <t>NO0011087595</t>
  </si>
  <si>
    <t>XS2597696124</t>
  </si>
  <si>
    <t>XS2434831660</t>
  </si>
  <si>
    <t>XS2432567555</t>
  </si>
  <si>
    <t>XS2534985523</t>
  </si>
  <si>
    <t>CH1184694730</t>
  </si>
  <si>
    <t>CH1348614038</t>
  </si>
  <si>
    <t>NO0013223586</t>
  </si>
  <si>
    <t>2a. Public or private placement</t>
  </si>
  <si>
    <t>Public</t>
  </si>
  <si>
    <t>Norwegian</t>
  </si>
  <si>
    <t>3a. Contractual recognition of write down and conversion powers of resolution authorities</t>
  </si>
  <si>
    <t>Not applicable</t>
  </si>
  <si>
    <t>Regulatory treatment:</t>
  </si>
  <si>
    <t>Common Equity Tier 1</t>
  </si>
  <si>
    <t>Tier 2</t>
  </si>
  <si>
    <t>N/A</t>
  </si>
  <si>
    <t>6. Eligible at solo/(sub-)consolidated/ solo&amp;(sub-)consolidated</t>
  </si>
  <si>
    <t>Solo and consolidated</t>
  </si>
  <si>
    <t>7. Instrument type</t>
  </si>
  <si>
    <t>Common Equity Tier 1 instrument, CRR art 28</t>
  </si>
  <si>
    <t>Additional Tier 1 Instrument, CRR art 52</t>
  </si>
  <si>
    <t>Tier 2 instruments, CRR art 63</t>
  </si>
  <si>
    <t>Subortinated eligible liabilities instruments, CRR art 72b</t>
  </si>
  <si>
    <t>Eligible liabilities instruments, CRR art 72b para 3</t>
  </si>
  <si>
    <t xml:space="preserve">NOK 650 </t>
  </si>
  <si>
    <t>NOK 1 100</t>
  </si>
  <si>
    <t>NOK 2 750</t>
  </si>
  <si>
    <t>NOK 500</t>
  </si>
  <si>
    <t>NOK 950</t>
  </si>
  <si>
    <t>NOK 600</t>
  </si>
  <si>
    <t>NOK 2 300</t>
  </si>
  <si>
    <t>NOK 100</t>
  </si>
  <si>
    <t>NOK 2 500</t>
  </si>
  <si>
    <t>NOK 2 350</t>
  </si>
  <si>
    <t>NOK 450</t>
  </si>
  <si>
    <t>NOK 650</t>
  </si>
  <si>
    <t>NOK 150</t>
  </si>
  <si>
    <t>NOK 1 000</t>
  </si>
  <si>
    <t>NOK 800</t>
  </si>
  <si>
    <t>NOK 1 500</t>
  </si>
  <si>
    <t>9a. Issue price</t>
  </si>
  <si>
    <t>Various</t>
  </si>
  <si>
    <t>9b. Redemption price</t>
  </si>
  <si>
    <t>10. Accounting classification</t>
  </si>
  <si>
    <t>Shareholder's equity</t>
  </si>
  <si>
    <t>Liability - amortised cost</t>
  </si>
  <si>
    <t>Liability - fair value option</t>
  </si>
  <si>
    <t>11. Original date of issuance</t>
  </si>
  <si>
    <t>11 January 2022</t>
  </si>
  <si>
    <t>30 May 2024</t>
  </si>
  <si>
    <t>19 January 2022</t>
  </si>
  <si>
    <t>12 May 2023</t>
  </si>
  <si>
    <t>13 June 2023</t>
  </si>
  <si>
    <t>12. Perpetual or dated</t>
  </si>
  <si>
    <t>Perpetual</t>
  </si>
  <si>
    <t>Dated</t>
  </si>
  <si>
    <t>13. Original maturity date</t>
  </si>
  <si>
    <t>No maturity</t>
  </si>
  <si>
    <t>Interest Payment Date falling in or nearest to May 2033</t>
  </si>
  <si>
    <t>25 February 2033</t>
  </si>
  <si>
    <t>24 May 2033</t>
  </si>
  <si>
    <t>14 January 2032</t>
  </si>
  <si>
    <t>Interest Payment Date falling in or nearest to February 2029</t>
  </si>
  <si>
    <t>Interest Payment Date falling in or nearest to June  2029</t>
  </si>
  <si>
    <t>Interest Payment Date falling on or nearest to 9 October 2026</t>
  </si>
  <si>
    <t>14. Issuer call subject to prior supervisory approval</t>
  </si>
  <si>
    <t>15. Optional call date, contingent call dates and redemption amount</t>
  </si>
  <si>
    <t>16. Subsequent call dates, if applicable</t>
  </si>
  <si>
    <t>Any interest payment date after 14 March 2029</t>
  </si>
  <si>
    <t>Any interest payment date after 18 February 2028</t>
  </si>
  <si>
    <t>Any interest payment date after 4 May 2028</t>
  </si>
  <si>
    <t>Any interest payment date after 20 July 2028</t>
  </si>
  <si>
    <t>Any interest payment date after 28 August 2025</t>
  </si>
  <si>
    <t>Any interest payment date after 14 January 2027</t>
  </si>
  <si>
    <t>Any interest payment date after 27 August 2029</t>
  </si>
  <si>
    <t>Any interest payment date after 30 November 2029</t>
  </si>
  <si>
    <t>Any interest payment date after 17 February 2027</t>
  </si>
  <si>
    <t>Any interest payment date after 19 April 2027</t>
  </si>
  <si>
    <t>None</t>
  </si>
  <si>
    <t>Every interest payment date thereafter</t>
  </si>
  <si>
    <t>On every interest payment date after 7 May 2029</t>
  </si>
  <si>
    <t>Coupons/dividends:</t>
  </si>
  <si>
    <t>17. Fixed or floating dividend/coupon</t>
  </si>
  <si>
    <t>Floating</t>
  </si>
  <si>
    <t>Fixed to floating</t>
  </si>
  <si>
    <t>Fixed</t>
  </si>
  <si>
    <t>18. Coupon rate and any related index</t>
  </si>
  <si>
    <t>7.686% until 14 March 2029. Thereafter 3-month NIBOR + 350 bps</t>
  </si>
  <si>
    <t>6.888% until 14 March 2029. Thereafter 3-month STIBOR + 350 bps</t>
  </si>
  <si>
    <t>3-month NIBOR + 350 bps</t>
  </si>
  <si>
    <t>3-month STIBOR + 350</t>
  </si>
  <si>
    <t>3-month NIBOR + 375 bps</t>
  </si>
  <si>
    <t>6.72% until 18 Februray 2028. Thereafter 3-month NIBOR + 375 bps</t>
  </si>
  <si>
    <t>7.75% until 4 May 2028. Thereafter 3-month NIBOR + 400 bps</t>
  </si>
  <si>
    <t>3-month NIBOR + 400 bps</t>
  </si>
  <si>
    <t>3-month NIBOR + 300 bps</t>
  </si>
  <si>
    <t>3-month NIBOR + 260 bps</t>
  </si>
  <si>
    <t>5.888% until 27 August 2029. Thereafter 3-month STIBOR + 310 bps</t>
  </si>
  <si>
    <t>3-month STIBOR + 310 bps</t>
  </si>
  <si>
    <t>3-month NIBOR + 100 bps</t>
  </si>
  <si>
    <t>Fixed 2.72%. Reset after 17 February 2027: 3-month NIBOR + 100 bps</t>
  </si>
  <si>
    <t>3-month NIBOR + 105 bps</t>
  </si>
  <si>
    <t>3-month NIBOR + 175 bps</t>
  </si>
  <si>
    <t>3-month STIBOR + 95 bps</t>
  </si>
  <si>
    <t>3-month STIBOR + 180 bps</t>
  </si>
  <si>
    <t>Fixed 1.350%. Reset after first call date: JGB 0.2 06/20/32 (JB367) + 135.4 bps</t>
  </si>
  <si>
    <t>Fixed 1.650%. Reset after first call date: JGB 0.5 12/20/32 (JB369) + 146.1 bps</t>
  </si>
  <si>
    <t>3-month NIBOR + 125 bps</t>
  </si>
  <si>
    <t>3-month NIBOR + 108 bps</t>
  </si>
  <si>
    <t>Fixed 1.5%. Reset after first call date: JGB 0.5 03/20/33 (JB370) + 136 bps</t>
  </si>
  <si>
    <t>1.127%. Reset after call date: CMT Rate + 85bps.</t>
  </si>
  <si>
    <t>1.535%. Reset after call date: CMT Rate + 72 bps.</t>
  </si>
  <si>
    <t>1.605%. Reset after call date: CMT Rate + 68 bps.</t>
  </si>
  <si>
    <t>0.250%. Reset after call date: 3-month EURIBOR + 53 bps</t>
  </si>
  <si>
    <t>0.300%. Reset after call date: JGB 0.1 03/20/27 (JB346) + 39.5 bps</t>
  </si>
  <si>
    <t>3-month NIBOR + 72 bps</t>
  </si>
  <si>
    <t>2.25%. Reset after call date: 3-month NIBOR + 72 bps</t>
  </si>
  <si>
    <t>3-month STIBOR + 113 bps</t>
  </si>
  <si>
    <t>4.12%. Reset after call date: 3-month STIBOR + 113 bps</t>
  </si>
  <si>
    <t>4%. Reset after call date: UKT 1.500% due July 2026 + 215 bps</t>
  </si>
  <si>
    <t>5.896%. Reset after call date: SOFR +195 bps</t>
  </si>
  <si>
    <t>3.625%. Reset after call date: 3-month EURIBOR + 63 bps</t>
  </si>
  <si>
    <t>0.70%. Reset after call date: JGB 0.1 06/20/28 (JGB351) + 68.5 bps</t>
  </si>
  <si>
    <t>4.5%. Reset after call date: 3-month EURIBOR + 100 bps</t>
  </si>
  <si>
    <t>1.1%. Reset after call date: JGB 0.1 09/20/29 (JGB356) + 78.2 bps</t>
  </si>
  <si>
    <t>4.625%. Reset after call date: 3-month EURIBOR + 130 bps</t>
  </si>
  <si>
    <t>2%. Reset after call date: 3-month NIBOR + 63 bps</t>
  </si>
  <si>
    <t>4%. Reset after call date: 3m EURIBOR +65bps</t>
  </si>
  <si>
    <t>3-month STIBOR +44bps</t>
  </si>
  <si>
    <t>0.375%. Reset after call date: 3m EURIBOR +32bps</t>
  </si>
  <si>
    <t>3.125%. Reset after call date: 3m EURIBOR +77bps</t>
  </si>
  <si>
    <t xml:space="preserve">1.1675%. </t>
  </si>
  <si>
    <t xml:space="preserve">1.695%. </t>
  </si>
  <si>
    <t>3-month NIBOR +84 bps</t>
  </si>
  <si>
    <t>19. Existence of a dividend stopper</t>
  </si>
  <si>
    <t>20a. Fully discretionary, partially discretionary or mandatory (in terms of timing)</t>
  </si>
  <si>
    <t xml:space="preserve">Fully discretionary </t>
  </si>
  <si>
    <t>Fully discretionary</t>
  </si>
  <si>
    <t>Mandatory</t>
  </si>
  <si>
    <t>20b. Fully discretionary, partially discretionary or mandatory (in terms of amount)</t>
  </si>
  <si>
    <t>21. Existence of a step-up or other incentive to redeem</t>
  </si>
  <si>
    <t>22. Non-cumulative or cumulative</t>
  </si>
  <si>
    <t>Non-cumulative</t>
  </si>
  <si>
    <t>Noncumulative</t>
  </si>
  <si>
    <t>Cumulative</t>
  </si>
  <si>
    <t>Convertible or non-convertible:</t>
  </si>
  <si>
    <r>
      <t>23. Convertible or non-convertible</t>
    </r>
    <r>
      <rPr>
        <vertAlign val="superscript"/>
        <sz val="8"/>
        <color theme="1"/>
        <rFont val="Arial"/>
        <family val="2"/>
      </rPr>
      <t>3</t>
    </r>
  </si>
  <si>
    <t>24. If convertible, conversion trigger(s)</t>
  </si>
  <si>
    <t>See footnote 3</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</si>
  <si>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</si>
  <si>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</si>
  <si>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</si>
  <si>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</si>
  <si>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</si>
  <si>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</si>
  <si>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</si>
  <si>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CET1 below 5.125%</t>
  </si>
  <si>
    <t>32. If write-down, full or partial</t>
  </si>
  <si>
    <t>Either full or partial</t>
  </si>
  <si>
    <t>33. If write-down, permanent or temporary</t>
  </si>
  <si>
    <t>Temporary</t>
  </si>
  <si>
    <r>
      <t>34. If temporary write-down, description of revaluation mechanism</t>
    </r>
    <r>
      <rPr>
        <vertAlign val="superscript"/>
        <sz val="8"/>
        <color theme="1"/>
        <rFont val="Arial"/>
        <family val="2"/>
      </rPr>
      <t>4</t>
    </r>
  </si>
  <si>
    <t>See footnote 4</t>
  </si>
  <si>
    <t>34a. Type of subordination (only for eligible liabilities)</t>
  </si>
  <si>
    <t>Contractual</t>
  </si>
  <si>
    <t>34b. Ranking of the instrument in normal insolvency proceedings</t>
  </si>
  <si>
    <t>Common Equity Tier 1 capital</t>
  </si>
  <si>
    <t>Subordinated eligible liabilities</t>
  </si>
  <si>
    <t>Senior unsecured debt</t>
  </si>
  <si>
    <t>35. Position in subordination hierarchy in liquidation (specify
        instrument type immediately senior to instrument)</t>
  </si>
  <si>
    <t xml:space="preserve">Senior unsecured liabilities </t>
  </si>
  <si>
    <t>Retail deposits not covered by deposit guarantee scheme</t>
  </si>
  <si>
    <t>36. Non-compliant transitioned features</t>
  </si>
  <si>
    <t>37. If yes, specify non-compliant features</t>
  </si>
  <si>
    <t>37a. Link to the full terms and conditions of the instrument</t>
  </si>
  <si>
    <t xml:space="preserve">https://www.ir.dnb.no/funding-and-rating/funding-programmes </t>
  </si>
  <si>
    <t>See footnotes on separate page.</t>
  </si>
  <si>
    <t>DNB Boligkreditt</t>
  </si>
  <si>
    <t>DNB Boligkreditt is the DNB Group’s vehicle for the issue of covered bonds based on residential mortgages. The primary objectives of the company’s capital management policy are to ensure that the company complies with externally imposed capital ratios and that the company maintains strong credit ratings and healthy capital ratios in order to support its business.</t>
  </si>
  <si>
    <t xml:space="preserve">Other equity </t>
  </si>
  <si>
    <t>Intangible assets including goodwill</t>
  </si>
  <si>
    <t xml:space="preserve">   Additional value adjustments (AVA)</t>
  </si>
  <si>
    <t>Group contributions</t>
  </si>
  <si>
    <t xml:space="preserve">Common equity Tier 1 capital </t>
  </si>
  <si>
    <t>Common equity Tier 1 capital ratio, (in per cent)</t>
  </si>
  <si>
    <t>Tier 1 capital ratio (in per cent)</t>
  </si>
  <si>
    <t>Capital ratio (in per cent)</t>
  </si>
  <si>
    <t>KM1 – Key metrics Boligkreditt</t>
  </si>
  <si>
    <t xml:space="preserve">Additional own funds requirements to address risks other than the risk of excessive leverage (%) </t>
  </si>
  <si>
    <t>OV1 – Overview of risk exposure amounts, Boligkreditt</t>
  </si>
  <si>
    <t xml:space="preserve">Credit risk (excluding CCR) </t>
  </si>
  <si>
    <t>Other adjustments</t>
  </si>
  <si>
    <t>(General provisions deducted in determining Tier 1 capital and specific provisions associated with off-balance sheet exposures)   
  associated with off-balance sheet exposures deducted in determining Tier 1 capital)</t>
  </si>
  <si>
    <t>CQ3: Credit quality of performing and non-performing exposures by past due days (annualy)</t>
  </si>
  <si>
    <t xml:space="preserve">Accumulated impairment, accumulated negative changes in fair value </t>
  </si>
  <si>
    <t xml:space="preserve"> due to credit risk and provisions</t>
  </si>
  <si>
    <t xml:space="preserve">Non-performing exposures – accumulated impairment, </t>
  </si>
  <si>
    <t xml:space="preserve">accumulated negative changes </t>
  </si>
  <si>
    <t xml:space="preserve">stage 1 </t>
  </si>
  <si>
    <t xml:space="preserve">stage 2 </t>
  </si>
  <si>
    <t xml:space="preserve">stage 3 </t>
  </si>
  <si>
    <t>Table EUCR1-A shows net values (corresponding to the accounting values reported in the financial statements but according to the scope of regulatory consolidation as per Part One, Title II, Chapter 2 of the CRR). The figures are on balance sheet amounts before netting and CRM.</t>
  </si>
  <si>
    <t>secured by</t>
  </si>
  <si>
    <t>Unsecured</t>
  </si>
  <si>
    <t>Secured</t>
  </si>
  <si>
    <t xml:space="preserve">financial </t>
  </si>
  <si>
    <t>credit</t>
  </si>
  <si>
    <t>collateral</t>
  </si>
  <si>
    <t>DNB</t>
  </si>
  <si>
    <t>Mailing address:</t>
  </si>
  <si>
    <t>P.O. Box 1600 Sentrum</t>
  </si>
  <si>
    <t>N-0021 Oslo</t>
  </si>
  <si>
    <t>Visiting address:</t>
  </si>
  <si>
    <t>Dronning Eufemias gate 30</t>
  </si>
  <si>
    <t>Bjørvika, Oslo</t>
  </si>
  <si>
    <t>dnb.no</t>
  </si>
  <si>
    <t>Governance risk - table 3</t>
  </si>
  <si>
    <t>+47 99 15 24 02</t>
  </si>
  <si>
    <t>3 The derogation referred to in Article 7 is applied to these entities.</t>
  </si>
  <si>
    <t xml:space="preserve">30 June 2024 </t>
  </si>
  <si>
    <t xml:space="preserve">Weighted value </t>
  </si>
  <si>
    <t xml:space="preserve">≥ 1 year </t>
  </si>
  <si>
    <t xml:space="preserve">(Most junior) </t>
  </si>
  <si>
    <t xml:space="preserve">CET1 capital </t>
  </si>
  <si>
    <t xml:space="preserve">Additional Tier 1 </t>
  </si>
  <si>
    <t xml:space="preserve">capital instruments </t>
  </si>
  <si>
    <t xml:space="preserve">Tier 2 capital </t>
  </si>
  <si>
    <t xml:space="preserve">instruments </t>
  </si>
  <si>
    <t xml:space="preserve">Non-preferred </t>
  </si>
  <si>
    <t xml:space="preserve">senior debt </t>
  </si>
  <si>
    <t xml:space="preserve">(Most senior) </t>
  </si>
  <si>
    <t xml:space="preserve">Unsecured and </t>
  </si>
  <si>
    <t xml:space="preserve">unsubordinated debt </t>
  </si>
  <si>
    <t xml:space="preserve">MB Supervisory </t>
  </si>
  <si>
    <t xml:space="preserve">MB Management </t>
  </si>
  <si>
    <t xml:space="preserve">function  </t>
  </si>
  <si>
    <t xml:space="preserve">Other senior </t>
  </si>
  <si>
    <t xml:space="preserve">management </t>
  </si>
  <si>
    <t xml:space="preserve">Other identified staff </t>
  </si>
  <si>
    <t xml:space="preserve">Ref. template CC2 </t>
  </si>
  <si>
    <t>Investment properties</t>
  </si>
  <si>
    <t>Korea</t>
  </si>
  <si>
    <t>Romania</t>
  </si>
  <si>
    <t>Belgium</t>
  </si>
  <si>
    <t>Initial stock of non-performing loans and advances</t>
  </si>
  <si>
    <t>Inflows to non-performing portfolios</t>
  </si>
  <si>
    <t>Outflows from non-performing portfolios</t>
  </si>
  <si>
    <t>Final stock of non-performing loans and advances</t>
  </si>
  <si>
    <r>
      <t>NACE Sectors (a minima)</t>
    </r>
    <r>
      <rPr>
        <vertAlign val="superscript"/>
        <sz val="8"/>
        <color theme="1"/>
        <rFont val="Arial"/>
        <family val="2"/>
      </rPr>
      <t>1</t>
    </r>
  </si>
  <si>
    <t>Commercial real estate</t>
  </si>
  <si>
    <t xml:space="preserve">Point (f) of Article 442 </t>
  </si>
  <si>
    <t xml:space="preserve">      Outflows due to write-offs</t>
  </si>
  <si>
    <t xml:space="preserve">      Outflow due to other situations</t>
  </si>
  <si>
    <t xml:space="preserve">Bonds (e.g. green, sustainable, 
sustainability-linked under standards 
other than the EU standards) </t>
  </si>
  <si>
    <t>ESG5 - Banking book - Climate change physical risk: Exposures subject to physical risk - NO</t>
  </si>
  <si>
    <r>
      <t>kgCO</t>
    </r>
    <r>
      <rPr>
        <i/>
        <vertAlign val="subscript"/>
        <sz val="8"/>
        <color theme="1"/>
        <rFont val="Arial"/>
        <family val="2"/>
      </rPr>
      <t>2</t>
    </r>
    <r>
      <rPr>
        <i/>
        <sz val="8"/>
        <color theme="1"/>
        <rFont val="Arial"/>
        <family val="2"/>
      </rPr>
      <t>/KWh</t>
    </r>
  </si>
  <si>
    <r>
      <t>gCO</t>
    </r>
    <r>
      <rPr>
        <i/>
        <vertAlign val="subscript"/>
        <sz val="8"/>
        <color theme="1"/>
        <rFont val="Arial"/>
        <family val="2"/>
      </rPr>
      <t>2</t>
    </r>
    <r>
      <rPr>
        <i/>
        <sz val="8"/>
        <color theme="1"/>
        <rFont val="Arial"/>
        <family val="2"/>
      </rPr>
      <t>/Km</t>
    </r>
  </si>
  <si>
    <r>
      <t>gCO</t>
    </r>
    <r>
      <rPr>
        <i/>
        <vertAlign val="subscript"/>
        <sz val="8"/>
        <color theme="1"/>
        <rFont val="Arial"/>
        <family val="2"/>
      </rPr>
      <t>2</t>
    </r>
    <r>
      <rPr>
        <i/>
        <sz val="8"/>
        <color theme="1"/>
        <rFont val="Arial"/>
        <family val="2"/>
      </rPr>
      <t>/pkm</t>
    </r>
  </si>
  <si>
    <r>
      <t>tCO</t>
    </r>
    <r>
      <rPr>
        <i/>
        <vertAlign val="subscript"/>
        <sz val="8"/>
        <color theme="1"/>
        <rFont val="Arial"/>
        <family val="2"/>
      </rPr>
      <t>2</t>
    </r>
    <r>
      <rPr>
        <i/>
        <sz val="8"/>
        <color theme="1"/>
        <rFont val="Arial"/>
        <family val="2"/>
      </rPr>
      <t>/t</t>
    </r>
  </si>
  <si>
    <r>
      <t>kgCO</t>
    </r>
    <r>
      <rPr>
        <i/>
        <vertAlign val="subscript"/>
        <sz val="8"/>
        <color theme="1"/>
        <rFont val="Arial"/>
        <family val="2"/>
      </rPr>
      <t>2</t>
    </r>
    <r>
      <rPr>
        <i/>
        <sz val="8"/>
        <color theme="1"/>
        <rFont val="Arial"/>
        <family val="2"/>
      </rPr>
      <t>/m</t>
    </r>
    <r>
      <rPr>
        <i/>
        <vertAlign val="superscript"/>
        <sz val="8"/>
        <color theme="1"/>
        <rFont val="Arial"/>
        <family val="2"/>
      </rPr>
      <t>2</t>
    </r>
  </si>
  <si>
    <t>Institution's integration in their governance arrangements governance performance of the counterparty, including committees of the highest governance body, committees responsible for decision-making on economic, environmental, and social topics</t>
  </si>
  <si>
    <t>This template covers the gross carrying amount of loans collateralised with immovable property with a breakdown by EPC label and energy efficiency.</t>
  </si>
  <si>
    <t>For Energy Performance score in kWh/m2 of collateral, the volumes have been calculated based on EPC label or estimated in absence of EPC label, based on average energy consumption from Enova. The extent to which volumes have been estimated are presented in row 5 for the EU area and row 10 for exposures in the non-EU area.</t>
  </si>
  <si>
    <t>The data coverage and quality for energy consumption and EPC labels for the portfolio of properties outside Norway is low. We will continue to improve data for our international portfolio.</t>
  </si>
  <si>
    <t>This template covers transition risk in the banking book showing information on assets that highly contribute to climate change.</t>
  </si>
  <si>
    <t>Due to lack of data, NACE codes combined with a conservative approach, has been used for the exposure presented in column b,'Of which exposures towards companies excluded from EU Paris-aligned Benchmarks in accordance with points (d) to (g) of Article 12.1 and in accordance with Article 12.2 of Climate Benchmark Standards Regulation'. We continue the work to increase the data quality for the assessment of these exposures.</t>
  </si>
  <si>
    <t>Column i-k, 'GHG financed emissions (scope 1, scope 2 and scope 3 emissions of the counterparty) (in tons of CO2 equivalent)' are calculated using the PCAF (Partnership for Carbon Accounting Financials) methodology and in line with the Group's overall methodology for emission calculations. For selected portfolios, where the coverage for counterparties with reported emissions or physical activity data is high, and the Exiobase factors in the PCAF database for the sector are clearly not representative for our counterparties, we have applied economic emission factors based on extrapolation from the relevant portfolio instead of Exiobase economic emission factors. For more details see DNBs sustainable ambitions and Transition plan publised on dnb.no/sustainability-reports.</t>
  </si>
  <si>
    <t xml:space="preserve">Where exposures have no stated maturity, the amount has been disclosed in the maturity bucket '&gt; 20 years'. </t>
  </si>
  <si>
    <t>1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</si>
  <si>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Due to the limited availability of reported physical activity data, our emission intensities and alignment metrics are solely based on counterparties with the necessary data. This ensures the accuracy of the reported metrics.</t>
  </si>
  <si>
    <t>1 List of NACE sectors below.</t>
  </si>
  <si>
    <t>2 PiT distance to 2030 NZE2050 scenario in per cent  (for each metric).</t>
  </si>
  <si>
    <t>The source for top 20 companies is based on Climate Accountability Institute 2018. All companies within the top 20 list are screened against our portfolio on a top level, including all subsidiaries.</t>
  </si>
  <si>
    <t>In the loan portfolio, assessments of physical risk are conducted for the real estate portfolio. These assessment makes use of data from the Eiendomsverdi property database, and data related to physical climate risk events is linked to properties through the Norwegian Land Register. Physical climate risk is further defined as chronic or acute risk.</t>
  </si>
  <si>
    <t>Chronic risk is based on assessment of two risk factors of sea level rise with different time horizons. Acute risk is based on a total of seven risk factors of avalanches, flood and landslides. The collateral is considered at risk when one of the risk factors are triggered. Maturity of the collateral is used to determine the time horizon used.</t>
  </si>
  <si>
    <t xml:space="preserve">Due to lack of data, the exposure to chronic and acute climate change events is only calculated for loans collateralised by residential and commercial immovable properties. Some of the exposure is seen in the sectors presented in the table, but due to the data quality, all loans collateralised by residential and commercial immovable properties are grouped into row 10 and 11. </t>
  </si>
  <si>
    <t>The mapping of climate data and assets other than real estate is an ongoing project which is expected  to improve. We continue to work on implementing geodata for our physical assets.</t>
  </si>
  <si>
    <t>The table show the consolidated portfolio of exposure sensitive to impact from climate change physical events. Due to lack of data on location of physical assets and risk, the data is only reported for our Norwegian-related portfolio.</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</si>
  <si>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II requirement'. Intra group capital is excluded from the calculation. </t>
  </si>
  <si>
    <t>The Pillar 3 disclosures for Boligkreditt have been prepared in accordance with the Capital Requirements Regulation and Capital Requirements Directive CRR and CRD and the European Banking Authority (EBA) “Guidelines on materiality, proprietary and confidentiality under article 432(1) and 432(2).</t>
  </si>
  <si>
    <t xml:space="preserve">CCA </t>
  </si>
  <si>
    <t>USD loan</t>
  </si>
  <si>
    <t>JPY loan</t>
  </si>
  <si>
    <t>GBP loan</t>
  </si>
  <si>
    <t>CHF loan</t>
  </si>
  <si>
    <t>3. Governing law(s) of the instrument</t>
  </si>
  <si>
    <t>4.Current treatment taking into account, where applicable, transitional CRR rules</t>
  </si>
  <si>
    <t>5. Post-transitional CRR rules</t>
  </si>
  <si>
    <t>CH1371736781</t>
  </si>
  <si>
    <t>Eligible liabilities</t>
  </si>
  <si>
    <t xml:space="preserve">1.2925%. </t>
  </si>
  <si>
    <t>9. Nominal amount of instrument (in currency of issuance and currency used for the reporting obligations) (in million)</t>
  </si>
  <si>
    <t>8. Amount recognised in regulatory capital or eligible liabilities  (in NOK million)</t>
  </si>
  <si>
    <t>On any date from and including 14 September 2028 and ending on (and including) 14 March 2029, at par. Tax and regulatory event calls included.</t>
  </si>
  <si>
    <t>On any date from and including 14 September 2028 and ending on (and including) 14 March 2029, at par.  Tax and regulatory event calls included.</t>
  </si>
  <si>
    <t>On any date from and including 18 August 2027 and ending on (and including) 18 February 2028, at par.  Tax and regulatory event calls included.</t>
  </si>
  <si>
    <t>On any date from and including 4 November 2027 and ending on (and including) 4 May 2028, at par.  Tax and regulatory event calls included.</t>
  </si>
  <si>
    <t>On any date from and including 20 January 2028 and ending on (and including) 20 July 2028, at par.  Tax and regulatory event calls included.</t>
  </si>
  <si>
    <t>28 August 2025 at par. Tax and regulatory event calls included.</t>
  </si>
  <si>
    <t>14 January 2027 at par. Tax and regulatory event calls included.</t>
  </si>
  <si>
    <t>On any date from and including 27 February 2029 and ending on (and including) 27 August 2029, at par. Tax and regulatory event calls included.</t>
  </si>
  <si>
    <t>On any date from and including 30 May 2029 and ending on (and including) 30 November 2029, at par. Tax and regulatory event calls included.</t>
  </si>
  <si>
    <t>On any date from and including 17 November 2026 and ending on (and including) 17 February 2027, at par. Tax and regulatory event calls included.</t>
  </si>
  <si>
    <t>On any date from and including 19 January 2027 and ending on (and including) 19 April 2027, at par. Tax and regulatory event calls included.</t>
  </si>
  <si>
    <t>On any date from and including 23 February 2028 and ending on (and including) 23 May 2028. Tax and regulatory event calls included.</t>
  </si>
  <si>
    <t>On any date from and including 28 November 2027  and ending on (and including) 28 Februar 2028. Tax and regulatory event calls included.</t>
  </si>
  <si>
    <t>On any date from and including 25 November 2027 and ending on (and including) 25 February 2028. Tax and regulatory event calls included.</t>
  </si>
  <si>
    <t>On any date from and including 24 February 2028 and ending on (and including) 24 May 2028. Tax and regulatory event calls included.</t>
  </si>
  <si>
    <t>28 August 2025. Tax and regulatory event calls included.</t>
  </si>
  <si>
    <t>14 January 2027. Tax and regulatory event calls included.</t>
  </si>
  <si>
    <t>On any date from and including 12 May 2028 and ending on (and including) 12 August 2028. Tax and regulatory event calls included.</t>
  </si>
  <si>
    <t>On any date from and including 13 June 2028 and ending on (and including) 13 September 2028. Tax and regulatory event calls included.</t>
  </si>
  <si>
    <t>16 September 2025. Tax and regulatory event calls included.</t>
  </si>
  <si>
    <t>25 May 2026. Tax and regulatory event calls included.</t>
  </si>
  <si>
    <t>30 March 2027. Tax and regulatory event calls included.</t>
  </si>
  <si>
    <t>23 February 2028. Tax and regulatory event calls included.</t>
  </si>
  <si>
    <t>11 June 2026. Tax and regulatory event calls included.</t>
  </si>
  <si>
    <t>29 June 2028. Tax and regulatory event calls included.</t>
  </si>
  <si>
    <t>N/A. Tax and regulatory event calls included.</t>
  </si>
  <si>
    <t>2 September 2025. Tax and regulatory event calls included.</t>
  </si>
  <si>
    <t>17 August 2026. Tax and regulatory event calls included.</t>
  </si>
  <si>
    <t>9 October 2025. Tax and regulatory event calls included.</t>
  </si>
  <si>
    <t>26 January 2026. Tax and regulatory event calls included.</t>
  </si>
  <si>
    <t>16 February 2026. Tax and regulatory event calls included.</t>
  </si>
  <si>
    <t>1 June 2027. Tax and regulatory event calls included.</t>
  </si>
  <si>
    <t>15 June 2027. Tax and regulatory event calls included.</t>
  </si>
  <si>
    <t>19 July 2027. Tax and regulatory event calls included.</t>
  </si>
  <si>
    <t>8 September 2028. Tax and regulatory event calls included.</t>
  </si>
  <si>
    <t>1 November 2028. Tax and regulatory event calls included.</t>
  </si>
  <si>
    <t>7 September 2026. Tax and regulatory event calls included.</t>
  </si>
  <si>
    <t>14 March 2028. Tax and regulatory event calls included.</t>
  </si>
  <si>
    <t>20 January 2027. Tax and regulatory event calls included.</t>
  </si>
  <si>
    <t>18 January 2027. Tax and regulatory event calls included.</t>
  </si>
  <si>
    <t>21 September 2026. Tax and regulatory event calls included.</t>
  </si>
  <si>
    <t>03 June 2026. Tax and regulatory event calls included.</t>
  </si>
  <si>
    <t>15 May 2029. Tax and regulatory event calls included.</t>
  </si>
  <si>
    <t>07 May 2029. Tax and regulatory event calls included.</t>
  </si>
  <si>
    <t>30 September 2024</t>
  </si>
  <si>
    <t>Own funds and eligible liabilities</t>
  </si>
  <si>
    <t xml:space="preserve">30 September 2024 </t>
  </si>
  <si>
    <t xml:space="preserve">Own fund requirements						</t>
  </si>
  <si>
    <t>31 December 2024</t>
  </si>
  <si>
    <t xml:space="preserve">31 December 2024 </t>
  </si>
  <si>
    <t xml:space="preserve"> 31 December 2024</t>
  </si>
  <si>
    <t>30 September</t>
  </si>
  <si>
    <t>Securitisation exposures in the non-trading book and associated regulatory capital requirements - institution acting as investor</t>
  </si>
  <si>
    <t>Non-performing exposures – accumulated impairment,</t>
  </si>
  <si>
    <t>accumulated negative changes in fair value due to credit risk</t>
  </si>
  <si>
    <t>and provisions, impairment, accumulated negative changes</t>
  </si>
  <si>
    <t>Total exposures</t>
  </si>
  <si>
    <t>Retail (total)</t>
  </si>
  <si>
    <t>Wholesale (total)</t>
  </si>
  <si>
    <t>Institution acts as originator</t>
  </si>
  <si>
    <t>Institution acts as sponsor</t>
  </si>
  <si>
    <t>Institution acts as investor</t>
  </si>
  <si>
    <t>Traditional</t>
  </si>
  <si>
    <t>Synthetic</t>
  </si>
  <si>
    <t>Sub-total</t>
  </si>
  <si>
    <t>STS</t>
  </si>
  <si>
    <t>Non-STS</t>
  </si>
  <si>
    <t>of which SRT</t>
  </si>
  <si>
    <t xml:space="preserve">Traditional) transactions </t>
  </si>
  <si>
    <t xml:space="preserve">Synthetic transactions </t>
  </si>
  <si>
    <t>SEC3 - Securitisation exposures in the non-trading book and associated regulatory capital requirements - institution acting as originator or as sponsor</t>
  </si>
  <si>
    <t>SEC1 - Securitisation exposures in the non-trading book</t>
  </si>
  <si>
    <t>EU-p</t>
  </si>
  <si>
    <t>EU-q</t>
  </si>
  <si>
    <t>Exposure values (by RW bands/deductions)</t>
  </si>
  <si>
    <t>≤20% RW</t>
  </si>
  <si>
    <t>1250% RW/ deductions</t>
  </si>
  <si>
    <t>SEC-IRBA</t>
  </si>
  <si>
    <t>SEC-SA</t>
  </si>
  <si>
    <t>1250% RW</t>
  </si>
  <si>
    <t>Exposure values (by regulatory approach)</t>
  </si>
  <si>
    <t>RWEA (by regulatory approach)</t>
  </si>
  <si>
    <t>Capital charge after cap</t>
  </si>
  <si>
    <t>residential mortgage</t>
  </si>
  <si>
    <t>credit card</t>
  </si>
  <si>
    <t xml:space="preserve">other retail exposures </t>
  </si>
  <si>
    <t>re-securitisation</t>
  </si>
  <si>
    <t>loans to corporates</t>
  </si>
  <si>
    <t xml:space="preserve">commercial mortgage </t>
  </si>
  <si>
    <t>lease and receivables</t>
  </si>
  <si>
    <t>other wholesale</t>
  </si>
  <si>
    <t>Re-securitisation</t>
  </si>
  <si>
    <t>Of which STS</t>
  </si>
  <si>
    <t>Wholesale</t>
  </si>
  <si>
    <t>Retail underlying</t>
  </si>
  <si>
    <t xml:space="preserve"> &gt;20% to 
50% RW</t>
  </si>
  <si>
    <t>50% RW</t>
  </si>
  <si>
    <t>&gt;50% to</t>
  </si>
  <si>
    <t xml:space="preserve"> 100% RW</t>
  </si>
  <si>
    <t xml:space="preserve"> &gt;100% to</t>
  </si>
  <si>
    <t xml:space="preserve"> &lt;1250% RW</t>
  </si>
  <si>
    <t>deductions</t>
  </si>
  <si>
    <t>SEC-ERBA</t>
  </si>
  <si>
    <t>(including IAA)</t>
  </si>
  <si>
    <t>1250% RW/</t>
  </si>
  <si>
    <t>DNB (UK) LIMITED</t>
  </si>
  <si>
    <t>Fremtind Forsikring AS</t>
  </si>
  <si>
    <t>DNB Asset Management AB</t>
  </si>
  <si>
    <t>DNB Eiendomsutvikling AS</t>
  </si>
  <si>
    <t>Credit institutions - Parent</t>
  </si>
  <si>
    <t>12 December 2024</t>
  </si>
  <si>
    <t>12 March 2035</t>
  </si>
  <si>
    <t>XS2957442192</t>
  </si>
  <si>
    <t>XS2950722616</t>
  </si>
  <si>
    <t xml:space="preserve">2 Method according to articles 36 and 48 of the CRR. Significant investments in financial sector entities above the threshold of 10 per cent of own Common (CET1), are deducted from capital and the amount 
   below the threshold is risk weighted 250 per cent </t>
  </si>
  <si>
    <t>Hungary</t>
  </si>
  <si>
    <t>Latvia</t>
  </si>
  <si>
    <t>South Africa</t>
  </si>
  <si>
    <t>Own funds and eligible liabilities (as a percentage of TREA) available after meeting the resolution group’s requirements</t>
  </si>
  <si>
    <t>XS2831061796</t>
  </si>
  <si>
    <t>US23341CAG87/ USR1655VAG34</t>
  </si>
  <si>
    <t>US23341CAE30 / USR1655VAE85</t>
  </si>
  <si>
    <t>20 January 2023</t>
  </si>
  <si>
    <t>27 February 2024</t>
  </si>
  <si>
    <t>23 February 2023</t>
  </si>
  <si>
    <t>24 February 2023</t>
  </si>
  <si>
    <t>25 May 2021</t>
  </si>
  <si>
    <t>23 February 2021</t>
  </si>
  <si>
    <t>11 June 2021</t>
  </si>
  <si>
    <t>29 June 2021</t>
  </si>
  <si>
    <t>14 January 2022</t>
  </si>
  <si>
    <t>12 October 2022</t>
  </si>
  <si>
    <t>25 January 2023</t>
  </si>
  <si>
    <t>16 February 2023</t>
  </si>
  <si>
    <t>1 June 2023</t>
  </si>
  <si>
    <t>15 June 2023</t>
  </si>
  <si>
    <t>19 July 2023</t>
  </si>
  <si>
    <t>14 March 2023</t>
  </si>
  <si>
    <t>20 January 2022</t>
  </si>
  <si>
    <t>18 January 2022</t>
  </si>
  <si>
    <t>3 June 2022</t>
  </si>
  <si>
    <t>15 May 2024</t>
  </si>
  <si>
    <t>7 May 2024</t>
  </si>
  <si>
    <t>17 February 2032</t>
  </si>
  <si>
    <t>28 February 2033</t>
  </si>
  <si>
    <t>25 May 2027</t>
  </si>
  <si>
    <t>30 March 2028</t>
  </si>
  <si>
    <t>11 June 2027</t>
  </si>
  <si>
    <t>14 January 2038</t>
  </si>
  <si>
    <t>Interest Payment Date falling in or nearest to September</t>
  </si>
  <si>
    <t>26 January 2027</t>
  </si>
  <si>
    <t>16 February 2027</t>
  </si>
  <si>
    <t>1 June 2028</t>
  </si>
  <si>
    <t>15 June 2028</t>
  </si>
  <si>
    <t>19 July 2028</t>
  </si>
  <si>
    <t>14 March 2029</t>
  </si>
  <si>
    <t>20 January 2028</t>
  </si>
  <si>
    <t>18 January 2028</t>
  </si>
  <si>
    <t>3 June 2027</t>
  </si>
  <si>
    <t>15 May 2030</t>
  </si>
  <si>
    <t>7 May 2030</t>
  </si>
  <si>
    <t>5 March 2031</t>
  </si>
  <si>
    <t>Interest Payment Date falling on or nearest to 5 November 2030</t>
  </si>
  <si>
    <t>On any date from and including 12 December 2029 and ending on (and including) 12 March 2030. Tax and regulatory event calls included.</t>
  </si>
  <si>
    <t>29 November 2029. Tax and regulatory event calls included.</t>
  </si>
  <si>
    <t>05 March 2030. Tax and regulatory event calls included.</t>
  </si>
  <si>
    <t>5 November 2029. Tax and regulatory event calls included.</t>
  </si>
  <si>
    <t>Fixed 1.598%.</t>
  </si>
  <si>
    <t>Fixed 4.905%.</t>
  </si>
  <si>
    <t>Fixed 4.625%</t>
  </si>
  <si>
    <t>Fixed 1.7%. Reset after first call date: JGB 0.9 09/20/34 (JP1103761QA5) + 100 bps</t>
  </si>
  <si>
    <t>3%. Reset after call date: 3-month EURIBOR + 90 bps</t>
  </si>
  <si>
    <t>SOFR + 106bps</t>
  </si>
  <si>
    <t>4.853%. Reset after call date: SOFR +1.05%.</t>
  </si>
  <si>
    <t>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3 871 024 million at end-December 2024, up from NOK 3 633 965 million at end-December 2023. The increase is due to exposures not past due or past due less than 30 days. Non-performing exposures amounted to NOK 27 729 million at end-December 2024, down from NOK 29 982 million at end-December 2023. The decrease is due to non-financial corporations.</t>
  </si>
  <si>
    <t xml:space="preserve">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839 066 million at end-December 2024 up from 772 624 million at end-December 2023. Non-performing exposures amounted to NOK 2 694 million at end-December 2024, up from NOK 2 090 million at end-December 2023. </t>
  </si>
  <si>
    <t>The use of covered bonds has contributed to raising awareness of asset encumbrance. The proportion of loans secured by pledged assets is high in Norway. This is because Norway does not have an effective securitisation market and almost all loans are kept on the banks’ balance sheet. In addition, there is a high rate of home ownership in Norway and this ownership is loan-financed. DNB’s current level of pledged assets is comfortable considering the Group’s diversification, capitalisation and liquidity. At the end of 2024, pledged assets amounted to NOK 464 billion, corresponding to 13 per cent of the DNB Group’s balance sheet, compared with NOK 409 billion and 12 per cent, respectively, the previous year.</t>
  </si>
  <si>
    <t xml:space="preserve">Not applicable </t>
  </si>
  <si>
    <t xml:space="preserve">The table shows the total amount of on-balance-sheet and off-balance-sheet exposures under the scope of prudential consolidation after specific credit risk adjustments and after the application of conversion factors. </t>
  </si>
  <si>
    <t xml:space="preserve"> Specialised lending and equity exposures under the simple riskweighted approach</t>
  </si>
  <si>
    <t>Securitisation exposures in the non-trading book and associated regulatory capitalrequirements-institution acting as 
   originator or as sponsor</t>
  </si>
  <si>
    <t>Column h-n only covers actual ECP labels, estimated EPC labels are reported in column o 'Without EPC label of collateral'.</t>
  </si>
  <si>
    <t>DNB has established targets for certain sectors using scenarios other than those provided by the IEA NZE2050. This is primarily for sectors where the IEA's scenarios lack sufficient detail. The sectors outlined in our Transition plan are based on a slightly different portfolio than the scope of this template. For more information on our sector-specific and 2030 targets, see the chapter Climate change in DNB's annual report 2024 at dnb.no/sustainability-reports.</t>
  </si>
  <si>
    <t>This template covers DNB’s exposure towards the top 20 carbon-intensive firms. The weighted average maturity give insight on how these exposures may be impacted by longer-term climate change transition risk. Read more about our decarbonisation of our portfolio and sectors in our transition plan and chapter Climate change in DNBs annual report 2024 on dnb.no/sustainability-reports.</t>
  </si>
  <si>
    <t xml:space="preserve">Template 6-8 covers information on the Group’s taxonomy reporting. KPIs are turnover based. For more information on consolidation and data limitations regarding the EU taxonomy, see chapter Climate change in DNBs annual report 2024 on dnb.no/sustainability-reports. </t>
  </si>
  <si>
    <t>Disclosure of main features of regulatory capital instruments – footnotes</t>
  </si>
  <si>
    <t xml:space="preserve">CR2 – Changes in the stock of non-performing loans and advances </t>
  </si>
  <si>
    <t>Sustainability risk</t>
  </si>
  <si>
    <t>DNB BoligkredittT AS</t>
  </si>
  <si>
    <t>DNB Bank Polska S.A.</t>
  </si>
  <si>
    <t>DNB Luxembourg S.A.</t>
  </si>
  <si>
    <t>DNB Invest Denmark AS</t>
  </si>
  <si>
    <t>DNB Markets INC</t>
  </si>
  <si>
    <t>DNB Capital LLC</t>
  </si>
  <si>
    <t>DNB Iinvest Holding AS</t>
  </si>
  <si>
    <t>DNB Gjenstandsadministrasjon AS</t>
  </si>
  <si>
    <t>DNB Sweden AB</t>
  </si>
  <si>
    <t>DNB Invest Sweden AB</t>
  </si>
  <si>
    <t>Eksportfinans ASA</t>
  </si>
  <si>
    <t>Luminor Group AB</t>
  </si>
  <si>
    <t>Vipps AS</t>
  </si>
  <si>
    <t>DNB Eiendom AS</t>
  </si>
  <si>
    <t>DNB Næringsmegling AS</t>
  </si>
  <si>
    <t>DNB Auto Finance OY</t>
  </si>
  <si>
    <t>DNB Baltic Invest AB</t>
  </si>
  <si>
    <t>The Board of Directors of DNB Bank ASA has established a Compensation and Organisation Committee consisting of four members: the Chair of the Board, the Vice Chair, a board member and an employee representative board member. The Committee is a sub-committee of the Board of Directors of DNB Bank ASA and serves as a joint Committee for the entire Group. The Committee is responsible for preparing guidelines, frameworks and matters concerning remuneration that require the approval of the Board, including variable remuneration for employees in all or part of the Group and other important personnel-related matters concerning senior executives. The Committee is also responsible for preparing selected matters for the Board relating to culture, management and succession planning. 
The Board’s Compensation and Organisation Committee held six meetings in 2024.</t>
  </si>
  <si>
    <t>DNB surveys the entire organisation annually to identify risk takers based on criteria resulting from the circular on remuneration issued by Finanstilsynet and commission delegated regulation (EU) No ) 2021/923 For risk takers, the following main principles apply to variable remuneration:
The remuneration is earned over a period of two years.
Employees in independent control functions will receive no variable remuneration. 
50 per cent of the earned variable remuneration after tax is deferred and conditional and paid in the form of DNB shares. The remuneration paid in the form of shares is divided into four, subject to minimum holding periods, with one-forth payable each year over a period of four years, following ‘ex post’ assessments. For group management, 60 per cent of the earned variable remuneration after tax is deferred and conditional and paid in the form of DNB shares. The holding period for group management is also set to five years. All variable remuneration is determined ‘ex ante’ on the basis of the best judgement of the known risk situation at the closing of the accounts, assessed on the basis of all statutory risk categories. In subsequent years, risk and compliance incidents that have been uncovered ‘ex post’ are assessed and a determination is made as to whether these are of such a nature that previous years’ allocations should be reduced or withdrawn in their entirety.</t>
  </si>
  <si>
    <t>Ch. 8: Sustainability risk</t>
  </si>
  <si>
    <t>Ch. 8 Sustainability risk</t>
  </si>
  <si>
    <t>Ch. 0: Risk statement from the Board of Directors
Ch. 8: Sustainability risk</t>
  </si>
  <si>
    <t>Ch. 8: Sustainability risk
Ch. 1: Risk management and control</t>
  </si>
  <si>
    <t>ESG 7
ESG 8
ESG 10</t>
  </si>
  <si>
    <t xml:space="preserve">'Strategy' and 'ESRS E1 Climate change' in DNB´s annual report 2024
'DNB’s sustainability ambitions' and  'DNB´s transition plan' published on dnb.no/sustainability-reports </t>
  </si>
  <si>
    <t xml:space="preserve">'ESRS E1 Climate change' in DNB´s annual report 2024
'DNB’s sustainability ambitions' and  'DNB's transition plan' published on dnb.no/sustainability-reports </t>
  </si>
  <si>
    <t>'ESRS E1 Climate change' and 'Disclosure of information in accordance with Article 8 of Regulation (EU) 2020/852 (the Taxonomy regulation)' in DNB´s annual report 2024</t>
  </si>
  <si>
    <t xml:space="preserve">'DNB's transition plan', 
'Sustainability in DNB's credit activities - Group instructions', 
'Assessment tool for CSR/ESG risk', 
'Group policy sustainability', 
'Group instructions for responsible investments', 
'Guidelines for voting in Norway' and 'Global voting guidelines' published on dnb.no/sustainability-reports </t>
  </si>
  <si>
    <t>'The Board of Directors’ report on corporate governance' and 'ESRS 2 General disclosures' in DNB´s annual report 2024</t>
  </si>
  <si>
    <t>'Corporate Governance at DNB' published on dnb.no/sustainability-reports</t>
  </si>
  <si>
    <t>'ESRS 2 General disclosures' in DNB´s annual report 2024 
'Group policy sustainability' and 'Corporate Governance at DNB' published on dnb.no/sustainability-reports</t>
  </si>
  <si>
    <t xml:space="preserve">'ESRS 2 General disclosures' in DNB´s annual report 2024 </t>
  </si>
  <si>
    <t>'ESRS 2 General disclosures', Annual report 2024 
'Guidelines for the Remuneration of Executive and Non-executive Directors' published on dnb.no/en/about-us/organisation/agm-dnb?la=EN&amp;site=DNB_NO</t>
  </si>
  <si>
    <t>'ESRS 2 General disclosures' and 'ESRS E1 Climate change' in DNB´s annual report 2024</t>
  </si>
  <si>
    <t>ESRS E1 Climate change' and 'Disclosure of information in accordance with Article 8 of Regulation (EU) 2020/852 (the Taxonomy regulation) in DNB´s annual report 2024
'DNB's transition plan' published on dnb.no/sustainability-reports</t>
  </si>
  <si>
    <t xml:space="preserve">'Strategy' and 'ESRS S1 Own workforce' and 'ESRS S4 consumer and end-users' in DNB´s annual report 2024 
'DNB’s sustainability ambitions' published on dnb.no/sustainability-reports </t>
  </si>
  <si>
    <t xml:space="preserve">'ESRS S1 Own workforce' and 'ESRS S4 consumer and end-users' in DNB´s annual report 2024 
'DNB’s sustainability ambitions',
'Disclosure under the Norwegian Transparency Act 2024' published on dnb.no/sustainability-reports </t>
  </si>
  <si>
    <t>'ESRS 2 General discloures' in DNB´s annual report 2024
'Group policy sustainability',
'Group instructions for responsible investments',
'Sustainability in DNB's credit activities - Group instructions' published on dnb.no/sustainability-reports</t>
  </si>
  <si>
    <t xml:space="preserve">'ESRS 2 General discloures', 'ESRS S1 Own workforce' and 'ESRS S4 consumer and end-users' in DNB´s annual report 2024 
'DNB’s sustainability ambitions'
'Disclosure under the Norwegian Transparency Act 2024'
'Group policy sustainability' published on dnb.no/sustainability-reports </t>
  </si>
  <si>
    <t xml:space="preserve">'ESRS 2 General disclosures' in DNB´s annual report 2024 
'Group policy sustainability' published on dnb.no/sustainability-reports </t>
  </si>
  <si>
    <t>'Disclosure under the Norwegian Transparency Act 2024', 'Group policy sustainability', 'Group instructions for responsible investments' and 'Sustainability in DNB's credit activities - Group instructions' published on dnb.no/sustainability-reports</t>
  </si>
  <si>
    <t>'ESRS 2 General disclosures' in DNBs annual report 2024 
'Guidelines for the Remuneration of Executive and Non-executive Directors' published on dnb.no/en/about-us/organisation/agm-dnb?la=EN&amp;site=DNB_NO</t>
  </si>
  <si>
    <t xml:space="preserve">'ESRS 2 General discloures', 'ESRS S1 Own workforce' and 'ESRS S4 consumer and end-users' in DNB´s annual report 2024 
'Group policy sustainability' 
'Sustainability in DNB's credit activities - Group instructions', 
'Group instructions for responsible investments' and 'Assessment tool for CSR/ESG risk' published on dnb.no/sustainability-reports 
</t>
  </si>
  <si>
    <t xml:space="preserve">'ESRS 2 General discloures', 'ESRS S1 Own workforce' and 'ESRS S4 consumer and end-users' in DNBs annual report 2024 
'Group policy sustainability' 
'Sustainability in DNB's credit activities - Group instructions', 
'Group instructions for responsible investments' and 'Assessment tool for CSR/ESG risk' published on dnb.no/sustainability-reports 
</t>
  </si>
  <si>
    <t xml:space="preserve">'Disclosure under the Norwegian Transparency Act 2024'
'Group policy sustainability'
'Sustainability in DNB's credit activities - Group instructions', 
'Group instructions for responsible investments' and 'Assessment tool for CSR/ESG risk' published on dnb.no/sustainability-reports </t>
  </si>
  <si>
    <t xml:space="preserve">'ESRS S1 Own workforce' and 'ESRS S4 Consumers and end-users', Annual report 2024 
'Disclosure under the Norwegian Transparency Act 2024'
'Group policy sustainability'
'Sustainability in DNB's credit activities - Group instructions', 
'Group instructions for responsible investments' and 'Assessment tool for CSR/ESG risk' published on dnb.no/sustainability-reports </t>
  </si>
  <si>
    <t xml:space="preserve">'Group policy sustainability', 'DNB’s ethical guidelines for third parties', 'Assessment tool for CSR/ESG risk', 'DNB’s ethical principles – Code of Conduct' and 'Corporate Governance at DNB' published on dnb.no/sustainability-reports </t>
  </si>
  <si>
    <t>'ESRS 2 General disclosures', Annual report 2024 
 'Group policy sustainability', 'DNB’s ethical guidelines for third parties', 'DNB’s ethical principles – Code of Conduct' and  'Corporate Governance at DNB' published on dnb.no/sustainability-reports</t>
  </si>
  <si>
    <t>'ESRS 2 General disclosures', Annual report 2024 
 'Group policy sustainability' and 'Corporate Governance at DNB' published on dnb.no/sustainability-reports</t>
  </si>
  <si>
    <t>'ESRS E1 Climate change' in DNB´s annual report 2024</t>
  </si>
  <si>
    <t xml:space="preserve">'ESRS E1 Climate change' in DNB´s annual report 2024
'Sustainability in DNB's credit activities - Group instructions' published on dnb.no/sustainability-reports </t>
  </si>
  <si>
    <t>DNB Venture AS</t>
  </si>
  <si>
    <t>2025 Q2</t>
  </si>
  <si>
    <t>30 June 2025</t>
  </si>
  <si>
    <t>31 March 2025</t>
  </si>
  <si>
    <t>OR2</t>
  </si>
  <si>
    <t>OR3</t>
  </si>
  <si>
    <t>Business Indicator, components and subcomponents</t>
  </si>
  <si>
    <t>Operational risk own funds requirements and risk exposure amounts</t>
  </si>
  <si>
    <t>Operational risk losses</t>
  </si>
  <si>
    <t>CVA1</t>
  </si>
  <si>
    <t>CAE1</t>
  </si>
  <si>
    <t>Credit valuation adjustments risk - CVA risk</t>
  </si>
  <si>
    <t>10c</t>
  </si>
  <si>
    <t>Of which the standardised approach (SA)</t>
  </si>
  <si>
    <t>Of which the simplified approach</t>
  </si>
  <si>
    <t>Of which the basic approach (F-BA and R-BA)</t>
  </si>
  <si>
    <t>Of which the Alternative standardised approach (A-SA)</t>
  </si>
  <si>
    <t>21a</t>
  </si>
  <si>
    <t>Of which the Simplified standardised approach (S-SA)</t>
  </si>
  <si>
    <t>Of which the Alternative Internal Models Approach (A-IMA)</t>
  </si>
  <si>
    <t>Reclassifications between trading and non-trading books</t>
  </si>
  <si>
    <t>24a</t>
  </si>
  <si>
    <t>Exposures to crypto-assets</t>
  </si>
  <si>
    <t>Output floor applied (%)</t>
  </si>
  <si>
    <t>Floor adjustment (before application of transitional cap)</t>
  </si>
  <si>
    <t>Floor adjustment (after application of transitional cap)</t>
  </si>
  <si>
    <t>Total risk exposure pre-floor</t>
  </si>
  <si>
    <t>5b</t>
  </si>
  <si>
    <t>6b</t>
  </si>
  <si>
    <t>Tier 1 ratio considering unfloored TREA (per cent)</t>
  </si>
  <si>
    <t>Common Equity Tier 1 ratio considering unfloored TREA (per cent)</t>
  </si>
  <si>
    <t>Total capital ratio considering unfloored TREA (per cent)</t>
  </si>
  <si>
    <t>7e</t>
  </si>
  <si>
    <t>7f</t>
  </si>
  <si>
    <t>7g</t>
  </si>
  <si>
    <t xml:space="preserve">Additional own funds requirements to address risks other than the risk of excessive leverage (per cent)		</t>
  </si>
  <si>
    <t>of which: to be made up of CET1 capital (percentage points)</t>
  </si>
  <si>
    <t>of which: to be made up of Tier 1 capital (percentage points)</t>
  </si>
  <si>
    <t xml:space="preserve">            Of which defaulted </t>
  </si>
  <si>
    <t xml:space="preserve">Non-central government public sector entities </t>
  </si>
  <si>
    <t>Of which: Specialised Lending</t>
  </si>
  <si>
    <t>Subordinated debt exposures and equity</t>
  </si>
  <si>
    <t>Subordinated debt exposures</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</si>
  <si>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</si>
  <si>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</si>
  <si>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</si>
  <si>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</si>
  <si>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</si>
  <si>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</si>
  <si>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 xml:space="preserve">     Of which: Specialised Lending</t>
  </si>
  <si>
    <t xml:space="preserve">      Subordinated debt exposures</t>
  </si>
  <si>
    <t>Secured by mortgages on immovable property and ADC exposures</t>
  </si>
  <si>
    <t>9.1</t>
  </si>
  <si>
    <t>9.1.1</t>
  </si>
  <si>
    <t>9.1.2</t>
  </si>
  <si>
    <t>9.1.3</t>
  </si>
  <si>
    <t>9.3.1</t>
  </si>
  <si>
    <t>9.3.2</t>
  </si>
  <si>
    <t>9.3.3</t>
  </si>
  <si>
    <t>9.2</t>
  </si>
  <si>
    <t>9.3</t>
  </si>
  <si>
    <t xml:space="preserve">          No loan splitting applied</t>
  </si>
  <si>
    <t xml:space="preserve">         loan splitting applied (secured)</t>
  </si>
  <si>
    <t xml:space="preserve">         loan splitting applied (unsecured)</t>
  </si>
  <si>
    <t xml:space="preserve">   Secured by mortgages on residential immovable property - IPRE</t>
  </si>
  <si>
    <t xml:space="preserve">   Secured by mortgages on commercial immovable property - non IPRE</t>
  </si>
  <si>
    <t xml:space="preserve">         No loan splitting applied</t>
  </si>
  <si>
    <t xml:space="preserve">        loan splitting applied (secured)</t>
  </si>
  <si>
    <t xml:space="preserve">        loan splitting applied (unsecured)</t>
  </si>
  <si>
    <t>9.4</t>
  </si>
  <si>
    <t>9,5</t>
  </si>
  <si>
    <t>Collective investment undertakings (CIU)</t>
  </si>
  <si>
    <t>11c</t>
  </si>
  <si>
    <t>400</t>
  </si>
  <si>
    <t>F-IRB</t>
  </si>
  <si>
    <t xml:space="preserve">Regional governments or local authorities </t>
  </si>
  <si>
    <t>5.1</t>
  </si>
  <si>
    <t>5.2</t>
  </si>
  <si>
    <t>6.1</t>
  </si>
  <si>
    <t>6.2</t>
  </si>
  <si>
    <t>Regional governments and local authorities</t>
  </si>
  <si>
    <t>Corporates – General</t>
  </si>
  <si>
    <t>Corporates – Specialised lending</t>
  </si>
  <si>
    <t>Corporates - Purchased Receivables</t>
  </si>
  <si>
    <t>Retail – Qualifying revolving</t>
  </si>
  <si>
    <t>Retail – secured by residential immovable property</t>
  </si>
  <si>
    <t>Retail - Purchased Receivables</t>
  </si>
  <si>
    <t>Retail - Other retail exposures</t>
  </si>
  <si>
    <t xml:space="preserve">Components of Own Funds Requirements </t>
  </si>
  <si>
    <t>Own Funds Requirements</t>
  </si>
  <si>
    <t xml:space="preserve">Aggregation of systematic components of CVA risk </t>
  </si>
  <si>
    <t>Aggregation of idiosyncratic components of CVA risk</t>
  </si>
  <si>
    <t>(Adjustment for exposures excluded from the total exposure measure in accordance with point (c ) and point (ca) of Article 429a(1) CRR)</t>
  </si>
  <si>
    <t>(Exposures excluded from the total exposure measure in accordance with point (c ) and point (ca) of Article 429a(1) CRR)</t>
  </si>
  <si>
    <t>22l</t>
  </si>
  <si>
    <t>(Excluded exposures to shareholders according to Article 429a (1), point (da) CRR)</t>
  </si>
  <si>
    <t>(Exposures deducted in accordance with point (q) of Article 429a(1) CRR)</t>
  </si>
  <si>
    <t>22m</t>
  </si>
  <si>
    <t>Choice on transitional arrangements and relevant exposures</t>
  </si>
  <si>
    <t>27b</t>
  </si>
  <si>
    <t>Choice on transitional arrangements for the definition of the capital measure</t>
  </si>
  <si>
    <t>T</t>
  </si>
  <si>
    <t>T–1</t>
  </si>
  <si>
    <t>T–2</t>
  </si>
  <si>
    <t>T–3</t>
  </si>
  <si>
    <t>T–4</t>
  </si>
  <si>
    <t>T–5</t>
  </si>
  <si>
    <t>T–6</t>
  </si>
  <si>
    <t>T–7</t>
  </si>
  <si>
    <t>T–8</t>
  </si>
  <si>
    <t>T–9</t>
  </si>
  <si>
    <t>Ten-year average</t>
  </si>
  <si>
    <t>Total amount of operational risk losses net of recoveries (no exclusions)</t>
  </si>
  <si>
    <t>Total number of operational risk losses</t>
  </si>
  <si>
    <t xml:space="preserve">Total amount of excluded operational risk losses </t>
  </si>
  <si>
    <t xml:space="preserve">Total number of excluded operational risk events </t>
  </si>
  <si>
    <t>Total amount of operational risk losses net of recoveries and net of excluded losses</t>
  </si>
  <si>
    <t>Using €100,000 threshold</t>
  </si>
  <si>
    <t>Details of operational risk capital calculation</t>
  </si>
  <si>
    <t>not applicable</t>
  </si>
  <si>
    <t>BI and its subcomponents</t>
  </si>
  <si>
    <t>Average value</t>
  </si>
  <si>
    <t>Interest, lease and dividend component (ILDC)</t>
  </si>
  <si>
    <t>EU 1</t>
  </si>
  <si>
    <t xml:space="preserve">ILDC related to the individual institution/consolidated Group (excluding entities considered by Article 314(3) </t>
  </si>
  <si>
    <t>1a</t>
  </si>
  <si>
    <t>Interest and lease income</t>
  </si>
  <si>
    <t>1b</t>
  </si>
  <si>
    <t>Interest and lease expense</t>
  </si>
  <si>
    <t>1c</t>
  </si>
  <si>
    <t>Total assets/Asset component</t>
  </si>
  <si>
    <t>1d</t>
  </si>
  <si>
    <t>Dividend income/dividend component</t>
  </si>
  <si>
    <t>Services component (SC)</t>
  </si>
  <si>
    <t>Fee and commission income</t>
  </si>
  <si>
    <t>Fee and commission expense</t>
  </si>
  <si>
    <t>Other operating income</t>
  </si>
  <si>
    <t>2d</t>
  </si>
  <si>
    <t>Other operating expense</t>
  </si>
  <si>
    <t>Financial component (FC)</t>
  </si>
  <si>
    <t>Net profit or loss applicable to trading book (TB)</t>
  </si>
  <si>
    <t>3b</t>
  </si>
  <si>
    <t>Net profit or loss applicable to banking book (BB)</t>
  </si>
  <si>
    <t>Approach followed  to determine the TB/BB boundary (PBA or accounting approach)</t>
  </si>
  <si>
    <t>Business Indicator (BI)</t>
  </si>
  <si>
    <t>Business indicator component (BIC)</t>
  </si>
  <si>
    <t>6a</t>
  </si>
  <si>
    <t>BI gross of excluded divested activities</t>
  </si>
  <si>
    <t>Reduction in BI due to excluded divested activities</t>
  </si>
  <si>
    <t>EU 6c</t>
  </si>
  <si>
    <t>Impact in BI of mergers/acquisitions</t>
  </si>
  <si>
    <t xml:space="preserve">Business Indicator Component (BIC) </t>
  </si>
  <si>
    <t>EU1</t>
  </si>
  <si>
    <t>Alternative Standardised Approach (ASA) Own Funds Requirements (OROF) under Article 314(4)</t>
  </si>
  <si>
    <t>Minimum Required Operational Risk Own Funds Requirements (OROF)</t>
  </si>
  <si>
    <t>Operational Risk Exposure Amounts (REA)</t>
  </si>
  <si>
    <t>OR1 - Operational risk losses</t>
  </si>
  <si>
    <t>Using €20,000 threshold</t>
  </si>
  <si>
    <t>3c</t>
  </si>
  <si>
    <t>Disclosure on the BI</t>
  </si>
  <si>
    <t>OR3 - Operational risk own funds requirements and risk exposure amounts</t>
  </si>
  <si>
    <t>30 December 2024</t>
  </si>
  <si>
    <t>XS2977974927</t>
  </si>
  <si>
    <t>XS2980937820</t>
  </si>
  <si>
    <r>
      <t>English</t>
    </r>
    <r>
      <rPr>
        <vertAlign val="superscript"/>
        <sz val="8"/>
        <rFont val="Arial"/>
        <family val="2"/>
      </rPr>
      <t>1</t>
    </r>
  </si>
  <si>
    <r>
      <t>English</t>
    </r>
    <r>
      <rPr>
        <vertAlign val="superscript"/>
        <sz val="8"/>
        <rFont val="Arial"/>
        <family val="2"/>
      </rPr>
      <t>2</t>
    </r>
    <r>
      <rPr>
        <sz val="11"/>
        <color theme="1"/>
        <rFont val="Calibri"/>
        <family val="2"/>
        <scheme val="minor"/>
      </rPr>
      <t/>
    </r>
  </si>
  <si>
    <t>15 January 2025</t>
  </si>
  <si>
    <t>22 January 2025</t>
  </si>
  <si>
    <t>15 January 2031</t>
  </si>
  <si>
    <t>22 January 2030</t>
  </si>
  <si>
    <t>15 January 2030. Tax and regulatory event calls included</t>
  </si>
  <si>
    <t>22 January 2029. Tax and regulatory event calls included</t>
  </si>
  <si>
    <t>Any interest payment date after 23 May 2028</t>
  </si>
  <si>
    <t xml:space="preserve">Fixed </t>
  </si>
  <si>
    <t>7.375 per cent per annum (“Initial Rate of Interest”) until the First Reset Date, payable annually. Reset every 5 years thereafter at 5y USD T + 271.7 bps</t>
  </si>
  <si>
    <t>Fixed 5.01%. Reset after 23 May 2028: 3-month NIBOR + 175 bps</t>
  </si>
  <si>
    <t>Fixed 5%. Reset after first call date: Prevailing 5yr Euro Mid Swap rate +200bps</t>
  </si>
  <si>
    <t>3.00%. Reset after call date: 3m EURIBOR +70bps</t>
  </si>
  <si>
    <t>3.108%. Reset after call date: 3m STIBOR +63bps</t>
  </si>
  <si>
    <r>
      <t>Convertible</t>
    </r>
    <r>
      <rPr>
        <vertAlign val="superscript"/>
        <sz val="8"/>
        <color theme="1"/>
        <rFont val="Arial"/>
        <family val="2"/>
      </rPr>
      <t>3</t>
    </r>
  </si>
  <si>
    <t>https://www.ir.dnb.no/funding-and-rating/funding-programmes</t>
  </si>
  <si>
    <t>1 Except for (i) the status and ranking/subordination clause, (ii) the loss absorption following trigger event clause, (iii) the discretionary reinstatement of the notes clause, (iv) any other write-down or conversion of the notes and (v) the meetings of holders clause, which are governed by the laws of Norway.
2 Except for (i) the status and ranking/subordination clause, (ii) the no right of set-off clause, (iii) the contractual recognition of Norwegian loss absorption powers clause and (iv) any other write-down or conversion of the notes, which are governed by the laws of Norway.
3 Additional Tier 1 Capital and subordinated loans may be written down or converted in accordance with the Financial Institutions Act and the Financial Institutions Regulation, subject to a decision by the Financial Supervisory Authority of Norway or another competent public agency.
4 Fully discretionary reinstatement pro rata with any written-down AT1 instruments that are to be reinstated out of the same profits. Subject to the maximum write-up amount and to the maximum distributable amount. 
5 Except for (i) Conditions 3(a) to (f) (both inclusive), (ii) Condition 3(h) and (iii) the acknowledgement of Bail-In and Loss Absorption Powers condition, which are governed by Estonian law.</t>
  </si>
  <si>
    <t>Risk weighted exposures amounts (RWEA)</t>
  </si>
  <si>
    <t xml:space="preserve">Type of exposures </t>
  </si>
  <si>
    <t>Tokenised traditional assets</t>
  </si>
  <si>
    <t xml:space="preserve">Asset referencered tokens </t>
  </si>
  <si>
    <t>Exposures to other crypto assets</t>
  </si>
  <si>
    <t>Memorandum item</t>
  </si>
  <si>
    <t>CAE1 – Exposures to crypto-assets</t>
  </si>
  <si>
    <t>Exposures to other crypto assets expressed as a  percentage of the institutions's T1 capital</t>
  </si>
  <si>
    <t>CMS1</t>
  </si>
  <si>
    <t>CMS2</t>
  </si>
  <si>
    <t>Comparison of modelled and standardised risk weighted exposure amounts at risk level</t>
  </si>
  <si>
    <t>Comparison of modelled and standardised risk weighted exposure amounts for credit risk at asset class level</t>
  </si>
  <si>
    <t>2024</t>
  </si>
  <si>
    <t>2023</t>
  </si>
  <si>
    <t>2022</t>
  </si>
  <si>
    <t>CCA – Disclosure of main features of regulatory own funds instruments and eligible liability instruments as at 30 June 2025</t>
  </si>
  <si>
    <t>EU d</t>
  </si>
  <si>
    <t>Risk weighted exposure amounts (RWEAs)</t>
  </si>
  <si>
    <t xml:space="preserve">RWEAs for modelled approaches that banks have supervisory approval to use </t>
  </si>
  <si>
    <t>RWEAs for portfolios where standardised approaches are used</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</si>
  <si>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</si>
  <si>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</si>
  <si>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</si>
  <si>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</si>
  <si>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</si>
  <si>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</si>
  <si>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Other risk weighted exposure amounts</t>
  </si>
  <si>
    <t>Risk weighted  exposure amounts (RWEAs)</t>
  </si>
  <si>
    <t xml:space="preserve">RWEAs for modelled approaches that institutions have supervisory approval to use </t>
  </si>
  <si>
    <t>RWEAs for column (a) if re-computed using the standardised approach</t>
  </si>
  <si>
    <t xml:space="preserve"> Total actual RWEAs</t>
  </si>
  <si>
    <t>EU 1a</t>
  </si>
  <si>
    <t>EU 1b</t>
  </si>
  <si>
    <t>EU 1c</t>
  </si>
  <si>
    <t>Categorised as Multilateral Development Banks in SA</t>
  </si>
  <si>
    <t>EU 1d</t>
  </si>
  <si>
    <t>Categorised as International organisations in SA</t>
  </si>
  <si>
    <t>Of which: F-IRB is applied</t>
  </si>
  <si>
    <t>Of which: A-IRB is applied</t>
  </si>
  <si>
    <t>EU 5a</t>
  </si>
  <si>
    <t>Of which: Corporates - General</t>
  </si>
  <si>
    <t>EU 5b</t>
  </si>
  <si>
    <t>Of which: Corporates - Specialised lending</t>
  </si>
  <si>
    <t>EU 5c</t>
  </si>
  <si>
    <t>Of which: Corporates - Purchased receivables</t>
  </si>
  <si>
    <t xml:space="preserve">Of which: Retail - Qualifying revolving </t>
  </si>
  <si>
    <t>EU 6.1a</t>
  </si>
  <si>
    <t>Of which: Retail - Purchased receivables</t>
  </si>
  <si>
    <t>EU 6.1b</t>
  </si>
  <si>
    <t>Of which: Retail - Other</t>
  </si>
  <si>
    <t>Of which: Retail - Secured by residential real estate</t>
  </si>
  <si>
    <t xml:space="preserve">Not aplicable </t>
  </si>
  <si>
    <t>EU 7a</t>
  </si>
  <si>
    <t>Of which: Retail - Categorised as secured by mortgages on immovable properties and ADC exposures in SA</t>
  </si>
  <si>
    <t>EU 7b</t>
  </si>
  <si>
    <t>EU 7c</t>
  </si>
  <si>
    <t>Categorised as exposures in default in SA</t>
  </si>
  <si>
    <t>EU 7d</t>
  </si>
  <si>
    <t>Categorised as subordinated debt exposures in SA</t>
  </si>
  <si>
    <t>EU 7e</t>
  </si>
  <si>
    <t>Categorised as covered bonds in SA</t>
  </si>
  <si>
    <t>EU 7f</t>
  </si>
  <si>
    <t>Categorised as claims on institutions and corporates with a short-term credit assessment in SA</t>
  </si>
  <si>
    <t xml:space="preserve"> Total actual RWEAs
(a + b)
</t>
  </si>
  <si>
    <t>CMS1 – Comparison of modelled and standardised risk weighted exposure amounts at risk level</t>
  </si>
  <si>
    <t>CMS2 – Comparison of modelled and standardised risk weighted exposure amounts for credit risk at asset class level</t>
  </si>
  <si>
    <t> Amounts in NOK million</t>
  </si>
  <si>
    <t xml:space="preserve">Points (c) of Article 442 </t>
  </si>
  <si>
    <t>Point (l) of Article 439</t>
  </si>
  <si>
    <t xml:space="preserve">Point (l) of Article 439 </t>
  </si>
  <si>
    <t>Annex XLI</t>
  </si>
  <si>
    <t>Point (a) of Article 445a(3)</t>
  </si>
  <si>
    <t>Article 445(2)</t>
  </si>
  <si>
    <t>Point (j) of Article 449</t>
  </si>
  <si>
    <t>Points (a), (b), and (c) of Article 451(1)</t>
  </si>
  <si>
    <t>Paragraphs 2 and 3 of Article 451</t>
  </si>
  <si>
    <t>Articles 435, Article 438, point (d), 446</t>
  </si>
  <si>
    <t>Points (a) and (b) of Article 448(1)</t>
  </si>
  <si>
    <t>Article 438 (e)</t>
  </si>
  <si>
    <t>Annex XLIII</t>
  </si>
  <si>
    <t>Points (da) of Article 438</t>
  </si>
  <si>
    <t>Secured by mortgages on immovable property</t>
  </si>
  <si>
    <t>Items associated with particular high risk</t>
  </si>
  <si>
    <t>Equity exposures</t>
  </si>
  <si>
    <t>Other exposures</t>
  </si>
  <si>
    <t>Regional government or local authorities</t>
  </si>
  <si>
    <t xml:space="preserve">     Equity exposures</t>
  </si>
  <si>
    <t>1.1</t>
  </si>
  <si>
    <t xml:space="preserve">Of which Regional governments or local authorities </t>
  </si>
  <si>
    <t>1.2</t>
  </si>
  <si>
    <t xml:space="preserve">Of which Public sector entities </t>
  </si>
  <si>
    <t>3.1</t>
  </si>
  <si>
    <t>3.2</t>
  </si>
  <si>
    <t>4.1</t>
  </si>
  <si>
    <t>Of which Retail – Secured by real estate SMEs</t>
  </si>
  <si>
    <t>4.2</t>
  </si>
  <si>
    <t>Of which Retail – Secured by real estate non-SMEs</t>
  </si>
  <si>
    <t>4.3</t>
  </si>
  <si>
    <t>4.4</t>
  </si>
  <si>
    <t>Of which Retail – Other SMEs</t>
  </si>
  <si>
    <t>4.5</t>
  </si>
  <si>
    <t>Of which Retail – Other non-SMEs</t>
  </si>
  <si>
    <t xml:space="preserve"> e</t>
  </si>
  <si>
    <t>Of which Corporates – SMEs</t>
  </si>
  <si>
    <t>Of which Corporates – Specialised lending</t>
  </si>
  <si>
    <t>3.3</t>
  </si>
  <si>
    <t>Of which Corporates – Other</t>
  </si>
  <si>
    <t>Of which Retail –  Immovable property SMEs</t>
  </si>
  <si>
    <t>Of which Retail – Immovable property non-SMEs</t>
  </si>
  <si>
    <t>USD 1 150,
 NOK 12 627</t>
  </si>
  <si>
    <t>EUR 750
NOK 8 785</t>
  </si>
  <si>
    <t>SEK 2 100
 NOK 2 162</t>
  </si>
  <si>
    <t>USD 350
 NOK 3 843</t>
  </si>
  <si>
    <t>CHF 100
NOK 1 259</t>
  </si>
  <si>
    <t>CHF 220
NOK 2 621</t>
  </si>
  <si>
    <t>CHF 200
 NOK 1 960</t>
  </si>
  <si>
    <t>EUR 1 250
NOK 12 860</t>
  </si>
  <si>
    <t>EUR 1 000
NOK 9 973</t>
  </si>
  <si>
    <t>SEK 1 200
NOK 1 156</t>
  </si>
  <si>
    <t>EUR 1 000
NOK 11 347</t>
  </si>
  <si>
    <t>EUR 1 000
 NOK 11 659</t>
  </si>
  <si>
    <t>EUR 750
NOK 8 876</t>
  </si>
  <si>
    <t>JPY 9 700
NOK 704</t>
  </si>
  <si>
    <t>EUR 1 000
 NOK 11 296</t>
  </si>
  <si>
    <t>CHF 140
NOK 1 660</t>
  </si>
  <si>
    <t>JPY 6 000
NOK 478</t>
  </si>
  <si>
    <t>EUR 1 000
 NOK 10 920</t>
  </si>
  <si>
    <t>JPY 10 000
NOK 759</t>
  </si>
  <si>
    <t>USD 900
NOK 9 373</t>
  </si>
  <si>
    <t>GBP 750
NOK 8 788</t>
  </si>
  <si>
    <t>SEK 2 000
 NOK 1 864</t>
  </si>
  <si>
    <t>SEK 1 000
NOK 932</t>
  </si>
  <si>
    <t>EUR 75
NOK 747</t>
  </si>
  <si>
    <t>JPY 28 000
 NOK 2 116</t>
  </si>
  <si>
    <t>EUR 1 000
NOK 10 293</t>
  </si>
  <si>
    <t>USD 750
NOK 6 577</t>
  </si>
  <si>
    <t>USD 1 000
NOK 8 303</t>
  </si>
  <si>
    <t>USD 1 000
 NOK 9 007</t>
  </si>
  <si>
    <t>JPY 19 500            NOK 1 422</t>
  </si>
  <si>
    <t>JPY 27 000 
NOK 2 136</t>
  </si>
  <si>
    <t>JPY 12 500 
NOK 953</t>
  </si>
  <si>
    <t>JPY 9 000
NOK 638</t>
  </si>
  <si>
    <t>EUR 750
NOK 7 772</t>
  </si>
  <si>
    <t>SEK 500
NOK 494</t>
  </si>
  <si>
    <t>SEK 700
NOK 691</t>
  </si>
  <si>
    <t>SEK 1 600
NOK 1 579</t>
  </si>
  <si>
    <t>USD 700
NOK 7 383</t>
  </si>
  <si>
    <t>SEK 1 100
NOK 1 124</t>
  </si>
  <si>
    <t>SEK 2000
NOK 2 044</t>
  </si>
  <si>
    <t>SEK 850
NOK 817</t>
  </si>
  <si>
    <t>SEK 1 000
NOK 961</t>
  </si>
  <si>
    <t>Solo and
consolidated</t>
  </si>
  <si>
    <t>2 July 2035</t>
  </si>
  <si>
    <t>XS3038553353</t>
  </si>
  <si>
    <t>EU-26b</t>
  </si>
  <si>
    <t>EU-27a</t>
  </si>
  <si>
    <t>Leverage ratio (excluding the impact of the exemption of public sector investments and promotional loans) (%)</t>
  </si>
  <si>
    <t>Leverage ratio (excluding the impact of any applicable temporary exemption of central bank reserves)</t>
  </si>
  <si>
    <t>Regulatory minimum leverage ratio requirement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</si>
  <si>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</si>
  <si>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</si>
  <si>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</si>
  <si>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</si>
  <si>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Risk weighted exposure amount as at the end of the current reporting period</t>
  </si>
  <si>
    <t>Risk weighted exposure amount</t>
  </si>
  <si>
    <t xml:space="preserve"> Exposures to crypto-assets</t>
  </si>
  <si>
    <t>CVA2</t>
  </si>
  <si>
    <t>CVA3</t>
  </si>
  <si>
    <t>CVA4</t>
  </si>
  <si>
    <t>Credit valuation adjustment risk under the Full Basic Approach</t>
  </si>
  <si>
    <t xml:space="preserve">RWEA flow statements of credit valuation adjustment risk under the Standardised Approach
</t>
  </si>
  <si>
    <t>Point (a) of Article 445a(2)</t>
  </si>
  <si>
    <t>Point (c) of Article 445a(1), points (b) and (c) of Article 445a(2)</t>
  </si>
  <si>
    <t>Points (d) and (h) of Article 438</t>
  </si>
  <si>
    <t>31 December 2025</t>
  </si>
  <si>
    <t xml:space="preserve">DNB has no investments in crypto assets </t>
  </si>
  <si>
    <t>DNB has no securitisation positions in default as at 30 June 2025</t>
  </si>
  <si>
    <t>DNB has no securitisation in the trading book as at 30 June 2025</t>
  </si>
  <si>
    <t>Not applicable as at 30 June 2025</t>
  </si>
  <si>
    <t>DNB has no credit derivatives as at 30 June 2025</t>
  </si>
  <si>
    <t>OR2 - Business Indicator, components and subcomponents</t>
  </si>
  <si>
    <t>Assets, customer bearing the risk</t>
  </si>
  <si>
    <t>Insurance liabilities</t>
  </si>
  <si>
    <t xml:space="preserve">The total of non-performing loans and advances to non-financial corporations amounted to NOK 20 330 million at end-June 2025, up from NOK 17 368 million in the fourth quarter of 2024.The industry with the highest share of non-performing loans and advances is Construction. The industry Construction amounted to NOK 3 270 million at end-June 2025, up from NOK 2 228 million in the fourth quarter of 2024. The areas with the highest share of non-performing loans and advances in relation to total loans and advances are Administrative and support service activities  (7 per cent) followed by Mining and quarrying (6 per cent) and Education (5 per cent) </t>
  </si>
  <si>
    <t xml:space="preserve">The table shows gross carrying amount of performing and non-performing exposures and related provisions by stages. Further it shows collateral and financial guarantees received on performing and non-performing exposures. Gross carrying amount of performing exposures amounted to 
NOK 851 485 million at end-June 2025, up from NOK 839 066 million in the fourth quarter of 2024. Gross carrying amount of non-performing exposures amounted to NOK 2 464 million at end-June 2025, down from NOK 2 634 million in the fourth quarter of 2024. </t>
  </si>
  <si>
    <t>The following EU templates are not applicable for DNB as at 30 June 2025</t>
  </si>
  <si>
    <t>Disclosure of main features of regulatory capital instruments as at 30 June 2025</t>
  </si>
  <si>
    <t>Credit valuation adjustment risk under the Reduced Basic Approach (R-BA)</t>
  </si>
  <si>
    <t>Credit valuation adjustement risk under the Standardised Approach</t>
  </si>
  <si>
    <t>Voluntary - not reported as at 30 June 2025</t>
  </si>
  <si>
    <t>Oslo, 24 August 2025</t>
  </si>
  <si>
    <t>XS3074473474</t>
  </si>
  <si>
    <t>20 May 2025</t>
  </si>
  <si>
    <t>20 May 2031</t>
  </si>
  <si>
    <t>20 May 2030   Tax and regulatory event calls included.</t>
  </si>
  <si>
    <t>Convertible3</t>
  </si>
  <si>
    <r>
      <t>English</t>
    </r>
    <r>
      <rPr>
        <vertAlign val="superscript"/>
        <sz val="8"/>
        <rFont val="Arial"/>
        <family val="2"/>
      </rPr>
      <t>2</t>
    </r>
    <r>
      <rPr>
        <sz val="11"/>
        <color theme="1"/>
        <rFont val="Calibri"/>
        <family val="2"/>
        <scheme val="minor"/>
      </rPr>
      <t/>
    </r>
  </si>
  <si>
    <t>Corporates - Other (A-IRB)</t>
  </si>
  <si>
    <t>Corporates - Other (F-IRB)</t>
  </si>
  <si>
    <t>Specialised lending (SL) (A-IRB)</t>
  </si>
  <si>
    <t>Sub-total corporates - other AIRB</t>
  </si>
  <si>
    <t>Sub-total corporates - other FIRB</t>
  </si>
  <si>
    <t xml:space="preserve">EAD from derivatives accounts for 66 per cent of the EAD from counterparty credit risk at end of June 2025 and the remainder from securities financing transactions and repurchase agreements. DNB enters into derivative contracts on the basis of customer demand for hedging instruments and to hedge its own market positions resulting from customer activity. In addition, derivatives are used to hedge positions in the trading portfolio, for general positiontaking and to hedge foreign exchange and interest rate risks that arise in connection with funding and lending. </t>
  </si>
  <si>
    <t xml:space="preserve">The table below shows credit risk (excluding counterparty credit risk) REA broken down by regulatory exposure classes as per Article 112 CRR. For this purpose, REA which are calculated with the internal rating-based (IRB) approach and assigned to exposure classes as per Article 147 CRR need to be reassigned to exposure classes as per Article 112 CRR for the standardised approach. </t>
  </si>
  <si>
    <t xml:space="preserve">The table below shows figures for credit risk (excluding counterparty credit risk) </t>
  </si>
  <si>
    <t>CR6 – IRB approach – Credit risk exposures by exposure class and PD range</t>
  </si>
  <si>
    <t>Please note: For the exposure classes under the IRB approach, the following tables show a comprehensive overview of exposures as well as statistics on the inputs used for their computation, such as EAD, average PD and average LGD. The amounts are broken down by exposure class and obligor grade. The volumes presented here do not include CCR exposures, which are found specified separately in template CCR4.</t>
  </si>
  <si>
    <t>Exposure</t>
  </si>
  <si>
    <t>Off-balance-</t>
  </si>
  <si>
    <t>weighted</t>
  </si>
  <si>
    <t>On-balance</t>
  </si>
  <si>
    <t>sheet</t>
  </si>
  <si>
    <t>average</t>
  </si>
  <si>
    <t>amount after</t>
  </si>
  <si>
    <t>exposure amount</t>
  </si>
  <si>
    <t>Value adjust-</t>
  </si>
  <si>
    <t>post CCF and</t>
  </si>
  <si>
    <t>Number of</t>
  </si>
  <si>
    <t xml:space="preserve">supporting </t>
  </si>
  <si>
    <t>Expected loss</t>
  </si>
  <si>
    <t>ments and</t>
  </si>
  <si>
    <t>pre-CCF</t>
  </si>
  <si>
    <t>average CCF</t>
  </si>
  <si>
    <t>post CRM</t>
  </si>
  <si>
    <t xml:space="preserve"> obligors</t>
  </si>
  <si>
    <t>factors</t>
  </si>
  <si>
    <t>provisions</t>
  </si>
  <si>
    <t xml:space="preserve">     0,00 to &lt;0,10</t>
  </si>
  <si>
    <t xml:space="preserve">     0,10  to &lt;0,15</t>
  </si>
  <si>
    <t xml:space="preserve">     0,75 to &lt;1,75</t>
  </si>
  <si>
    <t xml:space="preserve">     1,75 to &lt;2,50</t>
  </si>
  <si>
    <t xml:space="preserve">     2,50 to &lt;5,00</t>
  </si>
  <si>
    <t xml:space="preserve">     5,00 to &lt;10,00</t>
  </si>
  <si>
    <t xml:space="preserve">     10,00 to &lt;20,00</t>
  </si>
  <si>
    <t xml:space="preserve">     20,00 to &lt;30,00</t>
  </si>
  <si>
    <t xml:space="preserve">     30,00 to &lt;100,00</t>
  </si>
  <si>
    <t>Sub-total Corporates - Specialised Lending with own estimates of LGD or conversion factors</t>
  </si>
  <si>
    <t>Corporates- Purchased receivables witt own estimate</t>
  </si>
  <si>
    <t>Sub-total Corporates- Purchased receivables witt own estimate</t>
  </si>
  <si>
    <t>Sub-total Corporates - Other with own estimates of LGD or conversion factors</t>
  </si>
  <si>
    <t>Retail exposures - Secured by residential real estate - with own estimates of LGD or conversion factors</t>
  </si>
  <si>
    <t>Sub-total Retail exposures - Secured by residential real estate - with own estimates of LGD or conversion factors</t>
  </si>
  <si>
    <t>Retail exposures - other with own estimates</t>
  </si>
  <si>
    <t>Sub-total Retail exposures - other with own estimates</t>
  </si>
  <si>
    <t>Total (all exposure classes)</t>
  </si>
  <si>
    <t xml:space="preserve">Corporates- Purchased receivables without own estimate </t>
  </si>
  <si>
    <t xml:space="preserve">Sub-total Corporates- Purchased receivables without own estimate </t>
  </si>
  <si>
    <t>Corporates - Other without own estimates of LGD or conversion factors</t>
  </si>
  <si>
    <t>Sub-total Other without own estimates of LGD or conversion factors</t>
  </si>
  <si>
    <t>DNB uses risk mitigating instruments in the form of guarantees and credit insurance from eligible counterparties. Since direct exposures to these counterparties are reported in the standardised portfolios, DNB has used the substitution approach and thereby moved  the guaranteed part of the IRB exposures out of the IRB-portfolios into the standardised portfolios.</t>
  </si>
  <si>
    <t>Countries with no excisting CCyB rate</t>
  </si>
  <si>
    <t>The counter-cyclical capital buffer requirement in Norway is currently 2.5 per cent. Norges Bank emphasises that the Norwegian financial system is well equipped to withstand market turbulence. The requirement for DNB is the weighted average of the buffer rates for the countries where the bank has credit exposures. Several countries in which DNB has exposures have set the requirement to 0 per cent, and as a result, DNB's effective countercyclical buffer et the end of the second quarter 2025 was 2.19 per cent up from 2.18 at end December 2024.</t>
  </si>
  <si>
    <t>EUR 500
NOK 5 958</t>
  </si>
  <si>
    <t xml:space="preserve">DNB Boligkreditt is DNB Group's only significant subsidiary as at 30 June 2025. Large subsidiaries of EU (EEC) parent institutions shall disclose information specified in Articles 437, 438, 440, 442, 450, 451, 451a and 453 on an individual basis. </t>
  </si>
  <si>
    <t>2712, 3318, 3511, 3512, 3513, 3514, 4321</t>
  </si>
  <si>
    <t>0910, 1920, 2014, 3521, 3522, 3523, 4612, 4671, 0610, 0620, 080, 090</t>
  </si>
  <si>
    <t>2815, 2910, 2920, 2932</t>
  </si>
  <si>
    <t>3030, 3316, 5110, 5121, 5223</t>
  </si>
  <si>
    <t>3011, 3012, 3315, 5010, 5020, 5222, 5224, 5229</t>
  </si>
  <si>
    <t>2351, 2352, 2361, 2363, 2364, 0811, 089</t>
  </si>
  <si>
    <t>2410, 2420, 2434, 2442, 2444, 2445, 2451, 2452, 2511, 4672, 0510, 0520, 0729</t>
  </si>
  <si>
    <t>The calculations include exposures as of 30 June 2025 and emission data based on the latest reports from the counterparties.</t>
  </si>
  <si>
    <t>Note that there may be differences in sustainable financing volumes across the Group’s reporting. Disclosure in this template is based on on-balance sheet exposures as at 30 June 2025.</t>
  </si>
  <si>
    <t>The leverage ratio was 6.21 per cent at the end of June 2025, up from 5.99 at the end of March 2025.</t>
  </si>
  <si>
    <t>EUR 400
NOK 4 733</t>
  </si>
  <si>
    <t>On any date from and including 2 April 2030 and ending on (and including) 2 July 2030. Tax and regulatory event calls included.</t>
  </si>
  <si>
    <t>Fixed 3.750%. Reset on 2 July 2030: Prevailing 5yr EURO Mid Swap rate +130 bps</t>
  </si>
  <si>
    <t>EUR 750
NOK 8 898</t>
  </si>
  <si>
    <t>Fixed rate of 3.125 per cent. per annum Reset after Optional call date: 3-month EURIBOR + 90bps</t>
  </si>
  <si>
    <t xml:space="preserve">Stage 2 ratio and non-performing ratio for the exposures towards sectors that highly contribute to climate change is 8.6 per cent and 2.2 per cent respectively at 30 June 2025. Stage 2 ratio reduced from 9.3 per cent and non-performing ratio increased from 1.8 per cent compared to year-end 2024. </t>
  </si>
  <si>
    <t xml:space="preserve">The risk exposure amount decreased by NOK 4.4 billion from end-March, to NOK 1 129.5 billion at end-June. </t>
  </si>
  <si>
    <r>
      <t>The institution-specific countercyclical buffer requirement amounted to 2.19 per cent in the second quarter of 2025. This requirement is set as the weighted average of the prevailing countercyclical buffer requirements in the countries in which the bank operates</t>
    </r>
    <r>
      <rPr>
        <sz val="8"/>
        <color rgb="FFFF0000"/>
        <rFont val="Arial"/>
        <family val="2"/>
      </rPr>
      <t>.</t>
    </r>
    <r>
      <rPr>
        <sz val="8"/>
        <rFont val="Arial"/>
        <family val="2"/>
      </rPr>
      <t xml:space="preserve"> The overall capital requirement was 19.48 per cent at end-June 2025.</t>
    </r>
  </si>
  <si>
    <t>The EAD of the IRB mortgage portfolio has an overall increase of 8.7 per cent since the fourth quarter of 2024. The increase includes the effect of SBanken now reported as IRB. The mortgage portfolio has strong credit quality with 97.1 per cent of the volume categorized as low or moderate risk (PD &lt; 3 per cent). Finanstilsynet does not allow agreements in the retail mortgage loans portfolio to have a PD lower than 0.2 per cent. Average PD for mortgages slightly increased since year-start due to new scoring model with higher calibration level. The performing mortgage portfolio has increased with 8.6 per cent EAD compared with the fourth quarter of 2024. The default mortgage portfolio has increased by 18.1 per cent compared with the fourth quarter of 2024, however from a very low nominal value. The defaulted portion of the total IRB mortgage EAD portfolio is limited to 0.33 per cent. The EAD of the IRB corporate portfolio has an overall decrease of 6.1 per cent since the fourth quarter of 2024, mostly due to the decrease of credit conversion factors under CRR3. The corporate portfolio has a strong credit quality with 93.5 per cent of the volume categorized as low or medium risk (PD &lt; 3.0 per cent). The defaulted portion of the corporate portfolio is 2.1 per cent.</t>
  </si>
  <si>
    <t>60</t>
  </si>
  <si>
    <t>45</t>
  </si>
  <si>
    <t>40</t>
  </si>
  <si>
    <t>30</t>
  </si>
  <si>
    <t>Shareholdings</t>
  </si>
  <si>
    <t>Investments accounted for by the equity method</t>
  </si>
  <si>
    <t>During the second quarter REA under the IRB approach increased by NOK 15.3 billion mainly due to the Sbanken portfolio now being reported in IRB. The increase of NOK 14.7 billion in asset size and quality was offset by the effect of the implementation of CRR3 and foreign exchange movements</t>
  </si>
  <si>
    <t>Assets held for sale</t>
  </si>
  <si>
    <t>Insurance, customer bearing the risk</t>
  </si>
  <si>
    <t>Liabilites held for sale</t>
  </si>
  <si>
    <t>Non-controlling interests</t>
  </si>
  <si>
    <t>Total cash inflows¹</t>
  </si>
  <si>
    <t xml:space="preserve">This table presents the breakdown of DNB's cash outflows and cash inflows, as well as its available high-quality liquid assets (HQLA). </t>
  </si>
  <si>
    <t>The quarterly capital figures include interim profits reduced by the dividend pay-out ratio, calculated as the average of the pay-out ratio for the last three years.</t>
  </si>
  <si>
    <t>Article in CRR3</t>
  </si>
  <si>
    <t>1 Row 20 'Total cash inflows' were updated in the second quarter of 2025 to include collateral swaps inflow according to EBA specification.</t>
  </si>
  <si>
    <t>ESG</t>
  </si>
  <si>
    <t>The table shows the exposure value and the risk-weighted exposure amount of own funds instruments held in the insurance undertakings DNB Livsforsikring and Fremtind that the Group does not deduct from own funds in accordance with Article 49 when calculating capital requirements.</t>
  </si>
  <si>
    <t>The table shows gross carrying amount of performing and non-performing exposures and related provisions by stages. Further it shows collateral and financial guarantees received on performing and non-performing exposures. Gross carrying amount of performing exposures amounted to NOK 4 116 964 million at end-June 2025, up from NOK 3 871 024 million at the end of the fourth quarter of 2024. The change is mainly due to increase in performing exposures in stage 1. Gross carrying amount of non-performing exposures amounted to NOK 28 129 million at end-June 2025, up from NOK 27 633 million at end-December 2024. Related provisions are mainly on the same level as at the end of the fourth quarter of 2024. The macro forecasts remained relatively stable and did not have a significant impact on the portfolio.</t>
  </si>
  <si>
    <t>The table shows quality of non-performing exposures divided into on-balance sheet and off-balance sheet exposures. Further it shows the most significant geographical areas. The geographical breakdown is based on the residence of the counterparty. Most of the credit portfolio is linked to Norway or Norwegian customers. The gross carrying amount of non-performing exposures amounted to NOK 28 215 million at end-June 2025, up from NOK 27 729 million at end-December 2024. The geographical area with the highest volume of non-performing exposures is Norway, while the areas with the highest share of non-performing exposures in relation to total exposures are Norway, Sweden and Other countries. Other countries are exposures to geographical areas that are not deemed material.</t>
  </si>
  <si>
    <t>The Chief Risk Officer hereby attests the Pillar 3 disclosures. The disclosures have been prepared in accordance with the Capital Requirements Regulation and Directive (CRR and CRD). The implementation of the new Capital Requirements Regulation (CRR3) entered into force in Norway with effect from 1 April 2025. The Pillar 3 disclosures provide the basis for the risk and capital management statement as at 30 June 2025, for the DNB Group, and for DNB Boligkreditt AS where applicable, as required in this legislation and the European Banking Authority (EBA) 'Guidelines on disclosure requirements under Part Eight of Regulation (EU) No 575/2013'.</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</si>
  <si>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 The gross carrying amount of exposures with forbearance measury amounted to NOK 31 464 million at end-June 2025, up from NOK 31 316 million at the end of the fourth quarter of 2024. The increase is due to  non-performing forborne loans and advances to non-financial corporations.</t>
  </si>
  <si>
    <t xml:space="preserve">The gross carrying amount of the collateral obtained by taking possession amounted to NOK 139 million at end-June 2025, unchanged from the previous period. </t>
  </si>
  <si>
    <t>Common Equity Tier 1 capital (as a percentage of risk exposure amount) available after meeting the minimum capital requirements</t>
  </si>
  <si>
    <t>The table shows the changes in gross carrying amount of non-perfoming loans and advances. Gross carrying amount of non-perfoming loans and advances amounted to NOK 26 388 million at end-June 2025, up from NOK 24 459 million at the end of the fourth quarter of 2024. The increase is mainly due to loans returned to non-performing status.</t>
  </si>
  <si>
    <t>Risk exposure amount as at the end of the previous reporting period</t>
  </si>
  <si>
    <t>Risk exposure amount as at the end of the reporting period</t>
  </si>
  <si>
    <t>The following table shows counterparty credit risk exposures at default (EAD) post-CRM for the IRB approaches.</t>
  </si>
  <si>
    <t xml:space="preserve"> CVA1 – Credit valuation adjustment risk under the Reduced Basic Approach (R-BA)</t>
  </si>
  <si>
    <t xml:space="preserve"> CVA4 – RWEA flow statements of credit valuation adjustment risk under the Standardised Approach (SA)</t>
  </si>
  <si>
    <t>The average Liquidity Coverage Ratio (LCR) in the second quarter of 2025 was 133.07 per cent. The average LCR is calculated based on monthly observations over the past twelve months.</t>
  </si>
  <si>
    <t>The long-term structural liquidity risk target Net Stable Funding Ratio (NSFR) defines illiquid assets, including lending to customers, which must be funded by stable sources. Customer deposits, equity and borrowing with more than 12 months of residual maturity are considered to be stable sources of funding. NSFR is required to be at least 100 per cent at all times. NSFR for the Group was 115 per cent at end-June 2025, up from 113 at end-December 2024.</t>
  </si>
  <si>
    <t>DNB’s governance, principles and structures for remuneration are regulated by the Board’s guidelines for the remuneration of senior executives, the Group’s global instructions for remuneration and the instructions for the identification and treatment of risk takers. DNB’s remuneration scheme is intended to promote achievement of the Group’s objectives and sustainable value creation. The remuneration is meant to support the Group’s business strategy, long-term interests and financial capacity. 
The purpose of variable remuneration associated with DNB’s financial and strategic objectives is to ensure that the remuneration scheme fosters performance that is consistent with the business strategy and risk appetite framework. 
The instructions for remuneration in the DNB Group apply to the total remuneration of all permanent employees in the DNB Group and is approved annually by the Board of Directors. The instructions comprise total remuneration (fixed salary, short and long-term incentives) and employee benefits (pension, personnel insurance and other employee benefits). Changes were made to the instructions in 2023 to implement new regulations on remuneration according til CRD5.</t>
  </si>
  <si>
    <t>Reference in Risk and capital management - Disclosure according to Pillar 3 2024</t>
  </si>
  <si>
    <t>1 Per cent of assets covered by the KPI over banks´ total assets.</t>
  </si>
  <si>
    <r>
      <t>Per cent coverage (over total assets)</t>
    </r>
    <r>
      <rPr>
        <vertAlign val="superscript"/>
        <sz val="8"/>
        <color theme="1"/>
        <rFont val="Arial"/>
        <family val="2"/>
      </rPr>
      <t>1</t>
    </r>
  </si>
  <si>
    <t xml:space="preserve">Template 6-8 covers information on the Group’s taxonomy reporting. Turnover based KPI is used where available. For more information on consolidation and data limitations regarding the EU taxonomy, see chapter Climate change in DNBs annual report 2024 on dnb.no/sustainability-reports. </t>
  </si>
  <si>
    <t xml:space="preserve">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 The gross carrying amount of exposures with forbearance measury amounted to NOK 3 072 million at end-June 2025, down from NOK 3 271 million at end-December 2024. The decrease is due to performing forborne loans and advances to households. </t>
  </si>
  <si>
    <t xml:space="preserve">Row 55 'Exposure to other sectors (NACE codes J,M-U)' has been reduced and includes only exposure to non-financial corporates. </t>
  </si>
  <si>
    <t xml:space="preserve">The table below shows the composition of REA by risk type and separated by modelled approaches for which DNB has supervisory approval and where the standardised approaches are used. The table also provides REA calculated using the CRR3 full standardised approach and REA including the EU transitional rules, which is the base for the output floor. REA using the full standardised approach does not reflect rules and regulations applicable at the reporting date, but is instead based on CRR3 rules applicable in 2033 assuming no change in regulation between the reporting date and January 2033. </t>
  </si>
  <si>
    <t>The higher REA according to the full standardised approach is driven by the unrated corporate exposures. It is to be noted that the standardised REA from market risk is calculated based on CRR2 and will be recalculated when FRTB based on CRR3 is implemented. In the second quarter of 2025 the total REA base for the output floor was NOK 1 585 billon, while total actual REA was NOK 1 129.5 billion. As of Q2 2025 the output floor is not binding for DNB.</t>
  </si>
  <si>
    <t xml:space="preserve">The increase in exposure volumes from the fourth quarter of 2024 were mainly caused by central banks deposits which increased by NOK 183 billion. </t>
  </si>
  <si>
    <t>EUR Notes</t>
  </si>
  <si>
    <t>Luminor Holding AS</t>
  </si>
  <si>
    <t>XS2982074861</t>
  </si>
  <si>
    <t>English5</t>
  </si>
  <si>
    <t>12 February 2025</t>
  </si>
  <si>
    <t>On any date from and including 12 February 2031 and ending on (and including) 12 August 2031, at par. Tax and regulatory event calls included.</t>
  </si>
  <si>
    <t>Any interest payment date after 12 August  2031</t>
  </si>
  <si>
    <t>7.375 per cent per annum (“Initial Rate of Interest”) until the First Reset Date, payable annually. Reset every 5 years thereafter at 5y euro swap rate + 526.4 bps</t>
  </si>
  <si>
    <t>https://live.euronext.com/en/product/bonds-detail/33048/documents</t>
  </si>
  <si>
    <t>EUR 150
NOK 1733</t>
  </si>
  <si>
    <t xml:space="preserve">Retail immovable property is calculated from market value with a conversion factor, and limited to DNB's part of collateral value and other encumbrances that may occur. Due to the Norwegian Lending Regulations (Utlånsforskriften), the mortgage exposure in each individual case is kept below 90 per cent of the object value which normally gives a collateral percentage above 100 per cent. In Corporate SMEs collateral in immovable property is common, and the calculation is done by market value with a conversion factor, and limited to DNB's part of collateral value and other encumbrances that may occur. Due to the utilization of market value, it is common to have collateral in immovable property that outvalue the exposure. </t>
  </si>
  <si>
    <t>Total on-balance sheet exposures (excluding derivatives and SFTs)</t>
  </si>
  <si>
    <t>This template provides information on exposures on loans collateralised with immovable property and on repossessed real estate collateral that are exposed to chronic and acute climate-related hazards. As at 30m June 2025 DNB has no repossessed collateral in the banking book, this row is reported blank.</t>
  </si>
  <si>
    <t>(Amounts in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</si>
</sst>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5">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 #,##0_);_(* \(#,##0\);_(* &quot;-&quot;_);_(@_)"/>
    <numFmt numFmtId="165" formatCode="_(* #,##0.00_);_(* \(#,##0.00\);_(* &quot;-&quot;??_);_(@_)"/>
    <numFmt numFmtId="166" formatCode="&quot;kr&quot;\ #,##0.00;[Red]&quot;kr&quot;\ \-#,##0.00"/>
    <numFmt numFmtId="167" formatCode="_ * #,##0.00_ ;_ * \-#,##0.00_ ;_ * &quot;-&quot;??_ ;_ @_ "/>
    <numFmt numFmtId="168" formatCode="_-&quot;£&quot;* #,##0.00_-;\-&quot;£&quot;* #,##0.00_-;_-&quot;£&quot;* &quot;-&quot;??_-;_-@_-"/>
    <numFmt numFmtId="169" formatCode="#,##0_);\(#,##0\);&quot;&quot;\ "/>
    <numFmt numFmtId="170" formatCode="#,##0_);\(#,##0\);&quot;&quot;"/>
    <numFmt numFmtId="171" formatCode="_(* #,##0_);_(* \(#,##0\);_(* &quot;-&quot;??_);_(@_)"/>
    <numFmt numFmtId="172" formatCode="_ * #,##0_ ;_ * \-#,##0_ ;_ * &quot;-&quot;??_ ;_ @_ "/>
    <numFmt numFmtId="173" formatCode="_ * #,##0.0_ ;_ * \-#,##0.0_ ;_ * &quot;-&quot;??_ ;_ @_ "/>
    <numFmt numFmtId="174" formatCode="###0;###0"/>
    <numFmt numFmtId="175" formatCode="0.0"/>
    <numFmt numFmtId="176" formatCode="#,##0.0_);\(#,##0.0\)"/>
    <numFmt numFmtId="177" formatCode="&quot;£&quot;_(#,##0.00_);&quot;£&quot;\(#,##0.00\)"/>
    <numFmt numFmtId="178" formatCode="#,##0.0_)\x;\(#,##0.0\)\x"/>
    <numFmt numFmtId="179" formatCode="#,##0.0_)_x;\(#,##0.0\)_x"/>
    <numFmt numFmtId="180" formatCode="0.0_)\%;\(0.0\)\%"/>
    <numFmt numFmtId="181" formatCode="#,##0.0_)_%;\(#,##0.0\)_%"/>
    <numFmt numFmtId="182" formatCode="#,##0;\(#,##0\)"/>
    <numFmt numFmtId="183" formatCode="0\A"/>
    <numFmt numFmtId="184" formatCode="_(* #,##0.0_);_(* \(#,##0.0\);_(* &quot;-&quot;?_);@_)"/>
    <numFmt numFmtId="185" formatCode="0.0%"/>
    <numFmt numFmtId="186" formatCode="_(* #,##0.0_);_(* \(#,##0.00\);_(* &quot;-&quot;??_);_(@_)"/>
    <numFmt numFmtId="187" formatCode="General_)"/>
    <numFmt numFmtId="188" formatCode="0.000"/>
    <numFmt numFmtId="189" formatCode="&quot;fl&quot;#,##0_);\(&quot;fl&quot;#,##0\)"/>
    <numFmt numFmtId="190" formatCode="&quot;fl&quot;#,##0_);[Red]\(&quot;fl&quot;#,##0\)"/>
    <numFmt numFmtId="191" formatCode="&quot;fl&quot;#,##0.00_);\(&quot;fl&quot;#,##0.00\)"/>
    <numFmt numFmtId="192" formatCode="###0.0;\(###0.0\)"/>
    <numFmt numFmtId="193" formatCode="_-* #,##0.00\ _L_t_-;\-* #,##0.00\ _L_t_-;_-* &quot;-&quot;??\ _L_t_-;_-@_-"/>
    <numFmt numFmtId="194" formatCode="_(&quot;kr&quot;* #,##0.00_);_(&quot;kr&quot;* \(#,##0.00\);_(&quot;kr&quot;* &quot;-&quot;??_);_(@_)"/>
    <numFmt numFmtId="195" formatCode="_(&quot;kr&quot;* #,##0_);_(&quot;kr&quot;* \(#,##0\);_(&quot;kr&quot;* &quot;-&quot;_);_(@_)"/>
    <numFmt numFmtId="196" formatCode="m/d/yy\ h:mm"/>
    <numFmt numFmtId="197" formatCode="dd/mm/yyyy;@"/>
    <numFmt numFmtId="198" formatCode="###0;\(###0\)"/>
    <numFmt numFmtId="199" formatCode="_-* #,##0\ _€_-;\-* #,##0\ _€_-;_-* &quot;-&quot;\ _€_-;_-@_-"/>
    <numFmt numFmtId="200" formatCode="_-* #,##0.00\ _€_-;\-* #,##0.00\ _€_-;_-* &quot;-&quot;??\ _€_-;_-@_-"/>
    <numFmt numFmtId="201" formatCode="\$0.00;\(\$0.00\)"/>
    <numFmt numFmtId="202" formatCode="_-* #,##0.00\ [$€-1]_-;\-* #,##0.00\ [$€-1]_-;_-* &quot;-&quot;??\ [$€-1]_-"/>
    <numFmt numFmtId="203" formatCode="0.0&quot;  &quot;"/>
    <numFmt numFmtId="204" formatCode="_-* #,##0_-;\(#,##0\);_-* &quot;–&quot;_-;_-@_-"/>
    <numFmt numFmtId="205" formatCode="_-&quot;$&quot;* #,##0.00_-;\-&quot;$&quot;* #,##0.00_-;_-&quot;$&quot;* &quot;-&quot;??_-;_-@_-"/>
    <numFmt numFmtId="206" formatCode="_-&quot;$&quot;* #,##0_-;\-&quot;$&quot;* #,##0_-;_-&quot;$&quot;* &quot;-&quot;_-;_-@_-"/>
    <numFmt numFmtId="207" formatCode="yyyy\-mm\-dd;@"/>
    <numFmt numFmtId="208" formatCode="0.0000"/>
    <numFmt numFmtId="209" formatCode="0.0000%"/>
    <numFmt numFmtId="210" formatCode="_-* #,##0.00_-;\-* #,##0.00_-;_-* \-??_-;_-@_-"/>
    <numFmt numFmtId="211" formatCode="_-* #,##0\ &quot;€&quot;_-;\-* #,##0\ &quot;€&quot;_-;_-* &quot;-&quot;\ &quot;€&quot;_-;_-@_-"/>
    <numFmt numFmtId="212" formatCode="_-* #,##0.00\ &quot;€&quot;_-;\-* #,##0.00\ &quot;€&quot;_-;_-* &quot;-&quot;??\ &quot;€&quot;_-;_-@_-"/>
    <numFmt numFmtId="213" formatCode="###0.0&quot;x&quot;;\(###0.0\)&quot;x&quot;"/>
    <numFmt numFmtId="214" formatCode="###0.0_x;\(###0.0\)_x"/>
    <numFmt numFmtId="215" formatCode="0.00%;\(0.00\)%"/>
    <numFmt numFmtId="216" formatCode="&quot;Yes&quot;;[Red]&quot;No&quot;"/>
    <numFmt numFmtId="217" formatCode="0.00000"/>
    <numFmt numFmtId="218" formatCode="[&gt;0]General"/>
    <numFmt numFmtId="219" formatCode="\_x0000_\_x0000__ * #,##0.00_ ;_ * \-#,##0.00_ ;_ * &quot;-&quot;??_ ;_ @"/>
    <numFmt numFmtId="220" formatCode="\_x0000_\_x0000__ &quot;kr&quot;\ * #,##0_ ;_ &quot;kr&quot;\ * \-#,##0_ ;_ &quot;kr&quot;\ * &quot;-&quot;_ ;_ @"/>
    <numFmt numFmtId="221" formatCode="\_x0000_\_x0000__ &quot;kr&quot;\ * #,##0.00_ ;_ &quot;kr&quot;\ * \-#,##0.00_ ;_ &quot;kr&quot;\ * &quot;-&quot;??_ ;_ @"/>
    <numFmt numFmtId="222" formatCode="\_x0000_\_x0000__(* #,##0.00_);_(* \(#,##0.00\);_(* &quot;-&quot;??_);_(@"/>
    <numFmt numFmtId="223" formatCode="mmm\ dd\,\ yyyy"/>
    <numFmt numFmtId="224" formatCode="mmm\-yyyy"/>
    <numFmt numFmtId="225" formatCode="yyyy"/>
    <numFmt numFmtId="226" formatCode="&quot;£&quot;\ #,##0.00_);[Red]\(&quot;£&quot;\ #,##0.00\)"/>
    <numFmt numFmtId="227" formatCode="#,##0;\(#,##0\);\–;@"/>
    <numFmt numFmtId="228" formatCode="0.0_)\%;\(0.0\)\%;0.0_)\%;@_)_%"/>
    <numFmt numFmtId="229" formatCode="#,##0.0_)_%;\(#,##0.0\)_%;0.0_)_%;@_)_%"/>
    <numFmt numFmtId="230" formatCode="#,##0.0_);\(#,##0.0\);#,##0.0_);@_)"/>
    <numFmt numFmtId="231" formatCode="&quot;£&quot;_(#,##0.00_);&quot;£&quot;\(#,##0.00\);&quot;£&quot;_(0.00_);@_)"/>
    <numFmt numFmtId="232" formatCode="#,##0.00_);\(#,##0.00\);0.00_);@_)"/>
    <numFmt numFmtId="233" formatCode="\€_(#,##0.00_);\€\(#,##0.00\);\€_(0.00_);@_)"/>
    <numFmt numFmtId="234" formatCode="#,##0_)\x;\(#,##0\)\x;0_)\x;@_)_x"/>
    <numFmt numFmtId="235" formatCode="#,##0_)_x;\(#,##0\)_x;0_)_x;@_)_x"/>
    <numFmt numFmtId="236" formatCode="_([$€-2]* #,##0.00_);_([$€-2]* \(#,##0.00\);_([$€-2]* &quot;-&quot;??_)"/>
    <numFmt numFmtId="237" formatCode="[$-809]d\ mmmm\ yyyy;@"/>
    <numFmt numFmtId="238" formatCode="@&quot;%&quot;"/>
    <numFmt numFmtId="239" formatCode="_-* #,##0_-;\-* #,##0_-;_-* &quot;-&quot;??_-;_-@_-"/>
    <numFmt numFmtId="240" formatCode="yyyy\-mm\-dd\ h:mm:ss"/>
    <numFmt numFmtId="241" formatCode="0000"/>
    <numFmt numFmtId="242" formatCode="_-* #,##0.00_р_._-;\-* #,##0.00_р_._-;_-* &quot;-&quot;??_р_._-;_-@_-"/>
    <numFmt numFmtId="243" formatCode="###0_);\(###0\);&quot;&quot;\ "/>
    <numFmt numFmtId="244" formatCode="#,##0.00_%_);\(#,##0.00\)_%;#,##0.00_%_);@_%_)"/>
    <numFmt numFmtId="245" formatCode="_-[$€-2]* #,##0.00_-;\-[$€-2]* #,##0.00_-;_-[$€-2]* &quot;-&quot;??_-"/>
    <numFmt numFmtId="246" formatCode="_([$€]* #,##0.00_);_([$€]* \(#,##0.00\);_([$€]* &quot;-&quot;??_);_(@_)"/>
    <numFmt numFmtId="247" formatCode="_([$€-2]\ * #.##0.00_);_([$€-2]\ * \(#.##0.00\);_([$€-2]\ * &quot;-&quot;??_)"/>
    <numFmt numFmtId="248" formatCode="#,##0;\-#,##0;&quot;&quot;"/>
    <numFmt numFmtId="249" formatCode="#,##0\x_);\(#,##0\x\)"/>
    <numFmt numFmtId="250" formatCode="#,##0.0\%_);\(#,##0.0\%\);#,##0.0\%_);@_)"/>
    <numFmt numFmtId="251" formatCode="_-* #,##0.00\ _k_r_-;\-* #,##0.00\ _k_r_-;_-* &quot;-&quot;??\ _k_r_-;_-@_-"/>
    <numFmt numFmtId="252" formatCode="0\.00_);\(0\.00\);&quot; &quot;"/>
    <numFmt numFmtId="253" formatCode="0\.0_);\(0\.0\);&quot; &quot;"/>
    <numFmt numFmtId="254" formatCode="#,##0;\(#,##0\);&quot;&quot;\ "/>
    <numFmt numFmtId="255" formatCode="#,##0.00_);\(#,##0.00\);&quot;&quot;\ "/>
    <numFmt numFmtId="256" formatCode="#,##0.00;\(#,##0.00\);&quot;&quot;\ "/>
    <numFmt numFmtId="257" formatCode="#,##0.0000;\(#,##0.0000\);&quot;&quot;\ "/>
    <numFmt numFmtId="258" formatCode="_(* #,##0_);_(* \(#,##0\);_(* &quot;-&quot;_);@_)"/>
    <numFmt numFmtId="259" formatCode="_ * #,##0.00000000_ ;_ * \-#,##0.00000000_ ;_ * &quot;-&quot;??_ ;_ @_ "/>
    <numFmt numFmtId="260" formatCode="_ * ###0_ ;_ * \-###0_ ;_ * &quot;-&quot;??_ ;_ @_ "/>
    <numFmt numFmtId="261" formatCode="_-* #,##0_-;\-* #,##0_-;_-* &quot;-&quot;????_-;_-@_-"/>
    <numFmt numFmtId="262" formatCode="_(* #,##0.00_);_(* \(#,##0.00\);_(* &quot;-&quot;_);_(@_)"/>
    <numFmt numFmtId="263" formatCode="_-* #,##0.0_-;\-* #,##0.0_-;_-* &quot;-&quot;??_-;_-@_-"/>
    <numFmt numFmtId="264" formatCode="_ * #,##0_ ;_ * \(#,##0\)_ ;_ * &quot;-&quot;??_ ;_ @_ "/>
    <numFmt numFmtId="265" formatCode="_-* #,##0.0000_-;\-* #,##0.0000_-;_-* &quot;-&quot;??_-;_-@_-"/>
    <numFmt numFmtId="266" formatCode="_-* #,##0.00000_-;\-* #,##0.00000_-;_-* &quot;-&quot;??_-;_-@_-"/>
    <numFmt numFmtId="267" formatCode="_-* #,##0.000_-;\-* #,##0.000_-;_-* &quot;-&quot;??_-;_-@_-"/>
    <numFmt numFmtId="268" formatCode="_-* #,##0.000_-;\-* #,##0.000_-;_-* &quot;-&quot;???_-;_-@_-"/>
    <numFmt numFmtId="269" formatCode="#,##0.0"/>
    <numFmt numFmtId="270" formatCode="#,##0.000000"/>
    <numFmt numFmtId="271" formatCode="#,##0.0000_);\(#,##0.0000\);&quot;&quot;\ "/>
    <numFmt numFmtId="272" formatCode="#,##0.0_ ;\-#,##0.0\ "/>
    <numFmt numFmtId="273" formatCode="0.000000"/>
    <numFmt numFmtId="274" formatCode="0.000\ %"/>
    <numFmt numFmtId="275" formatCode="_-* #,##0.0000_-;\-* #,##0.0000_-;_-* &quot;-&quot;????_-;_-@_-"/>
    <numFmt numFmtId="276" formatCode="#,##0.000"/>
    <numFmt numFmtId="277" formatCode="#,##0_ ;\-#,##0\ "/>
    <numFmt numFmtId="278" formatCode="###0.0;###0.0"/>
    <numFmt numFmtId="279" formatCode="#,##0.00000"/>
    <numFmt numFmtId="280" formatCode="#,##0.000000000"/>
    <numFmt numFmtId="281" formatCode="#,##0.00000;\(#,##0.00000\);&quot;&quot;\ "/>
    <numFmt numFmtId="282" formatCode="#,##0.000_);\(#,##0.000\);&quot;&quot;\ "/>
    <numFmt numFmtId="283" formatCode="0_ ;\-0\ "/>
    <numFmt numFmtId="284" formatCode="_-* #,##0.00000000000_-;\-* #,##0.00000000000_-;_-* &quot;-&quot;??_-;_-@_-"/>
  </numFmts>
  <fonts count="4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u/>
      <sz val="8"/>
      <color indexed="59"/>
      <name val="Arial"/>
      <family val="2"/>
    </font>
    <font>
      <b/>
      <sz val="8"/>
      <color indexed="21"/>
      <name val="Arial"/>
      <family val="2"/>
    </font>
    <font>
      <sz val="8"/>
      <color rgb="FFFF0000"/>
      <name val="Arial"/>
      <family val="2"/>
    </font>
    <font>
      <b/>
      <sz val="8"/>
      <color rgb="FF000000"/>
      <name val="Arial"/>
      <family val="2"/>
    </font>
    <font>
      <sz val="10"/>
      <color rgb="FF000000"/>
      <name val="Arial"/>
      <family val="2"/>
    </font>
    <font>
      <i/>
      <sz val="8"/>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sz val="11"/>
      <color theme="1"/>
      <name val="Arial"/>
      <family val="2"/>
    </font>
    <font>
      <strike/>
      <sz val="8"/>
      <name val="Arial"/>
      <family val="2"/>
    </font>
    <font>
      <sz val="8"/>
      <color theme="1"/>
      <name val="Calibri"/>
      <family val="2"/>
      <scheme val="minor"/>
    </font>
    <font>
      <sz val="11"/>
      <color rgb="FF000000"/>
      <name val="Calibri"/>
      <family val="2"/>
    </font>
    <font>
      <u/>
      <sz val="9"/>
      <color theme="10"/>
      <name val="Calibri"/>
      <family val="2"/>
      <scheme val="minor"/>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9"/>
      <color rgb="FF333333"/>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5"/>
      <color theme="1"/>
      <name val="Arial"/>
      <family val="2"/>
    </font>
    <font>
      <sz val="14"/>
      <color theme="1"/>
      <name val="Arial"/>
      <family val="2"/>
    </font>
    <font>
      <sz val="18"/>
      <color theme="1"/>
      <name val="Arial"/>
      <family val="2"/>
    </font>
    <font>
      <sz val="9"/>
      <color rgb="FF008080"/>
      <name val="Arial"/>
      <family val="2"/>
    </font>
    <font>
      <sz val="100"/>
      <color rgb="FF008080"/>
      <name val="Arial"/>
      <family val="2"/>
    </font>
    <font>
      <sz val="11"/>
      <color rgb="FF000000"/>
      <name val="Calibri"/>
      <family val="2"/>
      <scheme val="minor"/>
    </font>
    <font>
      <sz val="8"/>
      <name val="Calibri"/>
      <family val="2"/>
      <scheme val="minor"/>
    </font>
    <font>
      <b/>
      <sz val="9"/>
      <name val="Verdana"/>
      <family val="2"/>
    </font>
    <font>
      <b/>
      <sz val="8"/>
      <color rgb="FF7030A0"/>
      <name val="Arial"/>
      <family val="2"/>
    </font>
    <font>
      <b/>
      <i/>
      <sz val="8"/>
      <color theme="1"/>
      <name val="Arial"/>
      <family val="2"/>
    </font>
    <font>
      <sz val="12"/>
      <color theme="1"/>
      <name val="Calibri"/>
      <family val="2"/>
      <scheme val="minor"/>
    </font>
    <font>
      <sz val="10"/>
      <color theme="1"/>
      <name val="Calibri"/>
      <family val="2"/>
      <scheme val="minor"/>
    </font>
    <font>
      <sz val="7"/>
      <color theme="1"/>
      <name val="Arial"/>
      <family val="2"/>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b/>
      <sz val="8"/>
      <color theme="1"/>
      <name val="Calibri"/>
      <family val="2"/>
      <scheme val="minor"/>
    </font>
    <font>
      <sz val="12"/>
      <color theme="1"/>
      <name val="Arial"/>
      <family val="2"/>
    </font>
    <font>
      <sz val="11"/>
      <name val="Calibri"/>
      <family val="2"/>
      <scheme val="minor"/>
    </font>
    <font>
      <b/>
      <vertAlign val="superscript"/>
      <sz val="8"/>
      <color theme="1"/>
      <name val="Arial"/>
      <family val="2"/>
    </font>
    <font>
      <i/>
      <sz val="8"/>
      <color rgb="FFFF0000"/>
      <name val="Arial"/>
      <family val="2"/>
    </font>
    <font>
      <b/>
      <sz val="9"/>
      <name val="Arial"/>
      <family val="2"/>
    </font>
    <font>
      <sz val="8"/>
      <name val="Verdana"/>
      <family val="2"/>
    </font>
    <font>
      <i/>
      <sz val="9"/>
      <color theme="1"/>
      <name val="Verdana"/>
      <family val="2"/>
    </font>
    <font>
      <b/>
      <vertAlign val="superscript"/>
      <sz val="8"/>
      <name val="Arial"/>
      <family val="2"/>
    </font>
    <font>
      <b/>
      <sz val="10"/>
      <color theme="1"/>
      <name val="Arial"/>
      <family val="2"/>
    </font>
    <font>
      <vertAlign val="superscript"/>
      <sz val="8"/>
      <color theme="1"/>
      <name val="Arial"/>
      <family val="2"/>
    </font>
    <font>
      <i/>
      <strike/>
      <sz val="8"/>
      <name val="Arial"/>
      <family val="2"/>
    </font>
    <font>
      <b/>
      <i/>
      <sz val="8"/>
      <name val="Arial"/>
      <family val="2"/>
    </font>
    <font>
      <sz val="15"/>
      <color theme="1"/>
      <name val="Calibri"/>
      <family val="2"/>
      <scheme val="minor"/>
    </font>
    <font>
      <sz val="8"/>
      <color theme="1"/>
      <name val="Arial"/>
      <family val="2"/>
    </font>
    <font>
      <sz val="10"/>
      <name val="Arial"/>
      <family val="2"/>
    </font>
    <font>
      <b/>
      <sz val="16"/>
      <color rgb="FF007272"/>
      <name val="Arial"/>
      <family val="2"/>
    </font>
    <font>
      <b/>
      <u/>
      <sz val="8"/>
      <color indexed="21"/>
      <name val="Arial"/>
      <family val="2"/>
    </font>
    <font>
      <b/>
      <sz val="8"/>
      <color theme="0"/>
      <name val="Arial"/>
      <family val="2"/>
    </font>
    <font>
      <sz val="12"/>
      <color rgb="FF008080"/>
      <name val="Arial"/>
      <family val="2"/>
    </font>
    <font>
      <b/>
      <u/>
      <sz val="12"/>
      <color rgb="FF007272"/>
      <name val="Arial"/>
      <family val="2"/>
    </font>
    <font>
      <u/>
      <sz val="10"/>
      <color rgb="FF007272"/>
      <name val="Arial"/>
      <family val="2"/>
    </font>
    <font>
      <sz val="200"/>
      <color rgb="FF007272"/>
      <name val="Arial"/>
      <family val="2"/>
    </font>
    <font>
      <sz val="26"/>
      <color rgb="FF007272"/>
      <name val="Arial"/>
      <family val="2"/>
    </font>
    <font>
      <b/>
      <sz val="12"/>
      <color rgb="FF000000"/>
      <name val="Arial"/>
      <family val="2"/>
    </font>
    <font>
      <b/>
      <u/>
      <sz val="16"/>
      <color rgb="FF007272"/>
      <name val="Arial"/>
      <family val="2"/>
    </font>
    <font>
      <u/>
      <sz val="10"/>
      <color rgb="FF000000"/>
      <name val="Arial"/>
      <family val="2"/>
    </font>
    <font>
      <sz val="10"/>
      <name val="Calibri"/>
      <family val="2"/>
      <scheme val="minor"/>
    </font>
    <font>
      <i/>
      <sz val="10"/>
      <name val="Arial"/>
      <family val="2"/>
    </font>
    <font>
      <sz val="10"/>
      <color rgb="FFFF0000"/>
      <name val="Calibri"/>
      <family val="2"/>
      <scheme val="minor"/>
    </font>
    <font>
      <b/>
      <u/>
      <sz val="11"/>
      <name val="Calibri"/>
      <family val="2"/>
      <scheme val="minor"/>
    </font>
    <font>
      <sz val="10"/>
      <name val="Calibri"/>
      <family val="2"/>
    </font>
    <font>
      <b/>
      <u/>
      <sz val="8"/>
      <color rgb="FF007272"/>
      <name val="Arial"/>
      <family val="2"/>
    </font>
    <font>
      <b/>
      <strike/>
      <sz val="8"/>
      <color rgb="FFFF0000"/>
      <name val="Arial"/>
      <family val="2"/>
    </font>
    <font>
      <b/>
      <u/>
      <sz val="11"/>
      <color rgb="FF007272"/>
      <name val="Arial"/>
      <family val="2"/>
    </font>
    <font>
      <sz val="8"/>
      <color theme="1"/>
      <name val="Arial"/>
      <family val="2"/>
    </font>
    <font>
      <sz val="11"/>
      <color rgb="FFFF0000"/>
      <name val="Arial"/>
      <family val="2"/>
    </font>
    <font>
      <sz val="11"/>
      <color rgb="FF00B050"/>
      <name val="Arial"/>
      <family val="2"/>
    </font>
    <font>
      <sz val="8"/>
      <color theme="1"/>
      <name val="Arial"/>
      <family val="2"/>
    </font>
    <font>
      <i/>
      <sz val="10"/>
      <name val="Calibri"/>
      <family val="2"/>
      <scheme val="minor"/>
    </font>
    <font>
      <i/>
      <sz val="10"/>
      <name val="Calibri"/>
      <family val="2"/>
    </font>
    <font>
      <sz val="8"/>
      <color theme="1"/>
      <name val="Arial"/>
      <family val="2"/>
    </font>
    <font>
      <sz val="8"/>
      <name val="Arial"/>
      <family val="2"/>
    </font>
    <font>
      <i/>
      <sz val="8"/>
      <name val="Arial"/>
      <family val="2"/>
    </font>
    <font>
      <u/>
      <sz val="8"/>
      <name val="Arial"/>
      <family val="2"/>
    </font>
    <font>
      <u/>
      <sz val="10"/>
      <name val="Arial"/>
      <family val="2"/>
    </font>
    <font>
      <sz val="10"/>
      <name val="Arial"/>
      <family val="2"/>
    </font>
    <font>
      <b/>
      <u/>
      <sz val="12"/>
      <color rgb="FF007272"/>
      <name val="Arial"/>
      <family val="2"/>
    </font>
    <font>
      <sz val="7"/>
      <color theme="1"/>
      <name val="Arial"/>
      <family val="2"/>
    </font>
    <font>
      <b/>
      <sz val="10"/>
      <color theme="1"/>
      <name val="Arial"/>
      <family val="2"/>
    </font>
    <font>
      <sz val="7"/>
      <name val="Arial"/>
      <family val="2"/>
    </font>
    <font>
      <b/>
      <sz val="22"/>
      <name val="Arial"/>
      <family val="2"/>
    </font>
    <font>
      <i/>
      <sz val="8"/>
      <color theme="1"/>
      <name val="Arial"/>
      <family val="2"/>
    </font>
    <font>
      <b/>
      <sz val="8"/>
      <color theme="1"/>
      <name val="Arial"/>
      <family val="2"/>
    </font>
    <font>
      <b/>
      <u/>
      <sz val="12"/>
      <color indexed="21"/>
      <name val="Arial"/>
      <family val="2"/>
    </font>
    <font>
      <sz val="8"/>
      <color rgb="FF000000"/>
      <name val="Arial"/>
      <family val="2"/>
    </font>
    <font>
      <sz val="8"/>
      <color rgb="FFFF0000"/>
      <name val="Arial"/>
      <family val="2"/>
    </font>
    <font>
      <b/>
      <sz val="11"/>
      <color theme="1"/>
      <name val="Arial"/>
      <family val="2"/>
    </font>
    <font>
      <i/>
      <sz val="8"/>
      <color rgb="FF000000"/>
      <name val="Arial"/>
      <family val="2"/>
    </font>
    <font>
      <b/>
      <sz val="8"/>
      <color rgb="FF000000"/>
      <name val="Arial"/>
      <family val="2"/>
    </font>
    <font>
      <b/>
      <i/>
      <sz val="8"/>
      <color theme="1"/>
      <name val="Arial"/>
      <family val="2"/>
    </font>
    <font>
      <i/>
      <vertAlign val="subscript"/>
      <sz val="8"/>
      <color theme="1"/>
      <name val="Arial"/>
      <family val="2"/>
    </font>
    <font>
      <i/>
      <vertAlign val="superscript"/>
      <sz val="8"/>
      <color theme="1"/>
      <name val="Arial"/>
      <family val="2"/>
    </font>
    <font>
      <sz val="8"/>
      <name val="Arial"/>
      <family val="2"/>
    </font>
    <font>
      <sz val="8"/>
      <color theme="1"/>
      <name val="Arial"/>
      <family val="2"/>
    </font>
    <font>
      <i/>
      <sz val="8"/>
      <color theme="1"/>
      <name val="Arial"/>
      <family val="2"/>
    </font>
    <font>
      <b/>
      <sz val="8"/>
      <color theme="1"/>
      <name val="Arial"/>
      <family val="2"/>
    </font>
    <font>
      <i/>
      <sz val="8"/>
      <name val="Arial"/>
      <family val="2"/>
    </font>
    <font>
      <i/>
      <sz val="8"/>
      <color rgb="FF000000"/>
      <name val="Arial"/>
      <family val="2"/>
    </font>
    <font>
      <sz val="8"/>
      <color rgb="FF000000"/>
      <name val="Arial"/>
      <family val="2"/>
    </font>
    <font>
      <b/>
      <sz val="11"/>
      <color theme="1"/>
      <name val="Arial"/>
      <family val="2"/>
    </font>
    <font>
      <b/>
      <sz val="8"/>
      <name val="Arial"/>
      <family val="2"/>
    </font>
    <font>
      <sz val="8"/>
      <color theme="6"/>
      <name val="Arial"/>
      <family val="2"/>
    </font>
    <font>
      <sz val="8"/>
      <color theme="5"/>
      <name val="Arial"/>
      <family val="2"/>
    </font>
    <font>
      <sz val="8"/>
      <color theme="7"/>
      <name val="Arial"/>
      <family val="2"/>
    </font>
    <font>
      <sz val="8"/>
      <color theme="8" tint="-0.249977111117893"/>
      <name val="Arial"/>
      <family val="2"/>
    </font>
    <font>
      <sz val="8"/>
      <color theme="8"/>
      <name val="Arial"/>
      <family val="2"/>
    </font>
    <font>
      <sz val="8"/>
      <color rgb="FFFFC000"/>
      <name val="Arial"/>
      <family val="2"/>
    </font>
    <font>
      <b/>
      <u/>
      <sz val="8"/>
      <color theme="1"/>
      <name val="Arial"/>
      <family val="2"/>
    </font>
    <font>
      <u/>
      <sz val="8"/>
      <color theme="1"/>
      <name val="Arial"/>
      <family val="2"/>
    </font>
    <font>
      <b/>
      <u/>
      <sz val="8"/>
      <color theme="6"/>
      <name val="Arial"/>
      <family val="2"/>
    </font>
    <font>
      <sz val="8"/>
      <color theme="1"/>
      <name val="Arial"/>
      <family val="2"/>
    </font>
    <font>
      <sz val="12"/>
      <color theme="1"/>
      <name val="Arial"/>
      <family val="2"/>
    </font>
    <font>
      <i/>
      <sz val="8"/>
      <name val="Arial"/>
      <family val="2"/>
    </font>
    <font>
      <sz val="8"/>
      <name val="Arial"/>
      <family val="2"/>
    </font>
    <font>
      <b/>
      <sz val="8"/>
      <name val="Arial"/>
      <family val="2"/>
    </font>
    <font>
      <sz val="10"/>
      <color theme="1"/>
      <name val="Arial"/>
      <family val="2"/>
    </font>
    <font>
      <sz val="8"/>
      <color theme="1"/>
      <name val="Arial"/>
      <family val="2"/>
    </font>
    <font>
      <sz val="8"/>
      <name val="Arial"/>
      <family val="2"/>
    </font>
    <font>
      <sz val="10"/>
      <name val="Arial"/>
      <family val="2"/>
    </font>
    <font>
      <i/>
      <sz val="8"/>
      <name val="Arial"/>
      <family val="2"/>
    </font>
    <font>
      <i/>
      <sz val="10"/>
      <name val="Arial"/>
      <family val="2"/>
    </font>
    <font>
      <sz val="10"/>
      <color rgb="FFFF0000"/>
      <name val="Arial"/>
      <family val="2"/>
    </font>
    <font>
      <sz val="9"/>
      <color theme="1"/>
      <name val="Verdana"/>
      <family val="2"/>
    </font>
    <font>
      <sz val="8"/>
      <color rgb="FF333333"/>
      <name val="Arial"/>
      <family val="2"/>
    </font>
    <font>
      <b/>
      <sz val="8"/>
      <name val="Arial"/>
      <family val="2"/>
    </font>
    <font>
      <sz val="11"/>
      <color theme="1"/>
      <name val="Arial"/>
      <family val="2"/>
    </font>
    <font>
      <i/>
      <sz val="8"/>
      <color theme="1"/>
      <name val="Arial"/>
      <family val="2"/>
    </font>
    <font>
      <b/>
      <sz val="8"/>
      <color theme="1"/>
      <name val="Arial"/>
      <family val="2"/>
    </font>
    <font>
      <b/>
      <sz val="8"/>
      <name val="Arial"/>
      <family val="2"/>
    </font>
    <font>
      <sz val="8"/>
      <color theme="1"/>
      <name val="Arial"/>
      <family val="2"/>
    </font>
    <font>
      <i/>
      <sz val="8"/>
      <name val="Arial"/>
      <family val="2"/>
    </font>
    <font>
      <b/>
      <sz val="14"/>
      <color theme="1"/>
      <name val="Calibri"/>
      <family val="2"/>
      <scheme val="minor"/>
    </font>
    <font>
      <sz val="11"/>
      <color rgb="FF0070C0"/>
      <name val="Calibri"/>
      <family val="2"/>
      <scheme val="minor"/>
    </font>
    <font>
      <sz val="11"/>
      <color theme="1"/>
      <name val="Segoe UI"/>
      <family val="2"/>
    </font>
    <font>
      <sz val="10"/>
      <color theme="1"/>
      <name val="Segoe UI"/>
      <family val="2"/>
    </font>
    <font>
      <b/>
      <sz val="14"/>
      <name val="Calibri"/>
      <family val="2"/>
      <scheme val="minor"/>
    </font>
    <font>
      <b/>
      <sz val="14"/>
      <name val="Verdana"/>
      <family val="2"/>
    </font>
    <font>
      <b/>
      <sz val="10"/>
      <color theme="1"/>
      <name val="Verdana"/>
      <family val="2"/>
    </font>
    <font>
      <b/>
      <sz val="11"/>
      <color theme="1"/>
      <name val="Aptos"/>
      <family val="2"/>
    </font>
    <font>
      <sz val="7"/>
      <name val="Calibri"/>
      <family val="2"/>
      <scheme val="minor"/>
    </font>
    <font>
      <sz val="8"/>
      <color theme="1"/>
      <name val="Arial"/>
      <family val="2"/>
    </font>
    <font>
      <b/>
      <sz val="8"/>
      <color theme="1"/>
      <name val="Arial"/>
      <family val="2"/>
    </font>
    <font>
      <sz val="8"/>
      <name val="Arial"/>
      <family val="2"/>
    </font>
    <font>
      <i/>
      <sz val="8"/>
      <name val="Arial"/>
      <family val="2"/>
    </font>
    <font>
      <b/>
      <sz val="8"/>
      <name val="Arial"/>
      <family val="2"/>
    </font>
    <font>
      <i/>
      <sz val="8"/>
      <color theme="1"/>
      <name val="Arial"/>
      <family val="2"/>
    </font>
    <font>
      <sz val="10"/>
      <name val="Arial"/>
      <family val="2"/>
    </font>
    <font>
      <u/>
      <sz val="10"/>
      <name val="Arial"/>
      <family val="2"/>
    </font>
    <font>
      <b/>
      <u/>
      <sz val="12"/>
      <color rgb="FF007272"/>
      <name val="Arial"/>
      <family val="2"/>
    </font>
    <font>
      <sz val="8"/>
      <color rgb="FF000000"/>
      <name val="Arial"/>
      <family val="2"/>
    </font>
    <font>
      <sz val="7"/>
      <color theme="1"/>
      <name val="Arial"/>
      <family val="2"/>
    </font>
    <font>
      <sz val="7"/>
      <name val="Arial"/>
      <family val="2"/>
    </font>
    <font>
      <sz val="8"/>
      <color theme="1"/>
      <name val="Arial"/>
      <family val="2"/>
    </font>
    <font>
      <sz val="7"/>
      <color rgb="FFFF0000"/>
      <name val="Arial"/>
      <family val="2"/>
    </font>
    <font>
      <b/>
      <sz val="8"/>
      <color theme="1"/>
      <name val="Arial"/>
      <family val="2"/>
    </font>
    <font>
      <sz val="8"/>
      <color theme="1"/>
      <name val="Arial"/>
      <family val="2"/>
    </font>
    <font>
      <sz val="8"/>
      <name val="Arial"/>
      <family val="2"/>
    </font>
    <font>
      <sz val="8"/>
      <color theme="4"/>
      <name val="Arial"/>
      <family val="2"/>
    </font>
    <font>
      <sz val="8"/>
      <color theme="4"/>
      <name val="Arial"/>
      <family val="2"/>
    </font>
    <font>
      <sz val="8"/>
      <color rgb="FFFF0000"/>
      <name val="Arial"/>
      <family val="2"/>
    </font>
    <font>
      <sz val="8"/>
      <name val="Arial"/>
      <family val="2"/>
    </font>
    <font>
      <b/>
      <sz val="8"/>
      <color theme="1"/>
      <name val="Arial"/>
      <family val="2"/>
    </font>
    <font>
      <sz val="8"/>
      <color theme="1"/>
      <name val="Arial"/>
      <family val="2"/>
    </font>
    <font>
      <b/>
      <sz val="10"/>
      <color rgb="FFFF0000"/>
      <name val="Arial"/>
      <family val="2"/>
    </font>
    <font>
      <b/>
      <sz val="11"/>
      <color indexed="8"/>
      <name val="Calibri"/>
      <family val="2"/>
      <scheme val="minor"/>
    </font>
    <font>
      <b/>
      <sz val="11"/>
      <name val="Calibri"/>
      <family val="2"/>
      <scheme val="minor"/>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rgb="FFFFFFFF"/>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D9D9D9"/>
        <bgColor rgb="FF000000"/>
      </patternFill>
    </fill>
    <fill>
      <patternFill patternType="solid">
        <fgColor theme="0" tint="-0.249977111117893"/>
        <bgColor indexed="64"/>
      </patternFill>
    </fill>
    <fill>
      <patternFill patternType="solid">
        <fgColor theme="0"/>
        <bgColor rgb="FF000000"/>
      </patternFill>
    </fill>
    <fill>
      <patternFill patternType="solid">
        <fgColor theme="0" tint="-0.14999847407452621"/>
        <bgColor rgb="FF000000"/>
      </patternFill>
    </fill>
  </fills>
  <borders count="1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auto="1"/>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style="thin">
        <color indexed="2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theme="0" tint="-0.14996795556505021"/>
      </top>
      <bottom style="thin">
        <color theme="0" tint="-0.14996795556505021"/>
      </bottom>
      <diagonal/>
    </border>
    <border>
      <left/>
      <right style="thin">
        <color indexed="64"/>
      </right>
      <top/>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right/>
      <top style="thin">
        <color theme="0" tint="-0.14996795556505021"/>
      </top>
      <bottom/>
      <diagonal/>
    </border>
    <border>
      <left/>
      <right/>
      <top/>
      <bottom style="thin">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21"/>
      </bottom>
      <diagonal/>
    </border>
    <border>
      <left/>
      <right/>
      <top/>
      <bottom style="thin">
        <color auto="1"/>
      </bottom>
      <diagonal/>
    </border>
    <border>
      <left/>
      <right style="thin">
        <color indexed="64"/>
      </right>
      <top/>
      <bottom style="thin">
        <color indexed="64"/>
      </bottom>
      <diagonal/>
    </border>
    <border>
      <left/>
      <right/>
      <top style="thin">
        <color indexed="64"/>
      </top>
      <bottom/>
      <diagonal/>
    </border>
  </borders>
  <cellStyleXfs count="55774">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0" fontId="28" fillId="0" borderId="0" applyNumberForma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30" fillId="0" borderId="0" applyFill="0" applyProtection="0">
      <alignment horizontal="center"/>
    </xf>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2" fontId="43" fillId="91" borderId="0" applyNumberFormat="0" applyFont="0" applyBorder="0" applyAlignment="0">
      <alignment horizontal="right"/>
    </xf>
    <xf numFmtId="182" fontId="43" fillId="91" borderId="0" applyNumberFormat="0" applyFont="0" applyBorder="0" applyAlignme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4" fontId="30" fillId="0" borderId="0" applyAlignment="0" applyProtection="0"/>
    <xf numFmtId="185"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6" fontId="59" fillId="0" borderId="0" applyFill="0" applyBorder="0" applyAlignment="0"/>
    <xf numFmtId="187" fontId="59" fillId="0" borderId="0" applyFill="0" applyBorder="0" applyAlignment="0"/>
    <xf numFmtId="188" fontId="59" fillId="0" borderId="0" applyFill="0" applyBorder="0" applyAlignment="0"/>
    <xf numFmtId="189" fontId="59" fillId="0" borderId="0" applyFill="0" applyBorder="0" applyAlignment="0"/>
    <xf numFmtId="190" fontId="59" fillId="0" borderId="0" applyFill="0" applyBorder="0" applyAlignment="0"/>
    <xf numFmtId="186" fontId="59" fillId="0" borderId="0" applyFill="0" applyBorder="0" applyAlignment="0"/>
    <xf numFmtId="191" fontId="59" fillId="0" borderId="0" applyFill="0" applyBorder="0" applyAlignment="0"/>
    <xf numFmtId="187"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2" fontId="28" fillId="0" borderId="0"/>
    <xf numFmtId="192" fontId="28" fillId="0" borderId="0"/>
    <xf numFmtId="164" fontId="28" fillId="0" borderId="0" applyFont="0" applyFill="0" applyBorder="0" applyAlignment="0" applyProtection="0"/>
    <xf numFmtId="164" fontId="28" fillId="0" borderId="0" applyFont="0" applyFill="0" applyBorder="0" applyAlignment="0" applyProtection="0"/>
    <xf numFmtId="186" fontId="5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93"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7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1" fillId="0" borderId="0" applyFont="0" applyFill="0" applyBorder="0" applyAlignment="0" applyProtection="0"/>
    <xf numFmtId="167" fontId="73"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5"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36"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5" fontId="2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4"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7" fontId="59"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4" fontId="36" fillId="0" borderId="0" applyFill="0" applyBorder="0" applyAlignment="0"/>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7" fontId="37" fillId="0" borderId="0"/>
    <xf numFmtId="197" fontId="37" fillId="0" borderId="0"/>
    <xf numFmtId="198" fontId="28" fillId="0" borderId="0"/>
    <xf numFmtId="198" fontId="28" fillId="0" borderId="0"/>
    <xf numFmtId="0" fontId="14" fillId="55" borderId="0">
      <alignment vertical="center"/>
    </xf>
    <xf numFmtId="38" fontId="81" fillId="0" borderId="33">
      <alignment vertical="center"/>
    </xf>
    <xf numFmtId="199" fontId="28" fillId="0" borderId="0" applyFont="0" applyFill="0" applyBorder="0" applyAlignment="0" applyProtection="0"/>
    <xf numFmtId="200" fontId="28" fillId="0" borderId="0" applyFont="0" applyFill="0" applyBorder="0" applyAlignment="0" applyProtection="0"/>
    <xf numFmtId="0" fontId="82" fillId="0" borderId="0">
      <protection locked="0"/>
    </xf>
    <xf numFmtId="201" fontId="59" fillId="0" borderId="0" applyFont="0" applyFill="0" applyBorder="0" applyAlignment="0" applyProtection="0">
      <alignment horizontal="right"/>
    </xf>
    <xf numFmtId="201" fontId="59" fillId="0" borderId="0" applyFont="0" applyFill="0" applyBorder="0" applyAlignment="0" applyProtection="0">
      <alignment horizontal="right"/>
    </xf>
    <xf numFmtId="165"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6" fontId="59" fillId="0" borderId="0" applyFill="0" applyBorder="0" applyAlignment="0"/>
    <xf numFmtId="187" fontId="59" fillId="0" borderId="0" applyFill="0" applyBorder="0" applyAlignment="0"/>
    <xf numFmtId="186" fontId="59" fillId="0" borderId="0" applyFill="0" applyBorder="0" applyAlignment="0"/>
    <xf numFmtId="191" fontId="59" fillId="0" borderId="0" applyFill="0" applyBorder="0" applyAlignment="0"/>
    <xf numFmtId="187"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2"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88"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4"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4"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5" fontId="28" fillId="0" borderId="0" applyFont="0" applyFill="0" applyBorder="0" applyAlignment="0" applyProtection="0"/>
    <xf numFmtId="206"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07" fontId="28" fillId="100" borderId="17" applyFont="0">
      <alignment vertical="center"/>
      <protection locked="0"/>
    </xf>
    <xf numFmtId="3" fontId="28" fillId="100" borderId="17" applyFont="0">
      <alignment horizontal="right" vertical="center"/>
      <protection locked="0"/>
    </xf>
    <xf numFmtId="175" fontId="28" fillId="100" borderId="17" applyFont="0">
      <alignment horizontal="right" vertical="center"/>
      <protection locked="0"/>
    </xf>
    <xf numFmtId="208"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09" fontId="28" fillId="100" borderId="17" applyFont="0">
      <alignment horizontal="right" vertical="center"/>
      <protection locked="0"/>
    </xf>
    <xf numFmtId="185"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165"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8" fillId="0" borderId="0" applyFont="0" applyFill="0" applyBorder="0" applyAlignment="0" applyProtection="0"/>
    <xf numFmtId="165" fontId="7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1" fillId="0" borderId="0" applyFont="0" applyFill="0" applyBorder="0" applyAlignment="0" applyProtection="0"/>
    <xf numFmtId="167" fontId="76" fillId="0" borderId="0" applyFont="0" applyFill="0" applyBorder="0" applyAlignment="0" applyProtection="0"/>
    <xf numFmtId="167" fontId="3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00"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6" fontId="59" fillId="0" borderId="0" applyFill="0" applyBorder="0" applyAlignment="0"/>
    <xf numFmtId="187" fontId="59" fillId="0" borderId="0" applyFill="0" applyBorder="0" applyAlignment="0"/>
    <xf numFmtId="186" fontId="59" fillId="0" borderId="0" applyFill="0" applyBorder="0" applyAlignment="0"/>
    <xf numFmtId="191" fontId="59" fillId="0" borderId="0" applyFill="0" applyBorder="0" applyAlignment="0"/>
    <xf numFmtId="187"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4" fontId="28" fillId="0" borderId="0" applyFont="0" applyFill="0" applyBorder="0" applyAlignment="0" applyProtection="0"/>
    <xf numFmtId="210" fontId="28" fillId="0" borderId="0" applyFill="0" applyBorder="0" applyAlignment="0" applyProtection="0"/>
    <xf numFmtId="210"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11" fontId="28" fillId="0" borderId="0" applyFont="0" applyFill="0" applyBorder="0" applyAlignment="0" applyProtection="0"/>
    <xf numFmtId="212" fontId="28" fillId="0" borderId="0" applyFont="0" applyFill="0" applyBorder="0" applyAlignment="0" applyProtection="0"/>
    <xf numFmtId="213" fontId="28" fillId="0" borderId="0"/>
    <xf numFmtId="213"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4" fontId="28" fillId="0" borderId="0"/>
    <xf numFmtId="214"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5"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09" fontId="28" fillId="36" borderId="17" applyFont="0">
      <alignment horizontal="right" vertical="center"/>
      <protection locked="0"/>
    </xf>
    <xf numFmtId="185"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5"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6" fontId="28" fillId="41" borderId="17" applyFont="0">
      <alignment horizontal="center" vertical="center"/>
    </xf>
    <xf numFmtId="3" fontId="28" fillId="41" borderId="17" applyFont="0">
      <alignment horizontal="right" vertical="center"/>
    </xf>
    <xf numFmtId="217" fontId="28" fillId="41" borderId="17" applyFont="0">
      <alignment horizontal="right" vertical="center"/>
    </xf>
    <xf numFmtId="175"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18"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2"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27"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07" fontId="28" fillId="111" borderId="17" applyFont="0">
      <alignment vertical="center"/>
    </xf>
    <xf numFmtId="1" fontId="28" fillId="111" borderId="17" applyFont="0">
      <alignment horizontal="right" vertical="center"/>
    </xf>
    <xf numFmtId="208" fontId="28" fillId="111" borderId="17" applyFont="0">
      <alignment vertical="center"/>
    </xf>
    <xf numFmtId="9" fontId="28" fillId="111" borderId="17" applyFont="0">
      <alignment horizontal="right" vertical="center"/>
    </xf>
    <xf numFmtId="209"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08" fontId="28" fillId="112" borderId="17" applyFont="0">
      <alignment vertical="center"/>
    </xf>
    <xf numFmtId="9" fontId="28" fillId="112" borderId="17" applyFont="0">
      <alignment horizontal="right" vertical="center"/>
    </xf>
    <xf numFmtId="207" fontId="28" fillId="35" borderId="17">
      <alignment vertical="center"/>
    </xf>
    <xf numFmtId="208" fontId="28" fillId="35" borderId="17" applyFont="0">
      <alignment horizontal="right" vertical="center"/>
    </xf>
    <xf numFmtId="1" fontId="28" fillId="35" borderId="17" applyFont="0">
      <alignment horizontal="right" vertical="center"/>
    </xf>
    <xf numFmtId="208" fontId="28" fillId="35" borderId="17" applyFont="0">
      <alignment vertical="center"/>
    </xf>
    <xf numFmtId="175" fontId="28" fillId="35" borderId="17" applyFont="0">
      <alignment vertical="center"/>
    </xf>
    <xf numFmtId="10" fontId="28" fillId="35" borderId="17" applyFont="0">
      <alignment horizontal="right" vertical="center"/>
    </xf>
    <xf numFmtId="9" fontId="28" fillId="35" borderId="17" applyFont="0">
      <alignment horizontal="right" vertical="center"/>
    </xf>
    <xf numFmtId="209"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5" fontId="28" fillId="0" borderId="0" applyFont="0" applyFill="0" applyBorder="0" applyAlignment="0" applyProtection="0"/>
    <xf numFmtId="167" fontId="28" fillId="0" borderId="0" applyFont="0" applyFill="0" applyBorder="0" applyAlignment="0" applyProtection="0"/>
    <xf numFmtId="165" fontId="72"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1" fontId="28" fillId="0" borderId="0" applyFont="0" applyFill="0" applyBorder="0" applyAlignment="0" applyProtection="0"/>
    <xf numFmtId="212"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28" fontId="21" fillId="0" borderId="0" applyFont="0" applyFill="0" applyBorder="0" applyAlignment="0" applyProtection="0"/>
    <xf numFmtId="228" fontId="21" fillId="0" borderId="0" applyFont="0" applyFill="0" applyBorder="0" applyAlignment="0" applyProtection="0"/>
    <xf numFmtId="229" fontId="21" fillId="0" borderId="0" applyFont="0" applyFill="0" applyBorder="0" applyAlignment="0" applyProtection="0"/>
    <xf numFmtId="229"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179" fontId="28" fillId="0" borderId="0" applyFont="0" applyFill="0" applyBorder="0" applyAlignment="0" applyProtection="0"/>
    <xf numFmtId="17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201"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21" fillId="0" borderId="0" applyFont="0" applyFill="0" applyBorder="0" applyAlignment="0" applyProtection="0"/>
    <xf numFmtId="165" fontId="34" fillId="0" borderId="0" applyFont="0" applyFill="0" applyBorder="0" applyAlignment="0" applyProtection="0"/>
    <xf numFmtId="165" fontId="28"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00" fillId="0" borderId="0" applyFont="0" applyFill="0" applyBorder="0" applyAlignment="0" applyProtection="0"/>
    <xf numFmtId="165"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6" fontId="28" fillId="0" borderId="0"/>
    <xf numFmtId="176"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6" fontId="34" fillId="54" borderId="0" applyNumberFormat="0" applyBorder="0" applyAlignment="0" applyProtection="0"/>
    <xf numFmtId="0" fontId="37" fillId="54" borderId="0" applyNumberFormat="0" applyBorder="0" applyAlignment="0" applyProtection="0"/>
    <xf numFmtId="236" fontId="34" fillId="54" borderId="0" applyNumberFormat="0" applyBorder="0" applyAlignment="0" applyProtection="0"/>
    <xf numFmtId="0" fontId="37" fillId="54" borderId="0" applyNumberFormat="0" applyBorder="0" applyAlignment="0" applyProtection="0"/>
    <xf numFmtId="236" fontId="34" fillId="54" borderId="0" applyNumberFormat="0" applyBorder="0" applyAlignment="0" applyProtection="0"/>
    <xf numFmtId="236" fontId="34" fillId="51"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1" borderId="0" applyNumberFormat="0" applyBorder="0" applyAlignment="0" applyProtection="0"/>
    <xf numFmtId="236" fontId="34" fillId="51" borderId="0" applyNumberFormat="0" applyBorder="0" applyAlignment="0" applyProtection="0"/>
    <xf numFmtId="236" fontId="34" fillId="51" borderId="0" applyNumberFormat="0" applyBorder="0" applyAlignment="0" applyProtection="0"/>
    <xf numFmtId="236" fontId="34" fillId="51"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6"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6"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6" fontId="34" fillId="52" borderId="0" applyNumberFormat="0" applyBorder="0" applyAlignment="0" applyProtection="0"/>
    <xf numFmtId="236"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6"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7" fontId="1" fillId="0" borderId="0" applyFont="0" applyFill="0" applyBorder="0" applyAlignment="0" applyProtection="0"/>
    <xf numFmtId="9" fontId="1" fillId="0" borderId="0" applyFont="0" applyFill="0" applyBorder="0" applyAlignment="0" applyProtection="0"/>
    <xf numFmtId="0" fontId="177"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8"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8"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79" fillId="0" borderId="0"/>
    <xf numFmtId="0" fontId="87" fillId="0" borderId="0" applyNumberFormat="0" applyFill="0" applyBorder="0" applyAlignment="0" applyProtection="0"/>
    <xf numFmtId="0" fontId="181"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2" fillId="0" borderId="0" applyNumberFormat="0" applyFill="0" applyBorder="0">
      <alignment horizontal="left"/>
    </xf>
    <xf numFmtId="0" fontId="83" fillId="37" borderId="0" applyNumberFormat="0" applyBorder="0" applyAlignment="0" applyProtection="0"/>
    <xf numFmtId="0" fontId="183" fillId="114" borderId="26" applyNumberFormat="0" applyAlignment="0" applyProtection="0"/>
    <xf numFmtId="0" fontId="185"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5" fontId="28" fillId="0" borderId="0" applyFont="0" applyFill="0" applyBorder="0" applyAlignment="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0" fontId="184" fillId="116" borderId="0">
      <alignment vertical="center"/>
    </xf>
    <xf numFmtId="201" fontId="59" fillId="0" borderId="0" applyFont="0" applyFill="0" applyBorder="0" applyProtection="0"/>
    <xf numFmtId="0" fontId="180" fillId="94" borderId="0" applyNumberFormat="0" applyBorder="0" applyAlignment="0" applyProtection="0"/>
    <xf numFmtId="0" fontId="187" fillId="0" borderId="0" applyNumberFormat="0" applyFill="0" applyBorder="0" applyAlignment="0" applyProtection="0"/>
    <xf numFmtId="0" fontId="90" fillId="0" borderId="0" applyNumberFormat="0" applyFill="0" applyBorder="0">
      <protection locked="0"/>
    </xf>
    <xf numFmtId="0" fontId="186"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8" fillId="116" borderId="0" applyNumberFormat="0" applyBorder="0" applyAlignment="0" applyProtection="0"/>
    <xf numFmtId="0" fontId="189" fillId="0" borderId="54" applyNumberFormat="0" applyFill="0" applyAlignment="0" applyProtection="0"/>
    <xf numFmtId="0" fontId="190" fillId="0" borderId="55" applyNumberFormat="0" applyFill="0" applyAlignment="0" applyProtection="0"/>
    <xf numFmtId="0" fontId="191" fillId="0" borderId="56"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12" fillId="0" borderId="0" applyNumberFormat="0" applyFill="0" applyBorder="0">
      <protection locked="0"/>
    </xf>
    <xf numFmtId="0" fontId="193"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4" fillId="0" borderId="17" applyNumberFormat="0" applyFill="0" applyBorder="0">
      <alignment horizontal="center"/>
    </xf>
    <xf numFmtId="165" fontId="73" fillId="0" borderId="0" applyFont="0" applyFill="0" applyBorder="0" applyAlignment="0" applyProtection="0"/>
    <xf numFmtId="165" fontId="34" fillId="0" borderId="0" applyFont="0" applyFill="0" applyBorder="0" applyAlignment="0" applyProtection="0"/>
    <xf numFmtId="0" fontId="61" fillId="70" borderId="28" applyNumberFormat="0" applyAlignment="0" applyProtection="0"/>
    <xf numFmtId="0" fontId="196" fillId="0" borderId="17" applyNumberFormat="0" applyFill="0" applyBorder="0">
      <alignment horizontal="left"/>
    </xf>
    <xf numFmtId="0" fontId="197"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8"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99"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167"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7"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35" fillId="0" borderId="0"/>
    <xf numFmtId="167"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67" fontId="35" fillId="0" borderId="0" applyFont="0" applyFill="0" applyBorder="0" applyAlignment="0" applyProtection="0"/>
    <xf numFmtId="0" fontId="76" fillId="0" borderId="0"/>
    <xf numFmtId="0" fontId="35" fillId="0" borderId="0"/>
    <xf numFmtId="0" fontId="35" fillId="0" borderId="0"/>
    <xf numFmtId="167" fontId="35" fillId="0" borderId="0" applyFont="0" applyFill="0" applyBorder="0" applyAlignment="0" applyProtection="0"/>
    <xf numFmtId="0" fontId="35" fillId="0" borderId="0"/>
    <xf numFmtId="0" fontId="35" fillId="0" borderId="0"/>
    <xf numFmtId="0" fontId="35" fillId="0" borderId="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3" fontId="21" fillId="95" borderId="62" applyNumberFormat="0" applyFont="0" applyBorder="0" applyAlignment="0" applyProtection="0">
      <alignment horizontal="right"/>
    </xf>
    <xf numFmtId="203"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3" fontId="44" fillId="91" borderId="60" applyFont="0">
      <alignment horizontal="right"/>
    </xf>
    <xf numFmtId="183" fontId="44" fillId="91" borderId="60" applyFont="0">
      <alignment horizontal="right"/>
    </xf>
    <xf numFmtId="165" fontId="28" fillId="0" borderId="0" applyFont="0" applyFill="0" applyBorder="0" applyAlignment="0" applyProtection="0"/>
    <xf numFmtId="165" fontId="72" fillId="0" borderId="0" applyFont="0" applyFill="0" applyBorder="0" applyAlignment="0" applyProtection="0"/>
    <xf numFmtId="167"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5" fontId="21" fillId="0" borderId="0" applyFont="0" applyFill="0" applyBorder="0" applyAlignment="0" applyProtection="0"/>
    <xf numFmtId="165"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7"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7" fontId="35" fillId="0" borderId="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7" fontId="35" fillId="0" borderId="0" applyFont="0" applyFill="0" applyBorder="0" applyAlignment="0" applyProtection="0"/>
    <xf numFmtId="0" fontId="203" fillId="0" borderId="0" applyNumberFormat="0" applyBorder="0" applyAlignment="0"/>
    <xf numFmtId="0" fontId="35" fillId="0" borderId="0"/>
    <xf numFmtId="167" fontId="35" fillId="0" borderId="0" applyFont="0" applyFill="0" applyBorder="0" applyAlignment="0" applyProtection="0"/>
    <xf numFmtId="0" fontId="76" fillId="0" borderId="0"/>
    <xf numFmtId="167"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0" fontId="204" fillId="0" borderId="0" applyNumberFormat="0" applyFill="0" applyBorder="0" applyAlignment="0" applyProtection="0"/>
    <xf numFmtId="167" fontId="76" fillId="0" borderId="0" applyFont="0" applyFill="0" applyBorder="0" applyAlignment="0" applyProtection="0"/>
    <xf numFmtId="0" fontId="76" fillId="0" borderId="0"/>
    <xf numFmtId="167" fontId="76" fillId="0" borderId="0" applyFont="0" applyFill="0" applyBorder="0" applyAlignment="0" applyProtection="0"/>
    <xf numFmtId="0" fontId="21" fillId="0" borderId="0"/>
    <xf numFmtId="0" fontId="76" fillId="0" borderId="0"/>
    <xf numFmtId="167" fontId="76" fillId="0" borderId="0" applyFont="0" applyFill="0" applyBorder="0" applyAlignment="0" applyProtection="0"/>
    <xf numFmtId="0" fontId="21" fillId="0" borderId="0"/>
    <xf numFmtId="167" fontId="76" fillId="0" borderId="0" applyFont="0" applyFill="0" applyBorder="0" applyAlignment="0" applyProtection="0"/>
    <xf numFmtId="0" fontId="1" fillId="0" borderId="0"/>
    <xf numFmtId="167"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7"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5" fontId="35" fillId="0" borderId="0" applyFont="0" applyFill="0" applyBorder="0" applyAlignment="0" applyProtection="0"/>
    <xf numFmtId="0" fontId="76"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35" fillId="0" borderId="0" applyFont="0" applyFill="0" applyBorder="0" applyAlignment="0" applyProtection="0"/>
    <xf numFmtId="0" fontId="204" fillId="0" borderId="0" applyNumberFormat="0" applyFill="0" applyBorder="0" applyAlignment="0" applyProtection="0"/>
    <xf numFmtId="165" fontId="35" fillId="0" borderId="0" applyFont="0" applyFill="0" applyBorder="0" applyAlignment="0" applyProtection="0"/>
    <xf numFmtId="0" fontId="1" fillId="3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203" fillId="0" borderId="0" applyNumberFormat="0" applyBorder="0" applyAlignment="0"/>
    <xf numFmtId="9" fontId="203"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0" fontId="1" fillId="14" borderId="0" applyNumberFormat="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0" fontId="1" fillId="2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7"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7"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3" fontId="44" fillId="91" borderId="60" applyFont="0">
      <alignment horizontal="right"/>
    </xf>
    <xf numFmtId="183"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3" fontId="21" fillId="95" borderId="62" applyNumberFormat="0" applyFont="0" applyBorder="0" applyAlignment="0" applyProtection="0">
      <alignment horizontal="right"/>
    </xf>
    <xf numFmtId="203"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7"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3" fontId="44" fillId="91" borderId="82" applyFont="0">
      <alignment horizontal="right"/>
    </xf>
    <xf numFmtId="183"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3" fontId="44" fillId="91" borderId="71" applyFont="0">
      <alignment horizontal="right"/>
    </xf>
    <xf numFmtId="183"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3" fontId="21" fillId="95" borderId="84" applyNumberFormat="0" applyFont="0" applyBorder="0" applyAlignment="0" applyProtection="0">
      <alignment horizontal="right"/>
    </xf>
    <xf numFmtId="203"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3" fontId="21" fillId="95" borderId="73" applyNumberFormat="0" applyFont="0" applyBorder="0" applyAlignment="0" applyProtection="0">
      <alignment horizontal="right"/>
    </xf>
    <xf numFmtId="203"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05" fillId="0" borderId="0"/>
    <xf numFmtId="0" fontId="76" fillId="0" borderId="0"/>
    <xf numFmtId="9" fontId="76" fillId="0" borderId="0" applyFont="0" applyFill="0" applyBorder="0" applyAlignment="0" applyProtection="0"/>
    <xf numFmtId="167"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3" fontId="44" fillId="91" borderId="60" applyFont="0">
      <alignment horizontal="right"/>
    </xf>
    <xf numFmtId="183"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7"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43"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235" fontId="21" fillId="0" borderId="0" applyFont="0" applyFill="0" applyBorder="0" applyProtection="0">
      <alignment horizontal="right"/>
    </xf>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235" fontId="21" fillId="0" borderId="0" applyFont="0" applyFill="0" applyBorder="0" applyProtection="0">
      <alignment horizontal="right"/>
    </xf>
    <xf numFmtId="17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28" fillId="0" borderId="0"/>
    <xf numFmtId="176" fontId="28" fillId="0" borderId="0"/>
    <xf numFmtId="176"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5" fillId="34" borderId="0" applyNumberFormat="0" applyBorder="0" applyAlignment="0" applyProtection="0"/>
    <xf numFmtId="0" fontId="215" fillId="35" borderId="0" applyNumberFormat="0" applyBorder="0" applyAlignment="0" applyProtection="0"/>
    <xf numFmtId="0" fontId="215" fillId="36" borderId="0" applyNumberFormat="0" applyBorder="0" applyAlignment="0" applyProtection="0"/>
    <xf numFmtId="0" fontId="215" fillId="37" borderId="0" applyNumberFormat="0" applyBorder="0" applyAlignment="0" applyProtection="0"/>
    <xf numFmtId="0" fontId="215" fillId="38" borderId="0" applyNumberFormat="0" applyBorder="0" applyAlignment="0" applyProtection="0"/>
    <xf numFmtId="0" fontId="215"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6" fillId="0" borderId="0"/>
    <xf numFmtId="0" fontId="28" fillId="0" borderId="0"/>
    <xf numFmtId="0" fontId="217" fillId="0" borderId="0" applyNumberFormat="0" applyFill="0" applyBorder="0">
      <protection locked="0"/>
    </xf>
    <xf numFmtId="0" fontId="49" fillId="70" borderId="94" applyNumberFormat="0" applyAlignment="0" applyProtection="0"/>
    <xf numFmtId="0" fontId="218" fillId="70" borderId="94" applyNumberFormat="0" applyAlignment="0" applyProtection="0"/>
    <xf numFmtId="0" fontId="49" fillId="70" borderId="94" applyNumberFormat="0" applyAlignment="0" applyProtection="0"/>
    <xf numFmtId="0" fontId="218"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0"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08" fontId="81" fillId="0" borderId="0"/>
    <xf numFmtId="208" fontId="81" fillId="0" borderId="0"/>
    <xf numFmtId="0" fontId="83" fillId="35" borderId="0" applyNumberFormat="0" applyBorder="0" applyAlignment="0" applyProtection="0"/>
    <xf numFmtId="0" fontId="219" fillId="35" borderId="0" applyNumberFormat="0" applyBorder="0" applyAlignment="0" applyProtection="0"/>
    <xf numFmtId="0" fontId="220" fillId="35" borderId="0" applyNumberFormat="0" applyBorder="0" applyAlignment="0" applyProtection="0"/>
    <xf numFmtId="0" fontId="83" fillId="35" borderId="0" applyNumberFormat="0" applyBorder="0" applyAlignment="0" applyProtection="0"/>
    <xf numFmtId="0" fontId="220" fillId="35" borderId="0" applyNumberFormat="0" applyBorder="0" applyAlignment="0" applyProtection="0"/>
    <xf numFmtId="0" fontId="219"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1" fillId="0" borderId="0" applyNumberFormat="0" applyFill="0" applyBorder="0" applyAlignment="0" applyProtection="0"/>
    <xf numFmtId="0" fontId="87" fillId="0" borderId="0" applyNumberFormat="0" applyFill="0" applyBorder="0" applyAlignment="0" applyProtection="0"/>
    <xf numFmtId="0" fontId="221" fillId="0" borderId="0" applyNumberFormat="0" applyFill="0" applyBorder="0" applyAlignment="0" applyProtection="0"/>
    <xf numFmtId="0" fontId="58" fillId="36" borderId="0" applyNumberFormat="0" applyBorder="0" applyAlignment="0" applyProtection="0"/>
    <xf numFmtId="0" fontId="222" fillId="36" borderId="0" applyNumberFormat="0" applyBorder="0" applyAlignment="0" applyProtection="0"/>
    <xf numFmtId="0" fontId="223" fillId="36" borderId="0" applyNumberFormat="0" applyBorder="0" applyAlignment="0" applyProtection="0"/>
    <xf numFmtId="0" fontId="58" fillId="36" borderId="0" applyNumberFormat="0" applyBorder="0" applyAlignment="0" applyProtection="0"/>
    <xf numFmtId="0" fontId="223" fillId="36" borderId="0" applyNumberFormat="0" applyBorder="0" applyAlignment="0" applyProtection="0"/>
    <xf numFmtId="0" fontId="222"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3" fillId="39" borderId="94" applyNumberFormat="0" applyAlignment="0" applyProtection="0"/>
    <xf numFmtId="0" fontId="51" fillId="39" borderId="94" applyNumberFormat="0" applyAlignment="0" applyProtection="0"/>
    <xf numFmtId="0" fontId="193"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4" fillId="0" borderId="29" applyNumberFormat="0" applyFill="0" applyAlignment="0" applyProtection="0"/>
    <xf numFmtId="0" fontId="62" fillId="0" borderId="29" applyNumberFormat="0" applyFill="0" applyAlignment="0" applyProtection="0"/>
    <xf numFmtId="0" fontId="224"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5" fillId="94" borderId="28" applyNumberFormat="0" applyAlignment="0" applyProtection="0"/>
    <xf numFmtId="0" fontId="61" fillId="94" borderId="28" applyNumberFormat="0" applyAlignment="0" applyProtection="0"/>
    <xf numFmtId="0" fontId="185"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25" fillId="103" borderId="0" applyNumberFormat="0" applyBorder="0" applyAlignment="0" applyProtection="0"/>
    <xf numFmtId="0" fontId="130" fillId="103" borderId="0" applyNumberFormat="0" applyBorder="0" applyAlignment="0" applyProtection="0"/>
    <xf numFmtId="0" fontId="225"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26" fillId="0" borderId="30" applyNumberFormat="0" applyFill="0" applyAlignment="0" applyProtection="0"/>
    <xf numFmtId="0" fontId="67" fillId="0" borderId="30" applyNumberFormat="0" applyFill="0" applyAlignment="0" applyProtection="0"/>
    <xf numFmtId="0" fontId="226" fillId="0" borderId="30" applyNumberFormat="0" applyFill="0" applyAlignment="0" applyProtection="0"/>
    <xf numFmtId="0" fontId="68" fillId="0" borderId="31" applyNumberFormat="0" applyFill="0" applyAlignment="0" applyProtection="0"/>
    <xf numFmtId="0" fontId="227" fillId="0" borderId="31" applyNumberFormat="0" applyFill="0" applyAlignment="0" applyProtection="0"/>
    <xf numFmtId="0" fontId="68" fillId="0" borderId="31" applyNumberFormat="0" applyFill="0" applyAlignment="0" applyProtection="0"/>
    <xf numFmtId="0" fontId="227" fillId="0" borderId="31" applyNumberFormat="0" applyFill="0" applyAlignment="0" applyProtection="0"/>
    <xf numFmtId="0" fontId="69" fillId="0" borderId="32" applyNumberFormat="0" applyFill="0" applyAlignment="0" applyProtection="0"/>
    <xf numFmtId="0" fontId="228" fillId="0" borderId="32" applyNumberFormat="0" applyFill="0" applyAlignment="0" applyProtection="0"/>
    <xf numFmtId="0" fontId="69" fillId="0" borderId="32" applyNumberFormat="0" applyFill="0" applyAlignment="0" applyProtection="0"/>
    <xf numFmtId="0" fontId="228" fillId="0" borderId="32" applyNumberFormat="0" applyFill="0" applyAlignment="0" applyProtection="0"/>
    <xf numFmtId="0" fontId="69" fillId="0" borderId="0" applyNumberFormat="0" applyFill="0" applyBorder="0" applyAlignment="0" applyProtection="0"/>
    <xf numFmtId="0" fontId="228" fillId="0" borderId="0" applyNumberFormat="0" applyFill="0" applyBorder="0" applyAlignment="0" applyProtection="0"/>
    <xf numFmtId="0" fontId="69" fillId="0" borderId="0" applyNumberFormat="0" applyFill="0" applyBorder="0" applyAlignment="0" applyProtection="0"/>
    <xf numFmtId="0" fontId="228"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29" fillId="0" borderId="99" applyNumberFormat="0" applyFill="0" applyAlignment="0" applyProtection="0"/>
    <xf numFmtId="0" fontId="159" fillId="0" borderId="99" applyNumberFormat="0" applyFill="0" applyAlignment="0" applyProtection="0"/>
    <xf numFmtId="0" fontId="229"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0" fillId="70" borderId="96" applyNumberFormat="0" applyAlignment="0" applyProtection="0"/>
    <xf numFmtId="0" fontId="121" fillId="70" borderId="96" applyNumberFormat="0" applyAlignment="0" applyProtection="0"/>
    <xf numFmtId="0" fontId="230" fillId="70" borderId="96" applyNumberFormat="0" applyAlignment="0" applyProtection="0"/>
    <xf numFmtId="0" fontId="40" fillId="84" borderId="0" applyNumberFormat="0" applyBorder="0" applyAlignment="0" applyProtection="0"/>
    <xf numFmtId="0" fontId="178" fillId="84" borderId="0" applyNumberFormat="0" applyBorder="0" applyAlignment="0" applyProtection="0"/>
    <xf numFmtId="0" fontId="40" fillId="84" borderId="0" applyNumberFormat="0" applyBorder="0" applyAlignment="0" applyProtection="0"/>
    <xf numFmtId="0" fontId="178" fillId="84"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89" fillId="0" borderId="0" applyNumberFormat="0" applyFill="0" applyBorder="0" applyAlignment="0" applyProtection="0"/>
    <xf numFmtId="0" fontId="231" fillId="0" borderId="0" applyNumberFormat="0" applyFill="0" applyBorder="0" applyAlignment="0" applyProtection="0"/>
    <xf numFmtId="0" fontId="89" fillId="0" borderId="0" applyNumberFormat="0" applyFill="0" applyBorder="0" applyAlignment="0" applyProtection="0"/>
    <xf numFmtId="0" fontId="231" fillId="0" borderId="0" applyNumberFormat="0" applyFill="0" applyBorder="0" applyAlignment="0" applyProtection="0"/>
    <xf numFmtId="241" fontId="34" fillId="0" borderId="0" applyFont="0" applyFill="0" applyBorder="0" applyAlignment="0" applyProtection="0"/>
    <xf numFmtId="0" fontId="232" fillId="43" borderId="94" applyNumberFormat="0" applyAlignment="0" applyProtection="0"/>
    <xf numFmtId="0" fontId="34" fillId="0" borderId="0"/>
    <xf numFmtId="242" fontId="34" fillId="0" borderId="0" applyFont="0" applyFill="0" applyBorder="0" applyAlignment="0" applyProtection="0"/>
    <xf numFmtId="43" fontId="21" fillId="0" borderId="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0" fontId="28" fillId="0" borderId="0" applyFont="0" applyFill="0" applyBorder="0" applyAlignment="0" applyProtection="0"/>
    <xf numFmtId="0" fontId="28" fillId="0" borderId="0"/>
    <xf numFmtId="202" fontId="28" fillId="0" borderId="0"/>
    <xf numFmtId="202" fontId="28" fillId="0" borderId="0"/>
    <xf numFmtId="0" fontId="28" fillId="0" borderId="0"/>
    <xf numFmtId="0" fontId="28" fillId="0" borderId="0"/>
    <xf numFmtId="202" fontId="28" fillId="0" borderId="0"/>
    <xf numFmtId="202"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30" fillId="0" borderId="0" applyFill="0" applyProtection="0">
      <alignment horizontal="center"/>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5" fillId="10"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5" fillId="10"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33" fillId="39" borderId="0" applyNumberFormat="0" applyBorder="0" applyAlignment="0" applyProtection="0"/>
    <xf numFmtId="0" fontId="233"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33" fillId="101" borderId="0" applyNumberFormat="0" applyBorder="0" applyAlignment="0" applyProtection="0"/>
    <xf numFmtId="0" fontId="233"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33" fillId="125" borderId="0" applyNumberFormat="0" applyBorder="0" applyAlignment="0" applyProtection="0"/>
    <xf numFmtId="0" fontId="233"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34"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33" fillId="70" borderId="0" applyNumberFormat="0" applyBorder="0" applyAlignment="0" applyProtection="0"/>
    <xf numFmtId="0" fontId="233"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33" fillId="103" borderId="0" applyNumberFormat="0" applyBorder="0" applyAlignment="0" applyProtection="0"/>
    <xf numFmtId="0" fontId="233"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33" fillId="70" borderId="0" applyNumberFormat="0" applyBorder="0" applyAlignment="0" applyProtection="0"/>
    <xf numFmtId="0" fontId="233"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33" fillId="39" borderId="0" applyNumberFormat="0" applyBorder="0" applyAlignment="0" applyProtection="0"/>
    <xf numFmtId="0" fontId="233"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35"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35"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35"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5"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36" fillId="80" borderId="0" applyNumberFormat="0" applyBorder="0" applyAlignment="0" applyProtection="0"/>
    <xf numFmtId="0" fontId="236"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36" fillId="52" borderId="0" applyNumberFormat="0" applyBorder="0" applyAlignment="0" applyProtection="0"/>
    <xf numFmtId="0" fontId="236"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36" fillId="63" borderId="0" applyNumberFormat="0" applyBorder="0" applyAlignment="0" applyProtection="0"/>
    <xf numFmtId="0" fontId="236"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36" fillId="81" borderId="0" applyNumberFormat="0" applyBorder="0" applyAlignment="0" applyProtection="0"/>
    <xf numFmtId="0" fontId="236"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36" fillId="77" borderId="0" applyNumberFormat="0" applyBorder="0" applyAlignment="0" applyProtection="0"/>
    <xf numFmtId="0" fontId="236"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36" fillId="82" borderId="0" applyNumberFormat="0" applyBorder="0" applyAlignment="0" applyProtection="0"/>
    <xf numFmtId="0" fontId="236"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5"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5"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3" fontId="44" fillId="91" borderId="92" applyFont="0">
      <alignment horizontal="right"/>
    </xf>
    <xf numFmtId="183" fontId="44" fillId="91" borderId="92" applyFont="0">
      <alignment horizontal="right"/>
    </xf>
    <xf numFmtId="0" fontId="34" fillId="0" borderId="0"/>
    <xf numFmtId="183" fontId="44" fillId="91" borderId="92" applyFont="0">
      <alignment horizontal="right"/>
    </xf>
    <xf numFmtId="0" fontId="34" fillId="0" borderId="0"/>
    <xf numFmtId="183" fontId="44" fillId="91" borderId="92" applyFont="0">
      <alignment horizontal="right"/>
    </xf>
    <xf numFmtId="183" fontId="44" fillId="91" borderId="92" applyFont="0">
      <alignment horizontal="right"/>
    </xf>
    <xf numFmtId="183"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6" fontId="237"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2" fontId="28" fillId="0" borderId="0"/>
    <xf numFmtId="192" fontId="28" fillId="0" borderId="0"/>
    <xf numFmtId="192" fontId="28" fillId="0" borderId="0"/>
    <xf numFmtId="192" fontId="28" fillId="0" borderId="0"/>
    <xf numFmtId="192" fontId="28" fillId="0" borderId="0"/>
    <xf numFmtId="0" fontId="34" fillId="0" borderId="0"/>
    <xf numFmtId="0" fontId="28" fillId="0" borderId="0"/>
    <xf numFmtId="192" fontId="28" fillId="0" borderId="0"/>
    <xf numFmtId="0" fontId="34" fillId="0" borderId="0"/>
    <xf numFmtId="0" fontId="28" fillId="0" borderId="0"/>
    <xf numFmtId="192" fontId="28" fillId="0" borderId="0"/>
    <xf numFmtId="192" fontId="28" fillId="0" borderId="0"/>
    <xf numFmtId="192" fontId="28" fillId="0" borderId="0"/>
    <xf numFmtId="0" fontId="34" fillId="0" borderId="0"/>
    <xf numFmtId="0" fontId="28" fillId="0" borderId="0"/>
    <xf numFmtId="0" fontId="28" fillId="0" borderId="0"/>
    <xf numFmtId="192" fontId="28" fillId="0" borderId="0"/>
    <xf numFmtId="0" fontId="34" fillId="0" borderId="0"/>
    <xf numFmtId="0" fontId="28" fillId="0" borderId="0"/>
    <xf numFmtId="0" fontId="28" fillId="0" borderId="0"/>
    <xf numFmtId="192" fontId="28" fillId="0" borderId="0"/>
    <xf numFmtId="192" fontId="28" fillId="0" borderId="0"/>
    <xf numFmtId="192" fontId="28" fillId="0" borderId="0"/>
    <xf numFmtId="192" fontId="28" fillId="0" borderId="0"/>
    <xf numFmtId="192" fontId="28" fillId="0" borderId="0"/>
    <xf numFmtId="0" fontId="34" fillId="0" borderId="0"/>
    <xf numFmtId="0"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0" fontId="28" fillId="0" borderId="0"/>
    <xf numFmtId="167" fontId="2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2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7" fontId="74" fillId="0" borderId="0" applyFont="0" applyFill="0" applyBorder="0" applyAlignment="0" applyProtection="0"/>
    <xf numFmtId="0" fontId="34" fillId="0" borderId="0"/>
    <xf numFmtId="167" fontId="7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4" fontId="238" fillId="0" borderId="0" applyFont="0" applyFill="0" applyBorder="0" applyAlignment="0" applyProtection="0">
      <alignment horizontal="right"/>
    </xf>
    <xf numFmtId="244" fontId="238" fillId="0" borderId="0" applyFont="0" applyFill="0" applyBorder="0" applyAlignment="0" applyProtection="0">
      <alignment horizontal="right"/>
    </xf>
    <xf numFmtId="0" fontId="28" fillId="0" borderId="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7" fontId="75" fillId="0" borderId="0" applyFont="0" applyFill="0" applyBorder="0" applyAlignment="0" applyProtection="0"/>
    <xf numFmtId="165" fontId="21"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0" fontId="34" fillId="0" borderId="0"/>
    <xf numFmtId="0" fontId="28" fillId="0" borderId="0"/>
    <xf numFmtId="0" fontId="28" fillId="0" borderId="0"/>
    <xf numFmtId="0" fontId="28" fillId="0" borderId="0"/>
    <xf numFmtId="14" fontId="239" fillId="0" borderId="0">
      <alignment horizontal="left"/>
    </xf>
    <xf numFmtId="198" fontId="28" fillId="0" borderId="0"/>
    <xf numFmtId="198" fontId="28" fillId="0" borderId="0"/>
    <xf numFmtId="198" fontId="28" fillId="0" borderId="0"/>
    <xf numFmtId="198" fontId="28" fillId="0" borderId="0"/>
    <xf numFmtId="198" fontId="28" fillId="0" borderId="0"/>
    <xf numFmtId="0" fontId="34" fillId="0" borderId="0"/>
    <xf numFmtId="0" fontId="28" fillId="0" borderId="0"/>
    <xf numFmtId="198" fontId="28" fillId="0" borderId="0"/>
    <xf numFmtId="0" fontId="34" fillId="0" borderId="0"/>
    <xf numFmtId="0" fontId="28" fillId="0" borderId="0"/>
    <xf numFmtId="198" fontId="28" fillId="0" borderId="0"/>
    <xf numFmtId="198" fontId="28" fillId="0" borderId="0"/>
    <xf numFmtId="198" fontId="28" fillId="0" borderId="0"/>
    <xf numFmtId="0" fontId="34" fillId="0" borderId="0"/>
    <xf numFmtId="0" fontId="28" fillId="0" borderId="0"/>
    <xf numFmtId="0" fontId="28" fillId="0" borderId="0"/>
    <xf numFmtId="198" fontId="28" fillId="0" borderId="0"/>
    <xf numFmtId="0" fontId="34" fillId="0" borderId="0"/>
    <xf numFmtId="0" fontId="28" fillId="0" borderId="0"/>
    <xf numFmtId="0" fontId="28" fillId="0" borderId="0"/>
    <xf numFmtId="198" fontId="28" fillId="0" borderId="0"/>
    <xf numFmtId="198" fontId="28" fillId="0" borderId="0"/>
    <xf numFmtId="198" fontId="28" fillId="0" borderId="0"/>
    <xf numFmtId="198" fontId="28" fillId="0" borderId="0"/>
    <xf numFmtId="198" fontId="28" fillId="0" borderId="0"/>
    <xf numFmtId="0" fontId="34" fillId="0" borderId="0"/>
    <xf numFmtId="0"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0" fontId="28" fillId="0" borderId="0"/>
    <xf numFmtId="0" fontId="34" fillId="0" borderId="0"/>
    <xf numFmtId="175" fontId="100" fillId="0" borderId="0" applyBorder="0"/>
    <xf numFmtId="175" fontId="100" fillId="0" borderId="14"/>
    <xf numFmtId="0" fontId="240"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1"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5" fontId="28" fillId="0" borderId="0" applyFont="0" applyFill="0" applyBorder="0" applyAlignment="0" applyProtection="0"/>
    <xf numFmtId="0" fontId="34" fillId="0" borderId="0"/>
    <xf numFmtId="246" fontId="28" fillId="0" borderId="0" applyFont="0" applyFill="0" applyBorder="0" applyAlignment="0" applyProtection="0"/>
    <xf numFmtId="247" fontId="28" fillId="0" borderId="0" applyNumberFormat="0" applyFont="0" applyFill="0" applyBorder="0" applyAlignment="0" applyProtection="0"/>
    <xf numFmtId="0" fontId="34" fillId="0" borderId="0"/>
    <xf numFmtId="0" fontId="28" fillId="0" borderId="0"/>
    <xf numFmtId="0" fontId="28" fillId="0" borderId="0"/>
    <xf numFmtId="236" fontId="28" fillId="0" borderId="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0" fontId="34" fillId="0" borderId="0"/>
    <xf numFmtId="0" fontId="28" fillId="0" borderId="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0" fontId="28" fillId="0" borderId="0"/>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0" fontId="34" fillId="0" borderId="0"/>
    <xf numFmtId="0" fontId="34" fillId="0" borderId="0"/>
    <xf numFmtId="188" fontId="36" fillId="70" borderId="34">
      <protection locked="0"/>
    </xf>
    <xf numFmtId="188" fontId="36" fillId="70" borderId="34">
      <protection locked="0"/>
    </xf>
    <xf numFmtId="188" fontId="36" fillId="70" borderId="34">
      <protection locked="0"/>
    </xf>
    <xf numFmtId="188" fontId="36" fillId="70" borderId="34">
      <protection locked="0"/>
    </xf>
    <xf numFmtId="188" fontId="36" fillId="70" borderId="34">
      <protection locked="0"/>
    </xf>
    <xf numFmtId="188" fontId="36" fillId="70" borderId="34">
      <protection locked="0"/>
    </xf>
    <xf numFmtId="188" fontId="36" fillId="70" borderId="34">
      <protection locked="0"/>
    </xf>
    <xf numFmtId="0" fontId="34" fillId="0" borderId="0"/>
    <xf numFmtId="0" fontId="28" fillId="0" borderId="0"/>
    <xf numFmtId="188" fontId="36" fillId="70" borderId="34">
      <protection locked="0"/>
    </xf>
    <xf numFmtId="188" fontId="36" fillId="70" borderId="34">
      <protection locked="0"/>
    </xf>
    <xf numFmtId="188" fontId="36" fillId="70" borderId="34">
      <protection locked="0"/>
    </xf>
    <xf numFmtId="0" fontId="28" fillId="0" borderId="0"/>
    <xf numFmtId="188" fontId="36" fillId="70" borderId="34">
      <protection locked="0"/>
    </xf>
    <xf numFmtId="188" fontId="36" fillId="70" borderId="34">
      <protection locked="0"/>
    </xf>
    <xf numFmtId="188"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48" fontId="242" fillId="0" borderId="0">
      <alignment horizontal="left" vertical="top" wrapText="1"/>
    </xf>
    <xf numFmtId="248" fontId="243"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15" fillId="0" borderId="0" applyNumberFormat="0" applyFill="0" applyBorder="0" applyAlignment="0" applyProtection="0"/>
    <xf numFmtId="0" fontId="245"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46" fillId="0" borderId="30" applyNumberFormat="0" applyFill="0" applyAlignment="0" applyProtection="0"/>
    <xf numFmtId="0" fontId="34" fillId="0" borderId="0"/>
    <xf numFmtId="0" fontId="75" fillId="0" borderId="0"/>
    <xf numFmtId="0" fontId="28" fillId="0" borderId="0"/>
    <xf numFmtId="0" fontId="247"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47" fillId="0" borderId="31" applyNumberFormat="0" applyFill="0" applyAlignment="0" applyProtection="0"/>
    <xf numFmtId="0" fontId="34" fillId="0" borderId="0"/>
    <xf numFmtId="0" fontId="75" fillId="0" borderId="0"/>
    <xf numFmtId="0" fontId="248" fillId="0" borderId="32" applyNumberFormat="0" applyFill="0" applyAlignment="0" applyProtection="0"/>
    <xf numFmtId="0" fontId="5" fillId="0" borderId="3" applyNumberFormat="0" applyFill="0" applyAlignment="0" applyProtection="0"/>
    <xf numFmtId="0" fontId="248"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49" fillId="0" borderId="18" applyNumberFormat="0" applyFill="0" applyBorder="0" applyAlignment="0">
      <protection locked="0"/>
    </xf>
    <xf numFmtId="0" fontId="28" fillId="0" borderId="0"/>
    <xf numFmtId="0" fontId="112" fillId="0" borderId="0" applyNumberFormat="0" applyFill="0" applyBorder="0">
      <protection locked="0"/>
    </xf>
    <xf numFmtId="0" fontId="250" fillId="0" borderId="0" applyNumberFormat="0" applyFill="0" applyBorder="0" applyAlignment="0" applyProtection="0">
      <alignment vertical="top"/>
      <protection locked="0"/>
    </xf>
    <xf numFmtId="0" fontId="250"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28" fillId="0" borderId="0"/>
    <xf numFmtId="248" fontId="239" fillId="0" borderId="57" applyFill="0" applyBorder="0">
      <protection locked="0"/>
    </xf>
    <xf numFmtId="0" fontId="154" fillId="0" borderId="103" applyNumberFormat="0" applyFill="0" applyBorder="0">
      <alignment horizontal="left"/>
      <protection locked="0"/>
    </xf>
    <xf numFmtId="248" fontId="239"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1"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2"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43" fillId="0" borderId="0" applyBorder="0">
      <alignment horizontal="right"/>
      <protection locked="0"/>
    </xf>
    <xf numFmtId="0" fontId="243" fillId="0" borderId="0">
      <alignment horizontal="right"/>
    </xf>
    <xf numFmtId="0" fontId="75" fillId="0" borderId="0"/>
    <xf numFmtId="167" fontId="73" fillId="0" borderId="0" applyFont="0" applyFill="0" applyBorder="0" applyAlignment="0" applyProtection="0"/>
    <xf numFmtId="167" fontId="21" fillId="0" borderId="0" applyFont="0" applyFill="0" applyBorder="0" applyAlignment="0" applyProtection="0"/>
    <xf numFmtId="167" fontId="81" fillId="0" borderId="0" applyFont="0" applyFill="0" applyBorder="0" applyAlignment="0" applyProtection="0"/>
    <xf numFmtId="0" fontId="28" fillId="0" borderId="0"/>
    <xf numFmtId="167"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7" fontId="28" fillId="0" borderId="0" applyFont="0" applyFill="0" applyBorder="0" applyAlignment="0" applyProtection="0"/>
    <xf numFmtId="165"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5"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7"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7"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7"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7"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7"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34" fillId="0" borderId="0"/>
    <xf numFmtId="167"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7"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7" fontId="76" fillId="0" borderId="0" applyFont="0" applyFill="0" applyBorder="0" applyAlignment="0" applyProtection="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0" fontId="28" fillId="0" borderId="0"/>
    <xf numFmtId="0" fontId="28" fillId="0" borderId="0"/>
    <xf numFmtId="167"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7" fontId="253" fillId="0" borderId="0" applyFont="0" applyFill="0" applyBorder="0" applyAlignment="0" applyProtection="0"/>
    <xf numFmtId="0" fontId="34" fillId="0" borderId="0"/>
    <xf numFmtId="167" fontId="253"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7" fontId="73" fillId="0" borderId="0" applyFont="0" applyFill="0" applyBorder="0" applyAlignment="0" applyProtection="0"/>
    <xf numFmtId="0" fontId="28" fillId="0" borderId="0"/>
    <xf numFmtId="0" fontId="75" fillId="0" borderId="0"/>
    <xf numFmtId="0" fontId="28" fillId="0" borderId="0"/>
    <xf numFmtId="167" fontId="1" fillId="0" borderId="0" applyFont="0" applyFill="0" applyBorder="0" applyAlignment="0" applyProtection="0"/>
    <xf numFmtId="167"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54" fillId="0" borderId="14" applyFill="0" applyBorder="0" applyAlignment="0">
      <protection locked="0"/>
    </xf>
    <xf numFmtId="0" fontId="255" fillId="92" borderId="28" applyNumberFormat="0" applyAlignment="0" applyProtection="0"/>
    <xf numFmtId="0" fontId="255"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5" fontId="256"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49" fontId="100" fillId="0" borderId="0" applyFont="0" applyFill="0" applyBorder="0" applyAlignment="0" applyProtection="0"/>
    <xf numFmtId="0" fontId="75" fillId="0" borderId="0"/>
    <xf numFmtId="0" fontId="34" fillId="0" borderId="0"/>
    <xf numFmtId="0" fontId="34" fillId="0" borderId="0"/>
    <xf numFmtId="0" fontId="75" fillId="0" borderId="0"/>
    <xf numFmtId="213" fontId="28" fillId="0" borderId="0"/>
    <xf numFmtId="0" fontId="34" fillId="0" borderId="0"/>
    <xf numFmtId="0" fontId="75" fillId="0" borderId="0"/>
    <xf numFmtId="249"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57" fillId="62" borderId="0" applyNumberFormat="0" applyBorder="0" applyAlignment="0" applyProtection="0"/>
    <xf numFmtId="0" fontId="257"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4"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6" fontId="28" fillId="0" borderId="0"/>
    <xf numFmtId="0" fontId="75" fillId="0" borderId="0"/>
    <xf numFmtId="236"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6"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37" fontId="28" fillId="0" borderId="0"/>
    <xf numFmtId="37"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58"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58"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58"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6"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6" fontId="259"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48" fontId="239" fillId="70" borderId="0">
      <protection locked="0"/>
    </xf>
    <xf numFmtId="248" fontId="239"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0" fillId="62" borderId="0" applyNumberFormat="0" applyBorder="0" applyAlignment="0" applyProtection="0"/>
    <xf numFmtId="0" fontId="260"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0" fontId="261"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62" fillId="0" borderId="0" applyNumberFormat="0" applyFill="0" applyBorder="0">
      <alignment horizontal="left"/>
    </xf>
    <xf numFmtId="0" fontId="239"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63"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19" fontId="28" fillId="0" borderId="0" applyFont="0" applyFill="0" applyBorder="0" applyAlignment="0" applyProtection="0"/>
    <xf numFmtId="0" fontId="34" fillId="0" borderId="0"/>
    <xf numFmtId="219"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0" fontId="28" fillId="0" borderId="0" applyFont="0" applyFill="0" applyBorder="0" applyAlignment="0" applyProtection="0"/>
    <xf numFmtId="0" fontId="34" fillId="0" borderId="0"/>
    <xf numFmtId="22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1" fontId="28" fillId="0" borderId="0" applyFont="0" applyFill="0" applyBorder="0" applyAlignment="0" applyProtection="0"/>
    <xf numFmtId="0" fontId="34" fillId="0" borderId="0"/>
    <xf numFmtId="221"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64" fillId="0" borderId="0"/>
    <xf numFmtId="0" fontId="75" fillId="0" borderId="0"/>
    <xf numFmtId="248" fontId="239" fillId="0" borderId="105" applyFill="0" applyBorder="0"/>
    <xf numFmtId="0" fontId="75" fillId="0" borderId="0"/>
    <xf numFmtId="3" fontId="239"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65" fillId="0" borderId="0"/>
    <xf numFmtId="248" fontId="239" fillId="0" borderId="0">
      <alignment horizontal="right"/>
    </xf>
    <xf numFmtId="0" fontId="239" fillId="0" borderId="0" applyNumberFormat="0" applyFill="0" applyBorder="0">
      <alignment horizontal="left"/>
    </xf>
    <xf numFmtId="0" fontId="75" fillId="0" borderId="0"/>
    <xf numFmtId="0" fontId="124" fillId="0" borderId="0" applyNumberFormat="0" applyFill="0" applyBorder="0">
      <alignment horizontal="left"/>
    </xf>
    <xf numFmtId="0" fontId="266"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1" fontId="28" fillId="0" borderId="0" applyFont="0" applyFill="0" applyBorder="0" applyAlignment="0" applyProtection="0"/>
    <xf numFmtId="251"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1"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5"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1"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1"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5"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7"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7"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7"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7"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5"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167" fontId="73" fillId="0" borderId="0" applyFont="0" applyFill="0" applyBorder="0" applyAlignment="0" applyProtection="0"/>
    <xf numFmtId="0" fontId="75" fillId="0" borderId="0"/>
    <xf numFmtId="167" fontId="1" fillId="0" borderId="0" applyFont="0" applyFill="0" applyBorder="0" applyAlignment="0" applyProtection="0"/>
    <xf numFmtId="0" fontId="34" fillId="0" borderId="0"/>
    <xf numFmtId="167" fontId="1" fillId="0" borderId="0" applyFont="0" applyFill="0" applyBorder="0" applyAlignment="0" applyProtection="0"/>
    <xf numFmtId="0" fontId="34" fillId="0" borderId="0"/>
    <xf numFmtId="0" fontId="75" fillId="0" borderId="0"/>
    <xf numFmtId="0" fontId="34" fillId="0" borderId="0"/>
    <xf numFmtId="167" fontId="1" fillId="0" borderId="0" applyFont="0" applyFill="0" applyBorder="0" applyAlignment="0" applyProtection="0"/>
    <xf numFmtId="167" fontId="73" fillId="0" borderId="0" applyFont="0" applyFill="0" applyBorder="0" applyAlignment="0" applyProtection="0"/>
    <xf numFmtId="0" fontId="75" fillId="0" borderId="0"/>
    <xf numFmtId="165" fontId="28" fillId="0" borderId="0" applyFont="0" applyFill="0" applyBorder="0" applyAlignment="0" applyProtection="0"/>
    <xf numFmtId="40" fontId="81" fillId="0" borderId="0" applyFont="0" applyFill="0" applyBorder="0" applyAlignment="0" applyProtection="0"/>
    <xf numFmtId="167"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7"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1" fontId="28" fillId="0" borderId="0" applyFont="0" applyFill="0" applyBorder="0" applyAlignment="0" applyProtection="0"/>
    <xf numFmtId="167" fontId="35" fillId="0" borderId="0" applyFont="0" applyFill="0" applyBorder="0" applyAlignment="0" applyProtection="0"/>
    <xf numFmtId="0" fontId="75" fillId="0" borderId="0"/>
    <xf numFmtId="167"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36" fillId="89" borderId="0" applyNumberFormat="0" applyBorder="0" applyAlignment="0" applyProtection="0"/>
    <xf numFmtId="0" fontId="236"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36" fillId="106" borderId="0" applyNumberFormat="0" applyBorder="0" applyAlignment="0" applyProtection="0"/>
    <xf numFmtId="0" fontId="236"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36" fillId="113" borderId="0" applyNumberFormat="0" applyBorder="0" applyAlignment="0" applyProtection="0"/>
    <xf numFmtId="0" fontId="236"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36" fillId="81" borderId="0" applyNumberFormat="0" applyBorder="0" applyAlignment="0" applyProtection="0"/>
    <xf numFmtId="0" fontId="236"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36" fillId="77" borderId="0" applyNumberFormat="0" applyBorder="0" applyAlignment="0" applyProtection="0"/>
    <xf numFmtId="0" fontId="236"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36" fillId="79" borderId="0" applyNumberFormat="0" applyBorder="0" applyAlignment="0" applyProtection="0"/>
    <xf numFmtId="0" fontId="236"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8" fontId="28" fillId="0" borderId="0" applyFont="0" applyFill="0" applyBorder="0" applyAlignment="0" applyProtection="0"/>
    <xf numFmtId="168" fontId="28" fillId="0" borderId="0" applyFont="0" applyFill="0" applyBorder="0" applyAlignment="0" applyProtection="0"/>
    <xf numFmtId="166"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67"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236" fontId="31" fillId="0" borderId="0">
      <alignment vertical="center"/>
    </xf>
    <xf numFmtId="236" fontId="31" fillId="0" borderId="0">
      <alignment vertical="center"/>
    </xf>
    <xf numFmtId="236"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47"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4" borderId="4" applyNumberFormat="0" applyAlignment="0" applyProtection="0"/>
    <xf numFmtId="194" fontId="1" fillId="0" borderId="0" applyFont="0" applyFill="0" applyBorder="0" applyAlignment="0" applyProtection="0"/>
    <xf numFmtId="0" fontId="51" fillId="39" borderId="72" applyNumberFormat="0" applyAlignment="0" applyProtection="0"/>
    <xf numFmtId="3" fontId="36" fillId="70" borderId="106">
      <alignment wrapText="1"/>
      <protection locked="0"/>
    </xf>
    <xf numFmtId="0" fontId="88" fillId="96" borderId="107">
      <alignment horizontal="center" vertical="center"/>
    </xf>
    <xf numFmtId="0" fontId="93" fillId="87" borderId="17">
      <alignment horizontal="center" vertical="center" wrapText="1"/>
    </xf>
    <xf numFmtId="0" fontId="6" fillId="135"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6" borderId="0" applyNumberFormat="0" applyBorder="0" applyAlignment="0" applyProtection="0"/>
    <xf numFmtId="0" fontId="136" fillId="134"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0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7"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8"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85" fillId="0" borderId="0"/>
    <xf numFmtId="0" fontId="121" fillId="70" borderId="64" applyNumberFormat="0" applyAlignment="0" applyProtection="0"/>
    <xf numFmtId="0" fontId="286"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0" fontId="287"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5" fontId="73" fillId="0" borderId="0" applyFont="0" applyFill="0" applyBorder="0" applyAlignment="0" applyProtection="0"/>
    <xf numFmtId="165" fontId="73" fillId="0" borderId="0" applyFont="0" applyFill="0" applyBorder="0" applyAlignment="0" applyProtection="0"/>
    <xf numFmtId="0" fontId="10" fillId="134" borderId="5" applyNumberFormat="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7" fillId="133"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0" fontId="95" fillId="41" borderId="114" applyFont="0" applyBorder="0">
      <alignment horizontal="center" wrapText="1"/>
    </xf>
    <xf numFmtId="3" fontId="28" fillId="36" borderId="115" applyFont="0">
      <alignment horizontal="right" vertical="center"/>
      <protection locked="0"/>
    </xf>
    <xf numFmtId="0" fontId="28" fillId="0" borderId="0"/>
    <xf numFmtId="0" fontId="95" fillId="41" borderId="117" applyFont="0" applyBorder="0">
      <alignment horizontal="center" wrapText="1"/>
    </xf>
    <xf numFmtId="0" fontId="95" fillId="41" borderId="123" applyFont="0" applyBorder="0">
      <alignment horizontal="center" wrapText="1"/>
    </xf>
    <xf numFmtId="3" fontId="28" fillId="36" borderId="115" applyFont="0">
      <alignment horizontal="right" vertical="center"/>
      <protection locked="0"/>
    </xf>
    <xf numFmtId="9" fontId="1" fillId="0" borderId="0" applyFont="0" applyFill="0" applyBorder="0" applyAlignment="0" applyProtection="0"/>
    <xf numFmtId="0" fontId="392" fillId="0" borderId="0"/>
    <xf numFmtId="43" fontId="1" fillId="0" borderId="0" applyFont="0" applyFill="0" applyBorder="0" applyAlignment="0" applyProtection="0"/>
  </cellStyleXfs>
  <cellXfs count="2705">
    <xf numFmtId="0" fontId="0" fillId="0" borderId="0" xfId="0"/>
    <xf numFmtId="0" fontId="21" fillId="0" borderId="0" xfId="0" applyFont="1" applyAlignment="1">
      <alignment vertical="center"/>
    </xf>
    <xf numFmtId="0" fontId="21" fillId="0" borderId="0" xfId="0" applyFont="1"/>
    <xf numFmtId="0" fontId="24" fillId="0" borderId="0" xfId="0" applyFont="1"/>
    <xf numFmtId="0" fontId="170" fillId="0" borderId="0" xfId="0" applyFont="1"/>
    <xf numFmtId="0" fontId="171" fillId="0" borderId="0" xfId="0" applyFo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Font="1" applyFill="1" applyAlignment="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xf numFmtId="0" fontId="22" fillId="33" borderId="0" xfId="0" applyFont="1" applyFill="1" applyAlignment="1">
      <alignment vertical="center"/>
    </xf>
    <xf numFmtId="3" fontId="21" fillId="33" borderId="0" xfId="0" applyNumberFormat="1" applyFont="1" applyFill="1"/>
    <xf numFmtId="169" fontId="21" fillId="33" borderId="0" xfId="0" applyNumberFormat="1" applyFont="1" applyFill="1"/>
    <xf numFmtId="0" fontId="21" fillId="33" borderId="0" xfId="0" applyFont="1" applyFill="1" applyAlignment="1">
      <alignment vertical="center"/>
    </xf>
    <xf numFmtId="3" fontId="21" fillId="33" borderId="0" xfId="0" applyNumberFormat="1"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3" fontId="21" fillId="33" borderId="0" xfId="0" applyNumberFormat="1" applyFont="1" applyFill="1" applyProtection="1">
      <protection locked="0"/>
    </xf>
    <xf numFmtId="171" fontId="21" fillId="33" borderId="0" xfId="0" applyNumberFormat="1" applyFont="1" applyFill="1"/>
    <xf numFmtId="49" fontId="21" fillId="33" borderId="0" xfId="0" applyNumberFormat="1" applyFont="1" applyFill="1" applyAlignment="1">
      <alignment horizontal="right"/>
    </xf>
    <xf numFmtId="0" fontId="24" fillId="33" borderId="0" xfId="0" applyFont="1" applyFill="1"/>
    <xf numFmtId="172" fontId="0" fillId="33" borderId="0" xfId="0" applyNumberFormat="1" applyFill="1"/>
    <xf numFmtId="0" fontId="21" fillId="33" borderId="0" xfId="0" applyFont="1" applyFill="1" applyAlignment="1">
      <alignment horizontal="right"/>
    </xf>
    <xf numFmtId="14" fontId="21" fillId="33" borderId="0" xfId="0" quotePrefix="1" applyNumberFormat="1" applyFont="1" applyFill="1" applyAlignment="1">
      <alignment horizontal="right"/>
    </xf>
    <xf numFmtId="0" fontId="22" fillId="33" borderId="0" xfId="0" applyFont="1" applyFill="1"/>
    <xf numFmtId="0" fontId="24" fillId="33" borderId="0" xfId="0" applyFont="1" applyFill="1" applyAlignment="1">
      <alignment vertical="center"/>
    </xf>
    <xf numFmtId="0" fontId="24" fillId="33" borderId="0" xfId="0" applyFont="1" applyFill="1" applyAlignment="1">
      <alignment horizontal="center"/>
    </xf>
    <xf numFmtId="172" fontId="24" fillId="33" borderId="0" xfId="0" applyNumberFormat="1" applyFont="1" applyFill="1"/>
    <xf numFmtId="0" fontId="24" fillId="33" borderId="0" xfId="0" applyFont="1" applyFill="1" applyAlignment="1">
      <alignment wrapText="1"/>
    </xf>
    <xf numFmtId="0" fontId="26" fillId="33" borderId="0" xfId="0" applyFont="1" applyFill="1"/>
    <xf numFmtId="9" fontId="24" fillId="33" borderId="0" xfId="0" applyNumberFormat="1" applyFont="1" applyFill="1"/>
    <xf numFmtId="0" fontId="21" fillId="33" borderId="0" xfId="0" applyFont="1" applyFill="1" applyAlignment="1">
      <alignment horizontal="left"/>
    </xf>
    <xf numFmtId="0" fontId="22" fillId="33" borderId="0" xfId="0" applyFont="1" applyFill="1" applyAlignment="1">
      <alignment horizontal="left" vertical="top"/>
    </xf>
    <xf numFmtId="0" fontId="24" fillId="33" borderId="0" xfId="0" applyFont="1" applyFill="1" applyAlignment="1">
      <alignment horizontal="left" vertical="top"/>
    </xf>
    <xf numFmtId="0" fontId="175" fillId="33" borderId="0" xfId="0" applyFont="1" applyFill="1" applyAlignment="1">
      <alignment horizontal="left" vertical="top"/>
    </xf>
    <xf numFmtId="171" fontId="24" fillId="33" borderId="0" xfId="0" applyNumberFormat="1" applyFont="1" applyFill="1"/>
    <xf numFmtId="0" fontId="26" fillId="33" borderId="0" xfId="0" applyFont="1" applyFill="1" applyAlignment="1">
      <alignment horizontal="left" vertical="top"/>
    </xf>
    <xf numFmtId="0" fontId="175" fillId="33" borderId="0" xfId="0" applyFont="1" applyFill="1" applyAlignment="1">
      <alignment vertical="top"/>
    </xf>
    <xf numFmtId="14" fontId="24" fillId="33" borderId="0" xfId="0" applyNumberFormat="1" applyFont="1" applyFill="1" applyAlignment="1">
      <alignment horizontal="left"/>
    </xf>
    <xf numFmtId="0" fontId="16" fillId="33" borderId="0" xfId="0" applyFont="1" applyFill="1"/>
    <xf numFmtId="3" fontId="22" fillId="33" borderId="0" xfId="0" applyNumberFormat="1" applyFont="1" applyFill="1" applyAlignment="1" applyProtection="1">
      <alignment horizontal="right"/>
      <protection locked="0"/>
    </xf>
    <xf numFmtId="3" fontId="0" fillId="33" borderId="0" xfId="0" applyNumberFormat="1" applyFill="1"/>
    <xf numFmtId="3" fontId="21" fillId="33" borderId="0" xfId="0" applyNumberFormat="1" applyFont="1" applyFill="1" applyAlignment="1" applyProtection="1">
      <alignment horizontal="left" indent="1"/>
      <protection locked="0"/>
    </xf>
    <xf numFmtId="3" fontId="21" fillId="33" borderId="0" xfId="0" applyNumberFormat="1" applyFont="1" applyFill="1" applyAlignment="1" applyProtection="1">
      <alignment horizontal="left"/>
      <protection locked="0"/>
    </xf>
    <xf numFmtId="3" fontId="22" fillId="33" borderId="0" xfId="0" applyNumberFormat="1" applyFont="1" applyFill="1" applyProtection="1">
      <protection locked="0"/>
    </xf>
    <xf numFmtId="0" fontId="173" fillId="33" borderId="0" xfId="0" applyFont="1" applyFill="1"/>
    <xf numFmtId="0" fontId="29" fillId="0" borderId="0" xfId="0" applyFont="1"/>
    <xf numFmtId="172" fontId="0" fillId="33" borderId="0" xfId="55773" applyNumberFormat="1" applyFont="1" applyFill="1"/>
    <xf numFmtId="172" fontId="24" fillId="33" borderId="0" xfId="0" applyNumberFormat="1" applyFont="1" applyFill="1" applyAlignment="1">
      <alignment horizontal="left" vertical="top" wrapText="1"/>
    </xf>
    <xf numFmtId="172" fontId="24" fillId="33" borderId="0" xfId="0" applyNumberFormat="1" applyFont="1" applyFill="1" applyAlignment="1">
      <alignment horizontal="right" vertical="top" wrapText="1"/>
    </xf>
    <xf numFmtId="172" fontId="169" fillId="33" borderId="0" xfId="55773" applyNumberFormat="1" applyFont="1" applyFill="1" applyBorder="1" applyAlignment="1">
      <alignment horizontal="right" vertical="top" wrapText="1"/>
    </xf>
    <xf numFmtId="174" fontId="24" fillId="33" borderId="0" xfId="0" applyNumberFormat="1" applyFont="1" applyFill="1" applyAlignment="1">
      <alignment horizontal="center" vertical="center" wrapText="1"/>
    </xf>
    <xf numFmtId="9" fontId="24" fillId="33" borderId="0" xfId="55771" applyFont="1" applyFill="1" applyBorder="1" applyAlignment="1">
      <alignment horizontal="righ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172" fontId="169" fillId="0" borderId="0" xfId="55773" applyNumberFormat="1" applyFont="1" applyFill="1" applyBorder="1" applyAlignment="1">
      <alignment horizontal="right" vertical="top" wrapText="1"/>
    </xf>
    <xf numFmtId="0" fontId="207" fillId="0" borderId="0" xfId="0" applyFont="1"/>
    <xf numFmtId="0" fontId="207" fillId="0" borderId="0" xfId="0" applyFont="1" applyAlignment="1">
      <alignment horizontal="right"/>
    </xf>
    <xf numFmtId="0" fontId="74" fillId="0" borderId="0" xfId="0" applyFont="1"/>
    <xf numFmtId="0" fontId="208" fillId="0" borderId="0" xfId="0" applyFont="1"/>
    <xf numFmtId="0" fontId="24" fillId="33" borderId="0" xfId="0" applyFont="1" applyFill="1" applyAlignment="1">
      <alignment horizontal="right"/>
    </xf>
    <xf numFmtId="174" fontId="24" fillId="0" borderId="0" xfId="0" applyNumberFormat="1" applyFont="1" applyAlignment="1">
      <alignment horizontal="center" vertical="top" wrapText="1"/>
    </xf>
    <xf numFmtId="3" fontId="24" fillId="33" borderId="0" xfId="0" applyNumberFormat="1" applyFont="1" applyFill="1"/>
    <xf numFmtId="10" fontId="24" fillId="33" borderId="0" xfId="0" applyNumberFormat="1" applyFont="1" applyFill="1"/>
    <xf numFmtId="172" fontId="169" fillId="33" borderId="0" xfId="0" applyNumberFormat="1" applyFont="1" applyFill="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wrapText="1"/>
    </xf>
    <xf numFmtId="172" fontId="169" fillId="0" borderId="0" xfId="0" applyNumberFormat="1" applyFont="1" applyAlignment="1">
      <alignment horizontal="left" vertical="top" wrapText="1"/>
    </xf>
    <xf numFmtId="172" fontId="21" fillId="33" borderId="0" xfId="0" applyNumberFormat="1" applyFont="1" applyFill="1" applyAlignment="1">
      <alignment horizontal="left" vertical="top"/>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24" fillId="33" borderId="0" xfId="0" applyFont="1" applyFill="1" applyAlignment="1">
      <alignment horizontal="center" vertical="center" wrapText="1"/>
    </xf>
    <xf numFmtId="0" fontId="176" fillId="33" borderId="0" xfId="0" applyFont="1" applyFill="1"/>
    <xf numFmtId="172" fontId="169" fillId="117" borderId="0" xfId="0" applyNumberFormat="1" applyFont="1" applyFill="1" applyAlignment="1">
      <alignment horizontal="left" vertical="top" wrapText="1"/>
    </xf>
    <xf numFmtId="0" fontId="169" fillId="117" borderId="0" xfId="0" applyFont="1" applyFill="1" applyAlignment="1">
      <alignment horizontal="left" vertical="top" wrapText="1"/>
    </xf>
    <xf numFmtId="172" fontId="24" fillId="33" borderId="0" xfId="0" applyNumberFormat="1" applyFont="1" applyFill="1" applyAlignment="1">
      <alignment horizontal="left" wrapText="1"/>
    </xf>
    <xf numFmtId="172" fontId="169" fillId="33" borderId="0" xfId="0" applyNumberFormat="1" applyFont="1" applyFill="1" applyAlignment="1">
      <alignment horizontal="left" wrapText="1"/>
    </xf>
    <xf numFmtId="0" fontId="24" fillId="33" borderId="0" xfId="0" applyFont="1" applyFill="1" applyAlignment="1">
      <alignment vertical="top"/>
    </xf>
    <xf numFmtId="0" fontId="202" fillId="33" borderId="0" xfId="0" applyFont="1" applyFill="1"/>
    <xf numFmtId="0" fontId="169" fillId="0" borderId="0" xfId="0" applyFont="1"/>
    <xf numFmtId="0" fontId="19" fillId="33" borderId="0" xfId="0" applyFont="1" applyFill="1" applyAlignment="1">
      <alignment horizontal="center" vertical="center"/>
    </xf>
    <xf numFmtId="0" fontId="21" fillId="0" borderId="0" xfId="305" applyFont="1" applyAlignment="1">
      <alignment horizontal="left" wrapText="1"/>
    </xf>
    <xf numFmtId="172" fontId="169" fillId="0" borderId="0" xfId="55773" applyNumberFormat="1" applyFont="1" applyFill="1" applyBorder="1" applyAlignment="1">
      <alignment horizontal="right" vertical="center" wrapText="1"/>
    </xf>
    <xf numFmtId="172" fontId="24" fillId="33" borderId="0" xfId="0" applyNumberFormat="1" applyFont="1" applyFill="1" applyAlignment="1">
      <alignment horizontal="center" vertical="top" wrapText="1"/>
    </xf>
    <xf numFmtId="0" fontId="24" fillId="33" borderId="0" xfId="0" applyFont="1" applyFill="1" applyAlignment="1">
      <alignment horizontal="center" wrapText="1"/>
    </xf>
    <xf numFmtId="172" fontId="24" fillId="33" borderId="0" xfId="0" applyNumberFormat="1" applyFont="1" applyFill="1" applyAlignment="1">
      <alignment horizontal="center" wrapText="1"/>
    </xf>
    <xf numFmtId="0" fontId="21" fillId="33" borderId="0" xfId="0" applyFont="1" applyFill="1" applyAlignment="1">
      <alignment vertical="top"/>
    </xf>
    <xf numFmtId="169" fontId="21" fillId="0" borderId="0" xfId="35974" applyNumberFormat="1" applyFont="1" applyBorder="1" applyAlignment="1">
      <alignment horizontal="right"/>
    </xf>
    <xf numFmtId="0" fontId="24" fillId="33" borderId="0" xfId="0" applyFont="1" applyFill="1" applyAlignment="1">
      <alignment horizontal="right" vertical="top" wrapText="1"/>
    </xf>
    <xf numFmtId="172" fontId="21" fillId="117" borderId="0" xfId="0" applyNumberFormat="1" applyFont="1" applyFill="1" applyAlignment="1">
      <alignment horizontal="left" vertical="top"/>
    </xf>
    <xf numFmtId="172" fontId="21" fillId="0" borderId="0" xfId="0" applyNumberFormat="1" applyFont="1" applyAlignment="1">
      <alignment horizontal="left" vertical="top"/>
    </xf>
    <xf numFmtId="0" fontId="22" fillId="0" borderId="0" xfId="0" applyFont="1"/>
    <xf numFmtId="0" fontId="26" fillId="0" borderId="0" xfId="0" applyFont="1"/>
    <xf numFmtId="0" fontId="95" fillId="33" borderId="0" xfId="0" applyFont="1" applyFill="1"/>
    <xf numFmtId="0" fontId="95" fillId="33" borderId="0" xfId="0" applyFont="1" applyFill="1" applyAlignment="1">
      <alignment vertical="center"/>
    </xf>
    <xf numFmtId="0" fontId="272" fillId="0" borderId="0" xfId="0" applyFont="1" applyAlignment="1">
      <alignment horizontal="right"/>
    </xf>
    <xf numFmtId="14" fontId="271" fillId="0" borderId="0" xfId="0" applyNumberFormat="1" applyFont="1" applyAlignment="1">
      <alignment horizontal="left"/>
    </xf>
    <xf numFmtId="0" fontId="270" fillId="0" borderId="0" xfId="0" applyFont="1" applyAlignment="1">
      <alignment horizontal="left"/>
    </xf>
    <xf numFmtId="0" fontId="269" fillId="0" borderId="0" xfId="0" applyFont="1" applyAlignment="1">
      <alignment horizontal="left"/>
    </xf>
    <xf numFmtId="0" fontId="169" fillId="127" borderId="0" xfId="0" applyFont="1" applyFill="1" applyAlignment="1">
      <alignment horizontal="left" vertical="center" wrapText="1" indent="1"/>
    </xf>
    <xf numFmtId="243" fontId="21" fillId="0" borderId="0" xfId="35974" applyNumberFormat="1" applyFont="1" applyBorder="1" applyAlignment="1">
      <alignment horizontal="right"/>
    </xf>
    <xf numFmtId="0" fontId="72" fillId="0" borderId="0" xfId="35680" applyFont="1" applyAlignment="1">
      <alignment vertical="top"/>
    </xf>
    <xf numFmtId="0" fontId="275" fillId="0" borderId="0" xfId="35681" applyFont="1" applyAlignment="1">
      <alignment vertical="top"/>
    </xf>
    <xf numFmtId="0" fontId="275" fillId="0" borderId="0" xfId="35681" applyFont="1" applyAlignment="1">
      <alignment horizontal="left" vertical="top"/>
    </xf>
    <xf numFmtId="0" fontId="72" fillId="41" borderId="0" xfId="35680" applyFont="1" applyFill="1" applyAlignment="1">
      <alignment vertical="top"/>
    </xf>
    <xf numFmtId="0" fontId="22" fillId="0" borderId="0" xfId="35681" applyFont="1" applyAlignment="1">
      <alignment vertical="top"/>
    </xf>
    <xf numFmtId="0" fontId="21" fillId="0" borderId="0" xfId="35680" applyFont="1" applyAlignment="1">
      <alignment vertical="top"/>
    </xf>
    <xf numFmtId="0" fontId="21" fillId="41" borderId="0" xfId="35680" applyFont="1" applyFill="1" applyAlignment="1">
      <alignment vertical="top"/>
    </xf>
    <xf numFmtId="0" fontId="253" fillId="0" borderId="0" xfId="0" applyFont="1"/>
    <xf numFmtId="0" fontId="253" fillId="0" borderId="0" xfId="0" quotePrefix="1" applyFont="1"/>
    <xf numFmtId="0" fontId="26" fillId="0" borderId="0" xfId="0" applyFont="1" applyAlignment="1">
      <alignment horizontal="right" vertical="top" wrapText="1"/>
    </xf>
    <xf numFmtId="0" fontId="24" fillId="0" borderId="0" xfId="0" applyFont="1" applyAlignment="1">
      <alignment horizontal="right"/>
    </xf>
    <xf numFmtId="0" fontId="21" fillId="33" borderId="0" xfId="0" applyFont="1" applyFill="1" applyProtection="1">
      <protection locked="0"/>
    </xf>
    <xf numFmtId="0" fontId="21" fillId="33" borderId="0" xfId="0" applyFont="1" applyFill="1" applyAlignment="1" applyProtection="1">
      <alignment horizontal="left" indent="1"/>
      <protection locked="0"/>
    </xf>
    <xf numFmtId="169" fontId="21" fillId="33" borderId="0" xfId="35974" applyNumberFormat="1" applyFont="1" applyFill="1" applyAlignment="1">
      <alignment horizontal="right"/>
    </xf>
    <xf numFmtId="0" fontId="21" fillId="33" borderId="0" xfId="0" applyFont="1" applyFill="1" applyAlignment="1" applyProtection="1">
      <alignment horizontal="left"/>
      <protection locked="0"/>
    </xf>
    <xf numFmtId="239" fontId="74" fillId="0" borderId="0" xfId="0" applyNumberFormat="1" applyFont="1"/>
    <xf numFmtId="239" fontId="24" fillId="0" borderId="0" xfId="0" applyNumberFormat="1" applyFont="1"/>
    <xf numFmtId="239" fontId="21" fillId="0" borderId="0" xfId="0" applyNumberFormat="1" applyFont="1" applyAlignment="1">
      <alignment horizontal="center" vertical="center" wrapText="1"/>
    </xf>
    <xf numFmtId="0" fontId="169" fillId="0" borderId="0" xfId="0" applyFont="1" applyAlignment="1">
      <alignment horizontal="justify" vertical="center" wrapText="1"/>
    </xf>
    <xf numFmtId="239" fontId="169" fillId="0" borderId="0" xfId="0" applyNumberFormat="1" applyFont="1" applyAlignment="1">
      <alignment horizontal="center" vertical="center" wrapText="1"/>
    </xf>
    <xf numFmtId="0" fontId="21" fillId="0" borderId="0" xfId="0" applyFont="1" applyAlignment="1">
      <alignment horizontal="justify" vertical="center" wrapText="1"/>
    </xf>
    <xf numFmtId="0" fontId="169" fillId="0" borderId="0" xfId="0" applyFont="1" applyAlignment="1">
      <alignment vertical="center" wrapText="1"/>
    </xf>
    <xf numFmtId="0" fontId="21" fillId="0" borderId="0" xfId="0" applyFont="1" applyAlignment="1">
      <alignment vertical="center" wrapText="1"/>
    </xf>
    <xf numFmtId="239" fontId="169" fillId="0" borderId="0" xfId="0" applyNumberFormat="1" applyFont="1" applyAlignment="1">
      <alignment vertical="center" wrapText="1"/>
    </xf>
    <xf numFmtId="0" fontId="24" fillId="117" borderId="0" xfId="0" applyFont="1" applyFill="1" applyAlignment="1">
      <alignment vertical="top" wrapText="1"/>
    </xf>
    <xf numFmtId="174" fontId="24"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2" fontId="24" fillId="0" borderId="0" xfId="0" applyNumberFormat="1" applyFont="1" applyAlignment="1">
      <alignment horizontal="right" vertical="top" wrapText="1"/>
    </xf>
    <xf numFmtId="174" fontId="21" fillId="33" borderId="0" xfId="0" applyNumberFormat="1" applyFont="1" applyFill="1" applyAlignment="1">
      <alignment horizontal="right" vertical="top" wrapText="1"/>
    </xf>
    <xf numFmtId="0" fontId="278" fillId="0" borderId="0" xfId="0" applyFont="1" applyAlignment="1">
      <alignment vertical="center"/>
    </xf>
    <xf numFmtId="0" fontId="278" fillId="0" borderId="0" xfId="0" applyFont="1"/>
    <xf numFmtId="0" fontId="24" fillId="0" borderId="0" xfId="0" applyFont="1" applyAlignment="1">
      <alignment horizontal="right" vertical="center"/>
    </xf>
    <xf numFmtId="239" fontId="169" fillId="0" borderId="0" xfId="55773" applyNumberFormat="1" applyFont="1" applyBorder="1" applyAlignment="1">
      <alignment vertical="center" wrapText="1"/>
    </xf>
    <xf numFmtId="239" fontId="169" fillId="0" borderId="0" xfId="55773" applyNumberFormat="1" applyFont="1" applyBorder="1" applyAlignment="1">
      <alignment vertical="center"/>
    </xf>
    <xf numFmtId="0" fontId="26" fillId="0" borderId="0" xfId="0" applyFont="1" applyAlignment="1">
      <alignment horizontal="center" vertical="center" wrapText="1"/>
    </xf>
    <xf numFmtId="0" fontId="174" fillId="0" borderId="0" xfId="0" applyFont="1" applyAlignment="1">
      <alignment vertical="center" wrapText="1"/>
    </xf>
    <xf numFmtId="0" fontId="174"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wrapText="1"/>
    </xf>
    <xf numFmtId="0" fontId="0" fillId="0" borderId="0" xfId="0" applyAlignment="1">
      <alignment horizontal="center" vertical="center"/>
    </xf>
    <xf numFmtId="239" fontId="24" fillId="0" borderId="0" xfId="53193" applyNumberFormat="1" applyFont="1" applyBorder="1" applyAlignment="1">
      <alignment horizontal="right" wrapText="1"/>
    </xf>
    <xf numFmtId="239" fontId="277" fillId="0" borderId="0" xfId="53193" applyNumberFormat="1" applyFont="1" applyBorder="1" applyAlignment="1">
      <alignment horizontal="right" wrapText="1"/>
    </xf>
    <xf numFmtId="0" fontId="174" fillId="0" borderId="0" xfId="0" applyFont="1" applyAlignment="1">
      <alignment horizontal="center" vertical="center" wrapText="1"/>
    </xf>
    <xf numFmtId="239" fontId="24" fillId="0" borderId="0" xfId="53193" applyNumberFormat="1" applyFont="1" applyBorder="1" applyAlignment="1">
      <alignment horizontal="right" vertical="center" wrapText="1"/>
    </xf>
    <xf numFmtId="0" fontId="210" fillId="0" borderId="0" xfId="0" applyFont="1" applyAlignment="1">
      <alignment horizontal="left" vertical="center"/>
    </xf>
    <xf numFmtId="0" fontId="209" fillId="33" borderId="0" xfId="0" applyFont="1" applyFill="1" applyAlignment="1">
      <alignment horizontal="center"/>
    </xf>
    <xf numFmtId="0" fontId="209" fillId="0" borderId="0" xfId="0" applyFont="1" applyAlignment="1">
      <alignment horizontal="center"/>
    </xf>
    <xf numFmtId="174" fontId="24" fillId="33" borderId="91" xfId="0" applyNumberFormat="1" applyFont="1" applyFill="1" applyBorder="1" applyAlignment="1">
      <alignment horizontal="right" wrapText="1"/>
    </xf>
    <xf numFmtId="0" fontId="24" fillId="33" borderId="91" xfId="0" applyFont="1" applyFill="1" applyBorder="1" applyAlignment="1">
      <alignment horizontal="left" wrapText="1"/>
    </xf>
    <xf numFmtId="0" fontId="21" fillId="0" borderId="0" xfId="0" applyFont="1" applyAlignment="1">
      <alignment horizontal="center" vertical="top"/>
    </xf>
    <xf numFmtId="0" fontId="21" fillId="0" borderId="0" xfId="0" applyFont="1" applyAlignment="1">
      <alignment horizontal="right" vertical="top"/>
    </xf>
    <xf numFmtId="0" fontId="21" fillId="0" borderId="0" xfId="0" applyFont="1" applyAlignment="1">
      <alignment horizontal="center" vertical="center"/>
    </xf>
    <xf numFmtId="172" fontId="74" fillId="0" borderId="0" xfId="0" applyNumberFormat="1" applyFont="1"/>
    <xf numFmtId="3" fontId="26" fillId="33" borderId="0" xfId="0" applyNumberFormat="1" applyFont="1" applyFill="1"/>
    <xf numFmtId="169" fontId="176" fillId="0" borderId="0" xfId="35974" applyNumberFormat="1" applyFont="1" applyBorder="1" applyAlignment="1">
      <alignment horizontal="right"/>
    </xf>
    <xf numFmtId="0" fontId="24" fillId="0" borderId="0" xfId="0" applyFont="1" applyAlignment="1">
      <alignment horizontal="left" wrapText="1"/>
    </xf>
    <xf numFmtId="0" fontId="21" fillId="0" borderId="0" xfId="0" applyFont="1" applyAlignment="1">
      <alignment horizontal="left" wrapText="1"/>
    </xf>
    <xf numFmtId="0" fontId="169" fillId="127" borderId="0" xfId="0" applyFont="1" applyFill="1" applyAlignment="1">
      <alignment wrapText="1"/>
    </xf>
    <xf numFmtId="172" fontId="26" fillId="0" borderId="0" xfId="0" applyNumberFormat="1" applyFont="1" applyAlignment="1">
      <alignment horizontal="right" vertical="top" wrapText="1"/>
    </xf>
    <xf numFmtId="0" fontId="214" fillId="0" borderId="0" xfId="0" applyFont="1" applyAlignment="1">
      <alignment wrapText="1"/>
    </xf>
    <xf numFmtId="0" fontId="22" fillId="124" borderId="0" xfId="0" applyFont="1" applyFill="1" applyAlignment="1">
      <alignment horizontal="right" vertical="center"/>
    </xf>
    <xf numFmtId="0" fontId="23" fillId="124" borderId="0" xfId="0" applyFont="1" applyFill="1"/>
    <xf numFmtId="0" fontId="0" fillId="124" borderId="0" xfId="0" applyFill="1"/>
    <xf numFmtId="49" fontId="21" fillId="124" borderId="0" xfId="0" applyNumberFormat="1" applyFont="1" applyFill="1"/>
    <xf numFmtId="49" fontId="21" fillId="124" borderId="0" xfId="0" applyNumberFormat="1" applyFont="1" applyFill="1" applyAlignment="1">
      <alignment vertical="center" wrapText="1"/>
    </xf>
    <xf numFmtId="172" fontId="21" fillId="124" borderId="0" xfId="55773" applyNumberFormat="1" applyFont="1" applyFill="1" applyBorder="1" applyAlignment="1">
      <alignment vertical="center" wrapText="1"/>
    </xf>
    <xf numFmtId="0" fontId="24" fillId="124" borderId="0" xfId="0" applyFont="1" applyFill="1" applyAlignment="1">
      <alignment vertical="center" wrapText="1"/>
    </xf>
    <xf numFmtId="0" fontId="21" fillId="33" borderId="21" xfId="0" applyFont="1" applyFill="1" applyBorder="1"/>
    <xf numFmtId="3" fontId="169" fillId="0" borderId="0" xfId="0" applyNumberFormat="1" applyFont="1" applyAlignment="1">
      <alignment wrapText="1"/>
    </xf>
    <xf numFmtId="0" fontId="169" fillId="0" borderId="0" xfId="0" applyFont="1" applyAlignment="1">
      <alignment wrapText="1"/>
    </xf>
    <xf numFmtId="0" fontId="21" fillId="33" borderId="0" xfId="0" applyFont="1" applyFill="1" applyAlignment="1">
      <alignment horizontal="left" vertical="top" wrapText="1"/>
    </xf>
    <xf numFmtId="0" fontId="169" fillId="0" borderId="0" xfId="0" applyFont="1" applyAlignment="1">
      <alignment horizontal="right"/>
    </xf>
    <xf numFmtId="0" fontId="169" fillId="0" borderId="0" xfId="0" applyFont="1" applyAlignment="1">
      <alignment horizontal="right" vertical="center" wrapText="1"/>
    </xf>
    <xf numFmtId="0" fontId="21" fillId="0" borderId="0" xfId="0" applyFont="1" applyAlignment="1">
      <alignment horizontal="right" vertical="center" wrapText="1"/>
    </xf>
    <xf numFmtId="0" fontId="74" fillId="0" borderId="0" xfId="0" applyFont="1" applyAlignment="1">
      <alignment horizontal="right"/>
    </xf>
    <xf numFmtId="0" fontId="169" fillId="0" borderId="0" xfId="0" applyFont="1" applyAlignment="1">
      <alignment horizontal="right" vertical="top" wrapText="1"/>
    </xf>
    <xf numFmtId="0" fontId="23" fillId="33" borderId="0" xfId="0" applyFont="1" applyFill="1" applyAlignment="1">
      <alignment horizontal="left"/>
    </xf>
    <xf numFmtId="49" fontId="21" fillId="124" borderId="0" xfId="0" applyNumberFormat="1" applyFont="1" applyFill="1" applyAlignment="1">
      <alignment horizontal="right" vertical="center"/>
    </xf>
    <xf numFmtId="49" fontId="21" fillId="124" borderId="0" xfId="0" applyNumberFormat="1" applyFont="1" applyFill="1" applyAlignment="1">
      <alignment horizontal="right"/>
    </xf>
    <xf numFmtId="0" fontId="21" fillId="0" borderId="0" xfId="0" applyFont="1" applyAlignment="1">
      <alignment horizontal="left" vertical="center" wrapText="1"/>
    </xf>
    <xf numFmtId="0" fontId="21" fillId="0" borderId="0" xfId="0" applyFont="1" applyAlignment="1">
      <alignment horizontal="right" wrapText="1"/>
    </xf>
    <xf numFmtId="0" fontId="21" fillId="33" borderId="0" xfId="0" applyFont="1" applyFill="1" applyAlignment="1">
      <alignment horizontal="right" vertical="top"/>
    </xf>
    <xf numFmtId="0" fontId="169" fillId="117" borderId="0" xfId="0" applyFont="1" applyFill="1" applyAlignment="1">
      <alignment horizontal="left" wrapText="1"/>
    </xf>
    <xf numFmtId="172" fontId="169" fillId="117" borderId="0" xfId="0" applyNumberFormat="1" applyFont="1" applyFill="1" applyAlignment="1">
      <alignment horizontal="left" wrapText="1"/>
    </xf>
    <xf numFmtId="167" fontId="24" fillId="0" borderId="0" xfId="0" applyNumberFormat="1" applyFont="1"/>
    <xf numFmtId="239" fontId="24" fillId="33" borderId="0" xfId="0" applyNumberFormat="1" applyFont="1" applyFill="1"/>
    <xf numFmtId="0" fontId="21" fillId="33" borderId="0" xfId="0" applyFont="1" applyFill="1" applyAlignment="1">
      <alignment horizontal="left" vertical="top"/>
    </xf>
    <xf numFmtId="172" fontId="24" fillId="33" borderId="0" xfId="0" applyNumberFormat="1" applyFont="1" applyFill="1" applyAlignment="1">
      <alignment horizontal="right" wrapText="1"/>
    </xf>
    <xf numFmtId="172" fontId="21" fillId="124" borderId="0" xfId="55773" applyNumberFormat="1" applyFont="1" applyFill="1" applyAlignment="1">
      <alignment vertical="center" wrapText="1"/>
    </xf>
    <xf numFmtId="171" fontId="24" fillId="124" borderId="0" xfId="0" applyNumberFormat="1" applyFont="1" applyFill="1"/>
    <xf numFmtId="4" fontId="214" fillId="0" borderId="0" xfId="0" applyNumberFormat="1" applyFont="1" applyAlignment="1">
      <alignment wrapText="1"/>
    </xf>
    <xf numFmtId="0" fontId="283" fillId="0" borderId="0" xfId="0" applyFont="1" applyAlignment="1">
      <alignment horizontal="left"/>
    </xf>
    <xf numFmtId="0" fontId="253" fillId="0" borderId="0" xfId="0" applyFont="1" applyAlignment="1">
      <alignment horizontal="right"/>
    </xf>
    <xf numFmtId="0" fontId="72" fillId="0" borderId="0" xfId="35680" applyFont="1" applyAlignment="1">
      <alignment horizontal="right" vertical="top"/>
    </xf>
    <xf numFmtId="0" fontId="23" fillId="33" borderId="0" xfId="0" applyFont="1" applyFill="1" applyAlignment="1">
      <alignment horizontal="right"/>
    </xf>
    <xf numFmtId="0" fontId="273" fillId="0" borderId="0" xfId="0" applyFont="1"/>
    <xf numFmtId="10" fontId="72" fillId="0" borderId="0" xfId="35680" applyNumberFormat="1" applyFont="1" applyAlignment="1">
      <alignment vertical="top"/>
    </xf>
    <xf numFmtId="0" fontId="170" fillId="0" borderId="0" xfId="0" applyFont="1" applyAlignment="1">
      <alignment horizontal="left"/>
    </xf>
    <xf numFmtId="0" fontId="206" fillId="0" borderId="0" xfId="0" applyFont="1"/>
    <xf numFmtId="0" fontId="0" fillId="0" borderId="0" xfId="0" applyAlignment="1">
      <alignment vertical="top"/>
    </xf>
    <xf numFmtId="0" fontId="16" fillId="0" borderId="0" xfId="0" applyFont="1" applyAlignment="1">
      <alignment horizontal="center" vertical="top" wrapText="1"/>
    </xf>
    <xf numFmtId="0" fontId="24" fillId="0" borderId="0" xfId="0" applyFont="1" applyAlignment="1">
      <alignment horizontal="center" vertical="center" wrapText="1"/>
    </xf>
    <xf numFmtId="169" fontId="21" fillId="0" borderId="0" xfId="35974" applyNumberFormat="1" applyFont="1" applyAlignment="1">
      <alignment horizontal="right"/>
    </xf>
    <xf numFmtId="0" fontId="21" fillId="0" borderId="0" xfId="0" applyFont="1" applyAlignment="1">
      <alignment vertical="top"/>
    </xf>
    <xf numFmtId="3" fontId="21" fillId="0" borderId="0" xfId="0" applyNumberFormat="1" applyFont="1" applyAlignment="1">
      <alignment vertical="top"/>
    </xf>
    <xf numFmtId="164" fontId="21" fillId="0" borderId="0" xfId="0" applyNumberFormat="1" applyFont="1" applyAlignment="1">
      <alignment vertical="top"/>
    </xf>
    <xf numFmtId="0" fontId="22" fillId="0" borderId="0" xfId="0" applyFont="1" applyAlignment="1">
      <alignment vertical="top"/>
    </xf>
    <xf numFmtId="239" fontId="24" fillId="0" borderId="0" xfId="0" applyNumberFormat="1" applyFont="1" applyAlignment="1">
      <alignment horizontal="right" vertical="center" wrapText="1"/>
    </xf>
    <xf numFmtId="0" fontId="22" fillId="0" borderId="91" xfId="0" applyFont="1" applyBorder="1" applyAlignment="1">
      <alignment vertical="top"/>
    </xf>
    <xf numFmtId="3" fontId="22" fillId="0" borderId="91" xfId="0" applyNumberFormat="1" applyFont="1" applyBorder="1" applyAlignment="1">
      <alignment vertical="top"/>
    </xf>
    <xf numFmtId="164" fontId="22" fillId="0" borderId="91" xfId="0" applyNumberFormat="1" applyFont="1" applyBorder="1" applyAlignment="1">
      <alignment vertical="top"/>
    </xf>
    <xf numFmtId="252" fontId="24" fillId="117" borderId="0" xfId="0" applyNumberFormat="1" applyFont="1" applyFill="1" applyAlignment="1">
      <alignment vertical="top" wrapText="1"/>
    </xf>
    <xf numFmtId="252" fontId="24" fillId="0" borderId="0" xfId="0" applyNumberFormat="1" applyFont="1" applyAlignment="1">
      <alignment horizontal="right" vertical="top" wrapText="1"/>
    </xf>
    <xf numFmtId="0" fontId="169" fillId="0" borderId="0" xfId="0" applyFont="1" applyAlignment="1">
      <alignment horizontal="left" vertical="top" wrapText="1"/>
    </xf>
    <xf numFmtId="172" fontId="24" fillId="124" borderId="0" xfId="0" applyNumberFormat="1" applyFont="1" applyFill="1" applyAlignment="1">
      <alignment horizontal="right" vertical="top" wrapText="1"/>
    </xf>
    <xf numFmtId="239" fontId="22" fillId="0" borderId="0" xfId="0" applyNumberFormat="1" applyFont="1" applyAlignment="1">
      <alignment horizontal="left" vertical="center"/>
    </xf>
    <xf numFmtId="49" fontId="21" fillId="0" borderId="0" xfId="305" quotePrefix="1" applyNumberFormat="1" applyFont="1" applyAlignment="1">
      <alignment horizontal="right"/>
    </xf>
    <xf numFmtId="0" fontId="24" fillId="0" borderId="0" xfId="0" applyFont="1" applyAlignment="1">
      <alignment horizontal="right" vertical="center" wrapText="1"/>
    </xf>
    <xf numFmtId="49" fontId="176" fillId="124" borderId="0" xfId="0" applyNumberFormat="1" applyFont="1" applyFill="1"/>
    <xf numFmtId="0" fontId="24" fillId="0" borderId="0" xfId="0" applyFont="1" applyAlignment="1">
      <alignment wrapText="1"/>
    </xf>
    <xf numFmtId="254" fontId="21" fillId="0" borderId="0" xfId="35974" applyNumberFormat="1" applyFont="1" applyBorder="1" applyAlignment="1">
      <alignment horizontal="right"/>
    </xf>
    <xf numFmtId="254" fontId="26" fillId="0" borderId="0" xfId="0" applyNumberFormat="1" applyFont="1" applyAlignment="1">
      <alignment horizontal="right" vertical="top" wrapText="1"/>
    </xf>
    <xf numFmtId="0" fontId="24" fillId="0" borderId="0" xfId="0" applyFont="1" applyAlignment="1">
      <alignment horizontal="left" vertical="top" wrapText="1"/>
    </xf>
    <xf numFmtId="169" fontId="22" fillId="0" borderId="0" xfId="35974" applyNumberFormat="1" applyFont="1" applyBorder="1" applyAlignment="1">
      <alignment horizontal="right"/>
    </xf>
    <xf numFmtId="243" fontId="21" fillId="0" borderId="0" xfId="35974" applyNumberFormat="1" applyFont="1" applyAlignment="1">
      <alignment horizontal="right"/>
    </xf>
    <xf numFmtId="0" fontId="26" fillId="0" borderId="0" xfId="0" applyFont="1" applyAlignment="1">
      <alignment horizontal="left" vertical="top" wrapText="1"/>
    </xf>
    <xf numFmtId="0" fontId="169" fillId="0" borderId="0" xfId="0" applyFont="1" applyAlignment="1">
      <alignment horizontal="right" wrapText="1"/>
    </xf>
    <xf numFmtId="0" fontId="20" fillId="33" borderId="0" xfId="0" applyFont="1" applyFill="1" applyAlignment="1">
      <alignment horizontal="left" vertical="center"/>
    </xf>
    <xf numFmtId="0" fontId="21" fillId="33" borderId="0" xfId="0" applyFont="1" applyFill="1" applyAlignment="1">
      <alignment horizontal="left" wrapText="1"/>
    </xf>
    <xf numFmtId="0" fontId="24" fillId="0" borderId="0" xfId="0" applyFont="1" applyAlignment="1">
      <alignment horizontal="left" vertical="center"/>
    </xf>
    <xf numFmtId="0" fontId="24" fillId="33" borderId="0" xfId="0" applyFont="1" applyFill="1" applyAlignment="1">
      <alignment horizontal="left" wrapText="1"/>
    </xf>
    <xf numFmtId="0" fontId="24" fillId="33" borderId="0" xfId="0" applyFont="1" applyFill="1" applyAlignment="1">
      <alignment horizontal="left" vertical="top" wrapText="1"/>
    </xf>
    <xf numFmtId="0" fontId="21" fillId="0" borderId="0" xfId="0" applyFont="1" applyAlignment="1">
      <alignment horizontal="left" vertical="top" wrapText="1"/>
    </xf>
    <xf numFmtId="0" fontId="24" fillId="33" borderId="0" xfId="0" applyFont="1" applyFill="1" applyAlignment="1">
      <alignment horizontal="left"/>
    </xf>
    <xf numFmtId="0" fontId="24" fillId="33" borderId="0" xfId="0" applyFont="1" applyFill="1" applyAlignment="1">
      <alignment vertical="top" wrapText="1"/>
    </xf>
    <xf numFmtId="0" fontId="210" fillId="33" borderId="0" xfId="0" applyFont="1" applyFill="1" applyAlignment="1">
      <alignment horizontal="left" wrapText="1"/>
    </xf>
    <xf numFmtId="0" fontId="24"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wrapText="1"/>
    </xf>
    <xf numFmtId="0" fontId="24" fillId="33" borderId="0" xfId="0" applyFont="1" applyFill="1" applyAlignment="1">
      <alignment horizontal="right" vertical="center" wrapText="1"/>
    </xf>
    <xf numFmtId="0" fontId="24" fillId="33" borderId="0" xfId="0" applyFont="1" applyFill="1" applyAlignment="1">
      <alignment horizontal="center" vertical="top" wrapText="1"/>
    </xf>
    <xf numFmtId="0" fontId="21" fillId="33" borderId="0" xfId="0" applyFont="1" applyFill="1" applyAlignment="1">
      <alignment horizontal="right" vertical="top" wrapText="1"/>
    </xf>
    <xf numFmtId="0" fontId="24" fillId="33" borderId="0" xfId="0" applyFont="1" applyFill="1" applyAlignment="1">
      <alignment horizontal="right" wrapText="1"/>
    </xf>
    <xf numFmtId="243" fontId="21" fillId="117" borderId="0" xfId="35974" applyNumberFormat="1" applyFont="1" applyFill="1" applyBorder="1" applyAlignment="1">
      <alignment horizontal="right"/>
    </xf>
    <xf numFmtId="0" fontId="284" fillId="0" borderId="0" xfId="0" applyFont="1" applyAlignment="1">
      <alignment horizontal="left"/>
    </xf>
    <xf numFmtId="0" fontId="30" fillId="0" borderId="0" xfId="0" applyFont="1" applyAlignment="1">
      <alignment horizontal="center"/>
    </xf>
    <xf numFmtId="0" fontId="30" fillId="0" borderId="0" xfId="0" applyFont="1"/>
    <xf numFmtId="0" fontId="101" fillId="0" borderId="0" xfId="0" applyFont="1"/>
    <xf numFmtId="0" fontId="207" fillId="0" borderId="0" xfId="0" applyFont="1" applyAlignment="1">
      <alignment horizontal="left"/>
    </xf>
    <xf numFmtId="3" fontId="176" fillId="33" borderId="0" xfId="0" applyNumberFormat="1" applyFont="1" applyFill="1"/>
    <xf numFmtId="0" fontId="21" fillId="33" borderId="0" xfId="0" applyFont="1" applyFill="1" applyAlignment="1" applyProtection="1">
      <alignment wrapText="1"/>
      <protection locked="0"/>
    </xf>
    <xf numFmtId="0" fontId="176" fillId="33" borderId="0" xfId="0" applyFont="1" applyFill="1" applyProtection="1">
      <protection locked="0"/>
    </xf>
    <xf numFmtId="170" fontId="21" fillId="33" borderId="0" xfId="35974" applyNumberFormat="1" applyFont="1" applyFill="1" applyBorder="1" applyAlignment="1">
      <alignment horizontal="right"/>
    </xf>
    <xf numFmtId="0" fontId="21" fillId="33" borderId="0" xfId="0" applyFont="1" applyFill="1" applyAlignment="1" applyProtection="1">
      <alignment horizontal="left" wrapText="1" indent="1"/>
      <protection locked="0"/>
    </xf>
    <xf numFmtId="253" fontId="21" fillId="33" borderId="0" xfId="35974" applyNumberFormat="1" applyFont="1" applyFill="1" applyBorder="1" applyAlignment="1">
      <alignment horizontal="right"/>
    </xf>
    <xf numFmtId="0" fontId="24" fillId="0" borderId="0" xfId="0" quotePrefix="1" applyFont="1" applyAlignment="1">
      <alignment horizontal="right" vertical="top" wrapText="1"/>
    </xf>
    <xf numFmtId="0" fontId="24" fillId="124" borderId="0" xfId="0" quotePrefix="1" applyFont="1" applyFill="1" applyAlignment="1">
      <alignment horizontal="right" vertical="top" wrapText="1"/>
    </xf>
    <xf numFmtId="0" fontId="18" fillId="0" borderId="0" xfId="0" applyFont="1"/>
    <xf numFmtId="0" fontId="289" fillId="0" borderId="0" xfId="0" applyFont="1"/>
    <xf numFmtId="0" fontId="289" fillId="33" borderId="0" xfId="0" applyFont="1" applyFill="1"/>
    <xf numFmtId="0" fontId="26" fillId="33" borderId="0" xfId="0" applyFont="1" applyFill="1" applyAlignment="1">
      <alignment horizontal="left"/>
    </xf>
    <xf numFmtId="0" fontId="21" fillId="33" borderId="0" xfId="0" applyFont="1" applyFill="1" applyAlignment="1">
      <alignment horizontal="center" vertical="center"/>
    </xf>
    <xf numFmtId="172" fontId="169" fillId="0" borderId="0" xfId="0" applyNumberFormat="1" applyFont="1" applyAlignment="1">
      <alignment horizontal="left" wrapText="1"/>
    </xf>
    <xf numFmtId="0" fontId="210" fillId="33" borderId="0" xfId="0" applyFont="1" applyFill="1" applyAlignment="1">
      <alignment wrapText="1"/>
    </xf>
    <xf numFmtId="172" fontId="22" fillId="0" borderId="0" xfId="0" applyNumberFormat="1" applyFont="1" applyAlignment="1">
      <alignment horizontal="left" vertical="top"/>
    </xf>
    <xf numFmtId="0" fontId="208" fillId="0" borderId="0" xfId="0" applyFont="1" applyAlignment="1">
      <alignment horizontal="left"/>
    </xf>
    <xf numFmtId="0" fontId="170" fillId="0" borderId="0" xfId="0" applyFont="1" applyAlignment="1">
      <alignment horizontal="center"/>
    </xf>
    <xf numFmtId="0" fontId="281" fillId="0" borderId="0" xfId="0" applyFont="1" applyAlignment="1">
      <alignment horizontal="center"/>
    </xf>
    <xf numFmtId="0" fontId="209" fillId="0" borderId="0" xfId="0" applyFont="1"/>
    <xf numFmtId="0" fontId="76" fillId="0" borderId="0" xfId="0" applyFont="1"/>
    <xf numFmtId="0" fontId="207" fillId="0" borderId="0" xfId="0" applyFont="1" applyAlignment="1">
      <alignment wrapText="1"/>
    </xf>
    <xf numFmtId="0" fontId="0" fillId="0" borderId="0" xfId="0" applyAlignment="1">
      <alignment vertical="center" wrapText="1"/>
    </xf>
    <xf numFmtId="0" fontId="24" fillId="117" borderId="0" xfId="0" applyFont="1" applyFill="1" applyAlignment="1">
      <alignment horizontal="left" vertical="top"/>
    </xf>
    <xf numFmtId="0" fontId="24" fillId="0" borderId="0" xfId="0" applyFont="1" applyAlignment="1">
      <alignment horizontal="left" vertical="top"/>
    </xf>
    <xf numFmtId="0" fontId="24" fillId="124" borderId="0" xfId="0" applyFont="1" applyFill="1" applyAlignment="1">
      <alignment horizontal="left" vertical="center" wrapText="1" indent="1"/>
    </xf>
    <xf numFmtId="255" fontId="21" fillId="0" borderId="0" xfId="35974" applyNumberFormat="1" applyFont="1" applyBorder="1" applyAlignment="1">
      <alignment horizontal="right"/>
    </xf>
    <xf numFmtId="0" fontId="211" fillId="0" borderId="0" xfId="0" applyFont="1"/>
    <xf numFmtId="174" fontId="24" fillId="33" borderId="0" xfId="0" applyNumberFormat="1" applyFont="1" applyFill="1" applyAlignment="1">
      <alignment horizontal="right" wrapText="1"/>
    </xf>
    <xf numFmtId="0" fontId="26" fillId="33" borderId="0" xfId="0" applyFont="1" applyFill="1" applyAlignment="1">
      <alignment horizontal="left" wrapText="1"/>
    </xf>
    <xf numFmtId="172" fontId="26" fillId="33" borderId="0" xfId="0" applyNumberFormat="1" applyFont="1" applyFill="1" applyAlignment="1">
      <alignment horizontal="right" wrapText="1"/>
    </xf>
    <xf numFmtId="0" fontId="210" fillId="33" borderId="0" xfId="0" applyFont="1" applyFill="1" applyAlignment="1">
      <alignment horizontal="left" wrapText="1" indent="1"/>
    </xf>
    <xf numFmtId="172" fontId="210" fillId="33" borderId="0" xfId="0" applyNumberFormat="1" applyFont="1" applyFill="1" applyAlignment="1">
      <alignment horizontal="right" wrapText="1"/>
    </xf>
    <xf numFmtId="0" fontId="210" fillId="0" borderId="0" xfId="0" applyFont="1" applyAlignment="1">
      <alignment horizontal="left" wrapText="1" indent="1"/>
    </xf>
    <xf numFmtId="174" fontId="24" fillId="0" borderId="0" xfId="0" applyNumberFormat="1" applyFont="1" applyAlignment="1">
      <alignment horizontal="right" wrapText="1"/>
    </xf>
    <xf numFmtId="0" fontId="26" fillId="0" borderId="0" xfId="0" applyFont="1" applyAlignment="1">
      <alignment horizontal="left" wrapText="1"/>
    </xf>
    <xf numFmtId="172" fontId="292" fillId="33" borderId="0" xfId="0" applyNumberFormat="1" applyFont="1" applyFill="1" applyAlignment="1">
      <alignment horizontal="right" wrapText="1"/>
    </xf>
    <xf numFmtId="172" fontId="210" fillId="33" borderId="0" xfId="0" applyNumberFormat="1" applyFont="1" applyFill="1" applyAlignment="1">
      <alignment horizontal="center" wrapText="1"/>
    </xf>
    <xf numFmtId="0" fontId="26" fillId="33" borderId="91" xfId="0" applyFont="1" applyFill="1" applyBorder="1" applyAlignment="1">
      <alignment horizontal="left" wrapText="1"/>
    </xf>
    <xf numFmtId="3" fontId="24" fillId="117" borderId="0" xfId="0" applyNumberFormat="1" applyFont="1" applyFill="1" applyAlignment="1">
      <alignment vertical="top" wrapText="1"/>
    </xf>
    <xf numFmtId="256" fontId="24" fillId="33" borderId="0" xfId="0" applyNumberFormat="1" applyFont="1" applyFill="1" applyAlignment="1">
      <alignment horizontal="right" vertical="top" wrapText="1"/>
    </xf>
    <xf numFmtId="0" fontId="210" fillId="0" borderId="0" xfId="0" applyFont="1" applyAlignment="1">
      <alignment horizontal="left" vertical="top" wrapText="1"/>
    </xf>
    <xf numFmtId="256" fontId="24" fillId="0" borderId="0" xfId="0" applyNumberFormat="1" applyFont="1" applyAlignment="1">
      <alignment horizontal="right" vertical="top" wrapText="1"/>
    </xf>
    <xf numFmtId="257" fontId="24" fillId="117" borderId="0" xfId="0" applyNumberFormat="1" applyFont="1" applyFill="1" applyAlignment="1">
      <alignment vertical="top" wrapText="1"/>
    </xf>
    <xf numFmtId="174" fontId="24" fillId="0" borderId="0" xfId="0" applyNumberFormat="1" applyFont="1" applyAlignment="1">
      <alignment horizontal="right" vertical="top" wrapText="1"/>
    </xf>
    <xf numFmtId="2" fontId="24" fillId="33" borderId="0" xfId="0" applyNumberFormat="1" applyFont="1" applyFill="1" applyAlignment="1">
      <alignment horizontal="right" vertical="top" wrapText="1"/>
    </xf>
    <xf numFmtId="0" fontId="169" fillId="0" borderId="0" xfId="0" applyFont="1" applyAlignment="1">
      <alignment horizontal="right" vertical="center"/>
    </xf>
    <xf numFmtId="164" fontId="22" fillId="0" borderId="0" xfId="0" applyNumberFormat="1" applyFont="1" applyAlignment="1">
      <alignment vertical="top"/>
    </xf>
    <xf numFmtId="3" fontId="22" fillId="0" borderId="0" xfId="0" applyNumberFormat="1" applyFont="1" applyAlignment="1">
      <alignment vertical="top"/>
    </xf>
    <xf numFmtId="3" fontId="22" fillId="0" borderId="0" xfId="0" applyNumberFormat="1" applyFont="1" applyAlignment="1">
      <alignment vertical="top" wrapText="1"/>
    </xf>
    <xf numFmtId="0" fontId="24" fillId="33" borderId="0" xfId="0" applyFont="1" applyFill="1" applyAlignment="1">
      <alignment horizontal="left" vertical="top" wrapText="1" indent="1"/>
    </xf>
    <xf numFmtId="171" fontId="26" fillId="124" borderId="0" xfId="0" applyNumberFormat="1" applyFont="1" applyFill="1"/>
    <xf numFmtId="171" fontId="26" fillId="33" borderId="0" xfId="0" applyNumberFormat="1" applyFont="1" applyFill="1"/>
    <xf numFmtId="0" fontId="210" fillId="0" borderId="0" xfId="0" applyFont="1"/>
    <xf numFmtId="0" fontId="210" fillId="124" borderId="0" xfId="0" applyFont="1" applyFill="1" applyAlignment="1">
      <alignment horizontal="left" vertical="center" wrapText="1" indent="2"/>
    </xf>
    <xf numFmtId="171" fontId="210" fillId="124" borderId="0" xfId="0" applyNumberFormat="1" applyFont="1" applyFill="1"/>
    <xf numFmtId="171" fontId="210" fillId="33" borderId="0" xfId="0" applyNumberFormat="1" applyFont="1" applyFill="1"/>
    <xf numFmtId="239" fontId="210" fillId="0" borderId="0" xfId="53193" applyNumberFormat="1" applyFont="1" applyBorder="1" applyAlignment="1">
      <alignment horizontal="right" wrapText="1"/>
    </xf>
    <xf numFmtId="239" fontId="26" fillId="0" borderId="0" xfId="53193" applyNumberFormat="1" applyFont="1" applyBorder="1" applyAlignment="1">
      <alignment horizontal="right" wrapText="1"/>
    </xf>
    <xf numFmtId="239" fontId="26" fillId="117" borderId="0" xfId="53193" applyNumberFormat="1" applyFont="1" applyFill="1" applyBorder="1" applyAlignment="1">
      <alignment horizontal="right" wrapText="1"/>
    </xf>
    <xf numFmtId="239" fontId="24" fillId="117" borderId="0" xfId="53193" applyNumberFormat="1" applyFont="1" applyFill="1" applyBorder="1" applyAlignment="1">
      <alignment horizontal="right" wrapText="1"/>
    </xf>
    <xf numFmtId="0" fontId="24" fillId="0" borderId="0" xfId="0" applyFont="1" applyAlignment="1">
      <alignment horizontal="center" vertical="center"/>
    </xf>
    <xf numFmtId="0" fontId="26" fillId="0" borderId="0" xfId="0" applyFont="1" applyAlignment="1">
      <alignment horizontal="center"/>
    </xf>
    <xf numFmtId="0" fontId="21" fillId="0" borderId="0" xfId="55767" applyFont="1" applyAlignment="1">
      <alignment horizontal="right" wrapText="1"/>
    </xf>
    <xf numFmtId="0" fontId="21" fillId="0" borderId="0" xfId="55767" applyFont="1" applyAlignment="1">
      <alignment horizontal="left" wrapText="1"/>
    </xf>
    <xf numFmtId="170" fontId="21" fillId="0" borderId="0" xfId="55773" applyNumberFormat="1" applyFont="1" applyAlignment="1">
      <alignment horizontal="right" vertical="center"/>
    </xf>
    <xf numFmtId="0" fontId="21" fillId="0" borderId="0" xfId="55767" applyFont="1" applyAlignment="1">
      <alignment wrapText="1"/>
    </xf>
    <xf numFmtId="0" fontId="210" fillId="0" borderId="0" xfId="0" applyFont="1" applyAlignment="1">
      <alignment horizontal="left" wrapText="1"/>
    </xf>
    <xf numFmtId="172" fontId="210" fillId="33" borderId="0" xfId="55773" applyNumberFormat="1" applyFont="1" applyFill="1" applyBorder="1" applyAlignment="1">
      <alignment horizontal="left" wrapText="1"/>
    </xf>
    <xf numFmtId="172" fontId="24" fillId="33" borderId="0" xfId="55773" applyNumberFormat="1" applyFont="1" applyFill="1"/>
    <xf numFmtId="0" fontId="24" fillId="0" borderId="0" xfId="0" applyFont="1" applyAlignment="1">
      <alignment vertical="top" wrapText="1"/>
    </xf>
    <xf numFmtId="243" fontId="21" fillId="117" borderId="116" xfId="35974" applyNumberFormat="1" applyFont="1" applyFill="1" applyBorder="1" applyAlignment="1">
      <alignment horizontal="right"/>
    </xf>
    <xf numFmtId="172" fontId="24" fillId="0" borderId="0" xfId="0" applyNumberFormat="1" applyFont="1" applyAlignment="1">
      <alignment horizontal="left" vertical="top" wrapText="1"/>
    </xf>
    <xf numFmtId="172" fontId="24" fillId="117" borderId="0" xfId="0" applyNumberFormat="1" applyFont="1" applyFill="1" applyAlignment="1">
      <alignment horizontal="left" vertical="top" wrapText="1"/>
    </xf>
    <xf numFmtId="239" fontId="24" fillId="0" borderId="0" xfId="53193" applyNumberFormat="1" applyFont="1"/>
    <xf numFmtId="169" fontId="21" fillId="0" borderId="116" xfId="35974" applyNumberFormat="1" applyFont="1" applyBorder="1" applyAlignment="1">
      <alignment horizontal="right"/>
    </xf>
    <xf numFmtId="0" fontId="210" fillId="33" borderId="0" xfId="0" applyFont="1" applyFill="1" applyAlignment="1">
      <alignment horizontal="left"/>
    </xf>
    <xf numFmtId="0" fontId="22" fillId="0" borderId="0" xfId="0" applyFont="1" applyAlignment="1">
      <alignment horizontal="right" vertical="center"/>
    </xf>
    <xf numFmtId="3" fontId="28" fillId="0" borderId="0" xfId="0" applyNumberFormat="1" applyFont="1"/>
    <xf numFmtId="174" fontId="21" fillId="33" borderId="0" xfId="0" applyNumberFormat="1" applyFont="1" applyFill="1" applyAlignment="1">
      <alignment horizontal="right" wrapText="1"/>
    </xf>
    <xf numFmtId="0" fontId="21" fillId="0" borderId="0" xfId="0" applyFont="1" applyAlignment="1">
      <alignment horizontal="right"/>
    </xf>
    <xf numFmtId="0" fontId="21" fillId="0" borderId="0" xfId="0" applyFont="1" applyAlignment="1">
      <alignment horizontal="left"/>
    </xf>
    <xf numFmtId="0" fontId="21" fillId="0" borderId="0" xfId="0" applyFont="1" applyAlignment="1">
      <alignment wrapText="1"/>
    </xf>
    <xf numFmtId="174" fontId="24" fillId="33" borderId="116" xfId="0" applyNumberFormat="1" applyFont="1" applyFill="1" applyBorder="1" applyAlignment="1">
      <alignment horizontal="right" wrapText="1"/>
    </xf>
    <xf numFmtId="0" fontId="24" fillId="33" borderId="116" xfId="0" applyFont="1" applyFill="1" applyBorder="1" applyAlignment="1">
      <alignment horizontal="left" wrapText="1"/>
    </xf>
    <xf numFmtId="256" fontId="21" fillId="0" borderId="0" xfId="55771" applyNumberFormat="1" applyFont="1" applyAlignment="1">
      <alignment horizontal="right" wrapText="1"/>
    </xf>
    <xf numFmtId="254" fontId="21" fillId="0" borderId="0" xfId="55773" applyNumberFormat="1" applyFont="1" applyAlignment="1">
      <alignment horizontal="right"/>
    </xf>
    <xf numFmtId="0" fontId="24" fillId="33" borderId="0" xfId="0" quotePrefix="1" applyFont="1" applyFill="1" applyAlignment="1">
      <alignment horizontal="right" wrapText="1"/>
    </xf>
    <xf numFmtId="0" fontId="21" fillId="139" borderId="116" xfId="0" applyFont="1" applyFill="1" applyBorder="1" applyAlignment="1">
      <alignment horizontal="center" vertical="center"/>
    </xf>
    <xf numFmtId="0" fontId="169" fillId="139" borderId="116" xfId="0" applyFont="1" applyFill="1" applyBorder="1"/>
    <xf numFmtId="169" fontId="21" fillId="0" borderId="0" xfId="0" applyNumberFormat="1" applyFont="1" applyAlignment="1">
      <alignment horizontal="right"/>
    </xf>
    <xf numFmtId="255" fontId="21" fillId="0" borderId="0" xfId="55771" applyNumberFormat="1" applyFont="1" applyAlignment="1">
      <alignment horizontal="right" vertical="center"/>
    </xf>
    <xf numFmtId="0" fontId="21" fillId="33" borderId="0" xfId="0" applyFont="1" applyFill="1" applyAlignment="1">
      <alignment horizontal="left" wrapText="1" indent="1"/>
    </xf>
    <xf numFmtId="169" fontId="21" fillId="117" borderId="0" xfId="35974" applyNumberFormat="1" applyFont="1" applyFill="1" applyBorder="1" applyAlignment="1">
      <alignment horizontal="right"/>
    </xf>
    <xf numFmtId="0" fontId="210" fillId="124" borderId="0" xfId="0" applyFont="1" applyFill="1" applyAlignment="1">
      <alignment horizontal="left" vertical="center" wrapText="1" indent="1"/>
    </xf>
    <xf numFmtId="0" fontId="26" fillId="33" borderId="0" xfId="0" applyFont="1" applyFill="1" applyAlignment="1">
      <alignment horizontal="left" vertical="center" wrapText="1"/>
    </xf>
    <xf numFmtId="171" fontId="26" fillId="33" borderId="0" xfId="0" applyNumberFormat="1" applyFont="1" applyFill="1" applyAlignment="1">
      <alignment vertical="top"/>
    </xf>
    <xf numFmtId="0" fontId="290" fillId="33" borderId="0" xfId="0" applyFont="1" applyFill="1"/>
    <xf numFmtId="0" fontId="202" fillId="0" borderId="0" xfId="0" applyFont="1"/>
    <xf numFmtId="0" fontId="210" fillId="33" borderId="0" xfId="0" applyFont="1" applyFill="1" applyAlignment="1">
      <alignment horizontal="left" vertical="top" indent="1"/>
    </xf>
    <xf numFmtId="172" fontId="176" fillId="33" borderId="0" xfId="0" applyNumberFormat="1" applyFont="1" applyFill="1" applyAlignment="1">
      <alignment horizontal="left" vertical="top"/>
    </xf>
    <xf numFmtId="172" fontId="210" fillId="33" borderId="0" xfId="0" applyNumberFormat="1" applyFont="1" applyFill="1" applyAlignment="1">
      <alignment horizontal="center" vertical="top" wrapText="1"/>
    </xf>
    <xf numFmtId="0" fontId="210" fillId="33" borderId="0" xfId="0" applyFont="1" applyFill="1"/>
    <xf numFmtId="255" fontId="24" fillId="33" borderId="0" xfId="6213" applyNumberFormat="1" applyFont="1" applyFill="1"/>
    <xf numFmtId="0" fontId="24" fillId="33" borderId="0" xfId="0" applyFont="1" applyFill="1" applyAlignment="1">
      <alignment horizontal="center" vertical="center"/>
    </xf>
    <xf numFmtId="172" fontId="169" fillId="33" borderId="0" xfId="55773" applyNumberFormat="1" applyFont="1" applyFill="1" applyBorder="1" applyAlignment="1">
      <alignment horizontal="left" vertical="top" wrapText="1"/>
    </xf>
    <xf numFmtId="172" fontId="24" fillId="33" borderId="0" xfId="55773" applyNumberFormat="1" applyFont="1" applyFill="1" applyBorder="1"/>
    <xf numFmtId="172" fontId="210" fillId="0" borderId="0" xfId="0" applyNumberFormat="1" applyFont="1" applyAlignment="1">
      <alignment horizontal="right" wrapText="1"/>
    </xf>
    <xf numFmtId="0" fontId="158" fillId="0" borderId="0" xfId="0" applyFont="1"/>
    <xf numFmtId="0" fontId="176" fillId="0" borderId="0" xfId="305" applyFont="1" applyAlignment="1"/>
    <xf numFmtId="0" fontId="21" fillId="0" borderId="0" xfId="35680" applyFont="1">
      <alignment vertical="center"/>
    </xf>
    <xf numFmtId="0" fontId="21" fillId="0" borderId="0" xfId="55768" applyFont="1" applyFill="1" applyBorder="1" applyAlignment="1">
      <alignment horizontal="center" vertical="center" wrapText="1"/>
    </xf>
    <xf numFmtId="0" fontId="21" fillId="0" borderId="0" xfId="35680" applyFont="1" applyAlignment="1"/>
    <xf numFmtId="0" fontId="21" fillId="0" borderId="0" xfId="305" applyFont="1" applyAlignment="1">
      <alignment horizontal="left" vertical="center" wrapText="1" indent="1"/>
    </xf>
    <xf numFmtId="0" fontId="176" fillId="0" borderId="0" xfId="35680" applyFont="1">
      <alignment vertical="center"/>
    </xf>
    <xf numFmtId="0" fontId="294" fillId="0" borderId="0" xfId="35680" applyFont="1">
      <alignment vertical="center"/>
    </xf>
    <xf numFmtId="0" fontId="72" fillId="0" borderId="0" xfId="35680" applyFont="1">
      <alignment vertical="center"/>
    </xf>
    <xf numFmtId="172" fontId="26" fillId="0" borderId="0" xfId="0" applyNumberFormat="1" applyFont="1" applyAlignment="1">
      <alignment horizontal="right" wrapText="1"/>
    </xf>
    <xf numFmtId="172" fontId="24" fillId="0" borderId="0" xfId="0" applyNumberFormat="1" applyFont="1" applyAlignment="1">
      <alignment horizontal="right" wrapText="1"/>
    </xf>
    <xf numFmtId="172" fontId="26" fillId="0" borderId="91" xfId="0" applyNumberFormat="1" applyFont="1" applyBorder="1" applyAlignment="1">
      <alignment horizontal="right" wrapText="1"/>
    </xf>
    <xf numFmtId="0" fontId="22" fillId="117" borderId="0" xfId="0" applyFont="1" applyFill="1" applyAlignment="1">
      <alignment horizontal="right" vertical="center" wrapText="1"/>
    </xf>
    <xf numFmtId="0" fontId="22" fillId="117" borderId="0" xfId="0" applyFont="1" applyFill="1" applyAlignment="1">
      <alignment vertical="center" wrapText="1"/>
    </xf>
    <xf numFmtId="239" fontId="21" fillId="117" borderId="0" xfId="0" applyNumberFormat="1" applyFont="1" applyFill="1" applyAlignment="1">
      <alignment horizontal="center" vertical="center" wrapText="1"/>
    </xf>
    <xf numFmtId="0" fontId="21" fillId="117" borderId="0" xfId="0" applyFont="1" applyFill="1" applyAlignment="1">
      <alignment horizontal="right" vertical="center" wrapText="1"/>
    </xf>
    <xf numFmtId="0" fontId="21" fillId="117" borderId="0" xfId="0" applyFont="1" applyFill="1" applyAlignment="1">
      <alignment horizontal="justify" vertical="center" wrapText="1"/>
    </xf>
    <xf numFmtId="255" fontId="21" fillId="117" borderId="0" xfId="35974" applyNumberFormat="1" applyFont="1" applyFill="1" applyAlignment="1">
      <alignment horizontal="right"/>
    </xf>
    <xf numFmtId="172" fontId="26" fillId="0" borderId="0" xfId="0" applyNumberFormat="1" applyFont="1" applyAlignment="1">
      <alignment horizontal="left" vertical="top" wrapText="1"/>
    </xf>
    <xf numFmtId="0" fontId="24" fillId="33" borderId="116" xfId="0" applyFont="1" applyFill="1" applyBorder="1" applyAlignment="1">
      <alignment horizontal="left" vertical="top" wrapText="1"/>
    </xf>
    <xf numFmtId="0" fontId="176"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center" vertical="top" wrapText="1"/>
    </xf>
    <xf numFmtId="0" fontId="0" fillId="0" borderId="0" xfId="0" applyAlignment="1">
      <alignment horizontal="right"/>
    </xf>
    <xf numFmtId="0" fontId="24" fillId="0" borderId="116" xfId="0" applyFont="1" applyBorder="1" applyAlignment="1">
      <alignment horizontal="right" vertical="center" wrapText="1"/>
    </xf>
    <xf numFmtId="239" fontId="211" fillId="0" borderId="0" xfId="55773" applyNumberFormat="1" applyFont="1" applyBorder="1" applyAlignment="1">
      <alignment vertical="center" wrapText="1"/>
    </xf>
    <xf numFmtId="0" fontId="176" fillId="33" borderId="116" xfId="0" applyFont="1" applyFill="1" applyBorder="1"/>
    <xf numFmtId="0" fontId="28" fillId="33" borderId="116" xfId="0" applyFont="1" applyFill="1" applyBorder="1" applyAlignment="1">
      <alignment vertical="center"/>
    </xf>
    <xf numFmtId="169" fontId="21" fillId="0" borderId="116" xfId="35974" applyNumberFormat="1" applyFont="1" applyBorder="1" applyAlignment="1">
      <alignment horizontal="center"/>
    </xf>
    <xf numFmtId="0" fontId="0" fillId="33" borderId="0" xfId="0" applyFill="1" applyAlignment="1">
      <alignment horizontal="right"/>
    </xf>
    <xf numFmtId="0" fontId="202" fillId="33" borderId="0" xfId="0" applyFont="1" applyFill="1" applyAlignment="1">
      <alignment horizontal="right"/>
    </xf>
    <xf numFmtId="0" fontId="169" fillId="33" borderId="0" xfId="0" applyFont="1" applyFill="1" applyAlignment="1">
      <alignment horizontal="right" wrapText="1"/>
    </xf>
    <xf numFmtId="0" fontId="295" fillId="0" borderId="0" xfId="0" applyFont="1"/>
    <xf numFmtId="239" fontId="210" fillId="0" borderId="0" xfId="0" applyNumberFormat="1" applyFont="1" applyAlignment="1">
      <alignment horizontal="left" vertical="center" wrapText="1" indent="1"/>
    </xf>
    <xf numFmtId="254" fontId="176" fillId="0" borderId="0" xfId="35974" applyNumberFormat="1" applyFont="1" applyBorder="1" applyAlignment="1">
      <alignment horizontal="right"/>
    </xf>
    <xf numFmtId="0" fontId="210" fillId="0" borderId="0" xfId="0" applyFont="1" applyAlignment="1">
      <alignment horizontal="left" vertical="center" wrapText="1" indent="1"/>
    </xf>
    <xf numFmtId="0" fontId="176" fillId="0" borderId="0" xfId="305" applyFont="1" applyAlignment="1">
      <alignment horizontal="left" vertical="center" wrapText="1" indent="2"/>
    </xf>
    <xf numFmtId="0" fontId="26" fillId="33" borderId="116" xfId="0" applyFont="1" applyFill="1" applyBorder="1" applyAlignment="1">
      <alignment horizontal="left"/>
    </xf>
    <xf numFmtId="0" fontId="26" fillId="33" borderId="0" xfId="0" applyFont="1" applyFill="1" applyAlignment="1">
      <alignment horizontal="right"/>
    </xf>
    <xf numFmtId="0" fontId="210" fillId="0" borderId="0" xfId="0" applyFont="1" applyAlignment="1">
      <alignment horizontal="left" indent="1"/>
    </xf>
    <xf numFmtId="0" fontId="21" fillId="33" borderId="0" xfId="0" applyFont="1" applyFill="1" applyAlignment="1">
      <alignment horizontal="left" vertical="center"/>
    </xf>
    <xf numFmtId="0" fontId="0" fillId="0" borderId="0" xfId="0" applyAlignment="1">
      <alignment wrapText="1"/>
    </xf>
    <xf numFmtId="0" fontId="211" fillId="0" borderId="0" xfId="0" applyFont="1" applyAlignment="1">
      <alignment horizontal="left" vertical="center" wrapText="1" indent="1"/>
    </xf>
    <xf numFmtId="169" fontId="176" fillId="0" borderId="0" xfId="35974" applyNumberFormat="1" applyFont="1" applyAlignment="1">
      <alignment horizontal="right"/>
    </xf>
    <xf numFmtId="239" fontId="211" fillId="0" borderId="0" xfId="0" applyNumberFormat="1" applyFont="1" applyAlignment="1">
      <alignment horizontal="center" vertical="center" wrapText="1"/>
    </xf>
    <xf numFmtId="0" fontId="176" fillId="0" borderId="0" xfId="0" applyFont="1" applyAlignment="1">
      <alignment horizontal="left" vertical="center" wrapText="1" indent="1"/>
    </xf>
    <xf numFmtId="239" fontId="176" fillId="0" borderId="0" xfId="0" applyNumberFormat="1" applyFont="1" applyAlignment="1">
      <alignment horizontal="center" vertical="center" wrapText="1"/>
    </xf>
    <xf numFmtId="0" fontId="21" fillId="0" borderId="0" xfId="0" applyFont="1" applyAlignment="1">
      <alignment horizontal="right" vertical="top" wrapText="1"/>
    </xf>
    <xf numFmtId="0" fontId="21" fillId="117" borderId="0" xfId="0" applyFont="1" applyFill="1" applyAlignment="1">
      <alignment horizontal="right" vertical="top" wrapText="1"/>
    </xf>
    <xf numFmtId="0" fontId="0" fillId="0" borderId="0" xfId="0" applyAlignment="1">
      <alignment horizontal="center" vertical="center" wrapText="1"/>
    </xf>
    <xf numFmtId="0" fontId="176" fillId="0" borderId="0" xfId="305" applyFont="1" applyAlignment="1">
      <alignment horizontal="left" wrapText="1" indent="1"/>
    </xf>
    <xf numFmtId="0" fontId="211" fillId="117" borderId="0" xfId="0" applyFont="1" applyFill="1" applyAlignment="1">
      <alignment horizontal="left" vertical="top" wrapText="1"/>
    </xf>
    <xf numFmtId="172" fontId="211" fillId="117" borderId="0" xfId="0" applyNumberFormat="1" applyFont="1" applyFill="1" applyAlignment="1">
      <alignment horizontal="left" vertical="top" wrapText="1"/>
    </xf>
    <xf numFmtId="172" fontId="211" fillId="0" borderId="0" xfId="0" applyNumberFormat="1" applyFont="1" applyAlignment="1">
      <alignment horizontal="left" vertical="top" wrapText="1"/>
    </xf>
    <xf numFmtId="172" fontId="211" fillId="33" borderId="0" xfId="0" applyNumberFormat="1" applyFont="1" applyFill="1" applyAlignment="1">
      <alignment horizontal="left" vertical="top" wrapText="1"/>
    </xf>
    <xf numFmtId="0" fontId="23" fillId="33" borderId="0" xfId="0" applyFont="1" applyFill="1" applyAlignment="1">
      <alignment vertical="center"/>
    </xf>
    <xf numFmtId="0" fontId="0" fillId="33" borderId="0" xfId="0" applyFill="1" applyAlignment="1">
      <alignment vertical="center"/>
    </xf>
    <xf numFmtId="14" fontId="22" fillId="33" borderId="0" xfId="0" quotePrefix="1" applyNumberFormat="1" applyFont="1" applyFill="1" applyAlignment="1">
      <alignment horizontal="left" vertical="center"/>
    </xf>
    <xf numFmtId="14" fontId="21" fillId="33" borderId="0" xfId="0" quotePrefix="1" applyNumberFormat="1" applyFont="1" applyFill="1" applyAlignment="1">
      <alignment horizontal="center" vertical="center"/>
    </xf>
    <xf numFmtId="0" fontId="24" fillId="33" borderId="0" xfId="0" applyFont="1" applyFill="1" applyAlignment="1">
      <alignment horizontal="right" vertical="center"/>
    </xf>
    <xf numFmtId="0" fontId="21" fillId="33" borderId="0" xfId="0" applyFont="1" applyFill="1" applyAlignment="1">
      <alignment horizontal="right" vertical="center"/>
    </xf>
    <xf numFmtId="0" fontId="169" fillId="127" borderId="0" xfId="0" applyFont="1" applyFill="1" applyAlignment="1">
      <alignment horizontal="right" vertical="top" wrapText="1"/>
    </xf>
    <xf numFmtId="0" fontId="174" fillId="0" borderId="91" xfId="0" applyFont="1" applyBorder="1" applyAlignment="1">
      <alignment horizontal="right" vertical="top" wrapText="1"/>
    </xf>
    <xf numFmtId="0" fontId="21" fillId="0" borderId="0" xfId="0" applyFont="1" applyAlignment="1">
      <alignment horizontal="left" vertical="top" indent="1"/>
    </xf>
    <xf numFmtId="0" fontId="24" fillId="0" borderId="0" xfId="0" quotePrefix="1" applyFont="1" applyAlignment="1">
      <alignment horizontal="right"/>
    </xf>
    <xf numFmtId="0" fontId="169" fillId="0" borderId="0" xfId="0" quotePrefix="1" applyFont="1" applyAlignment="1">
      <alignment horizontal="right" vertical="top"/>
    </xf>
    <xf numFmtId="49" fontId="24" fillId="124" borderId="0" xfId="0" applyNumberFormat="1" applyFont="1" applyFill="1" applyAlignment="1">
      <alignment horizontal="right" vertical="center" wrapText="1"/>
    </xf>
    <xf numFmtId="0" fontId="24" fillId="0" borderId="0" xfId="0" quotePrefix="1" applyFont="1" applyAlignment="1">
      <alignment horizontal="right" vertical="center" wrapText="1"/>
    </xf>
    <xf numFmtId="0" fontId="26" fillId="0" borderId="0" xfId="0" quotePrefix="1" applyFont="1" applyAlignment="1">
      <alignment horizontal="right" vertical="center" wrapText="1"/>
    </xf>
    <xf numFmtId="174" fontId="24" fillId="33" borderId="0" xfId="0" applyNumberFormat="1" applyFont="1" applyFill="1" applyAlignment="1">
      <alignment horizontal="right" vertical="center" wrapText="1"/>
    </xf>
    <xf numFmtId="0" fontId="21" fillId="0" borderId="0" xfId="305" quotePrefix="1" applyFont="1" applyAlignment="1">
      <alignment horizontal="right" vertical="center"/>
    </xf>
    <xf numFmtId="174" fontId="24" fillId="33" borderId="0" xfId="0" applyNumberFormat="1" applyFont="1" applyFill="1" applyAlignment="1">
      <alignment horizontal="right" vertical="top"/>
    </xf>
    <xf numFmtId="0" fontId="169" fillId="0" borderId="116" xfId="0" applyFont="1" applyBorder="1" applyAlignment="1">
      <alignment horizontal="right"/>
    </xf>
    <xf numFmtId="174" fontId="24" fillId="33" borderId="116" xfId="0" applyNumberFormat="1" applyFont="1" applyFill="1" applyBorder="1" applyAlignment="1">
      <alignment horizontal="right" vertical="top" wrapText="1"/>
    </xf>
    <xf numFmtId="0" fontId="176" fillId="0" borderId="0" xfId="0" applyFont="1" applyAlignment="1">
      <alignment horizontal="left" indent="1"/>
    </xf>
    <xf numFmtId="0" fontId="21" fillId="0" borderId="0" xfId="55768" applyFont="1" applyFill="1" applyBorder="1" applyAlignment="1">
      <alignment horizontal="right" wrapText="1"/>
    </xf>
    <xf numFmtId="0" fontId="21" fillId="0" borderId="0" xfId="305" quotePrefix="1" applyFont="1" applyAlignment="1">
      <alignment horizontal="right" wrapText="1"/>
    </xf>
    <xf numFmtId="0" fontId="22" fillId="0" borderId="0" xfId="55768" applyFont="1" applyFill="1" applyBorder="1" applyAlignment="1">
      <alignment horizontal="center" vertical="center" wrapText="1"/>
    </xf>
    <xf numFmtId="0" fontId="21" fillId="0" borderId="0" xfId="55768" applyFont="1" applyFill="1" applyBorder="1" applyAlignment="1">
      <alignment horizontal="right" vertical="center" wrapText="1"/>
    </xf>
    <xf numFmtId="3" fontId="21" fillId="0" borderId="0" xfId="55766" applyFont="1" applyFill="1" applyBorder="1" applyAlignment="1">
      <alignment horizontal="right"/>
      <protection locked="0"/>
    </xf>
    <xf numFmtId="0" fontId="21" fillId="0" borderId="0" xfId="55768" applyFont="1" applyFill="1" applyBorder="1" applyAlignment="1">
      <alignment horizontal="center" vertical="center"/>
    </xf>
    <xf numFmtId="0" fontId="174" fillId="127" borderId="0" xfId="0" applyFont="1" applyFill="1" applyAlignment="1">
      <alignment horizontal="right" vertical="top" wrapText="1"/>
    </xf>
    <xf numFmtId="0" fontId="0" fillId="0" borderId="116" xfId="0" applyBorder="1"/>
    <xf numFmtId="167" fontId="24" fillId="33" borderId="0" xfId="0" applyNumberFormat="1" applyFont="1" applyFill="1"/>
    <xf numFmtId="172" fontId="24" fillId="0" borderId="0" xfId="55773" applyNumberFormat="1" applyFont="1" applyFill="1" applyBorder="1" applyAlignment="1">
      <alignment horizontal="left"/>
    </xf>
    <xf numFmtId="172" fontId="169" fillId="0" borderId="0" xfId="55773" applyNumberFormat="1" applyFont="1" applyFill="1" applyBorder="1" applyAlignment="1">
      <alignment horizontal="left" vertical="top" wrapText="1"/>
    </xf>
    <xf numFmtId="172" fontId="169" fillId="33" borderId="0" xfId="0" applyNumberFormat="1" applyFont="1" applyFill="1" applyAlignment="1">
      <alignment horizontal="right" wrapText="1"/>
    </xf>
    <xf numFmtId="1" fontId="24" fillId="33" borderId="0" xfId="0" applyNumberFormat="1" applyFont="1" applyFill="1" applyAlignment="1">
      <alignment horizontal="right"/>
    </xf>
    <xf numFmtId="172" fontId="21" fillId="0" borderId="0" xfId="0" applyNumberFormat="1" applyFont="1" applyAlignment="1">
      <alignment horizontal="right" vertical="top"/>
    </xf>
    <xf numFmtId="172" fontId="176" fillId="0" borderId="0" xfId="0" applyNumberFormat="1" applyFont="1" applyAlignment="1">
      <alignment horizontal="right" vertical="top"/>
    </xf>
    <xf numFmtId="172" fontId="22" fillId="0" borderId="0" xfId="0" applyNumberFormat="1" applyFont="1" applyAlignment="1">
      <alignment horizontal="right" vertical="top"/>
    </xf>
    <xf numFmtId="259" fontId="24" fillId="0" borderId="0" xfId="55773" applyNumberFormat="1" applyFont="1"/>
    <xf numFmtId="0" fontId="297" fillId="0" borderId="0" xfId="0" applyFont="1"/>
    <xf numFmtId="0" fontId="21" fillId="33" borderId="116" xfId="0" applyFont="1" applyFill="1" applyBorder="1"/>
    <xf numFmtId="0" fontId="24" fillId="33" borderId="116" xfId="0" applyFont="1" applyFill="1" applyBorder="1" applyAlignment="1">
      <alignment horizontal="right" wrapText="1"/>
    </xf>
    <xf numFmtId="0" fontId="21" fillId="0" borderId="116" xfId="0" applyFont="1" applyBorder="1" applyAlignment="1">
      <alignment horizontal="center" vertical="center"/>
    </xf>
    <xf numFmtId="0" fontId="21" fillId="0" borderId="116" xfId="0" applyFont="1" applyBorder="1" applyAlignment="1">
      <alignment horizontal="center" vertical="center" wrapText="1"/>
    </xf>
    <xf numFmtId="0" fontId="174" fillId="0" borderId="116" xfId="0" applyFont="1" applyBorder="1" applyAlignment="1">
      <alignment horizontal="right" vertical="top" wrapText="1"/>
    </xf>
    <xf numFmtId="0" fontId="22" fillId="0" borderId="116" xfId="0" applyFont="1" applyBorder="1" applyAlignment="1">
      <alignment vertical="top"/>
    </xf>
    <xf numFmtId="0" fontId="21" fillId="0" borderId="116" xfId="0" applyFont="1" applyBorder="1" applyAlignment="1">
      <alignment vertical="top"/>
    </xf>
    <xf numFmtId="3" fontId="22" fillId="0" borderId="116" xfId="0" applyNumberFormat="1" applyFont="1" applyBorder="1" applyAlignment="1">
      <alignment vertical="top" wrapText="1"/>
    </xf>
    <xf numFmtId="164" fontId="22" fillId="0" borderId="116" xfId="0" applyNumberFormat="1" applyFont="1" applyBorder="1" applyAlignment="1">
      <alignment vertical="top" wrapText="1"/>
    </xf>
    <xf numFmtId="49" fontId="21" fillId="124" borderId="116" xfId="0" applyNumberFormat="1" applyFont="1" applyFill="1" applyBorder="1" applyAlignment="1">
      <alignment horizontal="center" vertical="center"/>
    </xf>
    <xf numFmtId="49" fontId="24" fillId="124" borderId="116" xfId="0" applyNumberFormat="1" applyFont="1" applyFill="1" applyBorder="1" applyAlignment="1">
      <alignment horizontal="right" vertical="center" wrapText="1"/>
    </xf>
    <xf numFmtId="49" fontId="21" fillId="124" borderId="116" xfId="0" applyNumberFormat="1" applyFont="1" applyFill="1" applyBorder="1" applyAlignment="1">
      <alignment vertical="center" wrapText="1"/>
    </xf>
    <xf numFmtId="172" fontId="21" fillId="124" borderId="116" xfId="55773" applyNumberFormat="1" applyFont="1" applyFill="1" applyBorder="1" applyAlignment="1">
      <alignment vertical="center" wrapText="1"/>
    </xf>
    <xf numFmtId="171" fontId="24" fillId="33" borderId="116" xfId="0" applyNumberFormat="1" applyFont="1" applyFill="1" applyBorder="1"/>
    <xf numFmtId="0" fontId="169" fillId="0" borderId="116" xfId="0" applyFont="1" applyBorder="1" applyAlignment="1">
      <alignment horizontal="right" vertical="center" wrapText="1"/>
    </xf>
    <xf numFmtId="0" fontId="24" fillId="0" borderId="116" xfId="0" applyFont="1" applyBorder="1" applyAlignment="1">
      <alignment horizontal="center" vertical="center" wrapText="1"/>
    </xf>
    <xf numFmtId="0" fontId="21" fillId="33" borderId="116" xfId="0" applyFont="1" applyFill="1" applyBorder="1" applyAlignment="1">
      <alignment vertical="center"/>
    </xf>
    <xf numFmtId="0" fontId="169" fillId="33" borderId="116" xfId="0" applyFont="1" applyFill="1" applyBorder="1" applyAlignment="1">
      <alignment horizontal="right" wrapText="1"/>
    </xf>
    <xf numFmtId="0" fontId="21" fillId="33" borderId="116" xfId="0" applyFont="1" applyFill="1" applyBorder="1" applyAlignment="1">
      <alignment horizontal="right" vertical="top" wrapText="1"/>
    </xf>
    <xf numFmtId="0" fontId="21" fillId="33" borderId="116" xfId="0" applyFont="1" applyFill="1" applyBorder="1" applyAlignment="1">
      <alignment horizontal="left" vertical="top" wrapText="1"/>
    </xf>
    <xf numFmtId="172" fontId="169" fillId="33" borderId="116" xfId="55773" applyNumberFormat="1" applyFont="1" applyFill="1" applyBorder="1" applyAlignment="1">
      <alignment horizontal="right" vertical="top" wrapText="1"/>
    </xf>
    <xf numFmtId="0" fontId="22" fillId="33" borderId="116" xfId="0" applyFont="1" applyFill="1" applyBorder="1"/>
    <xf numFmtId="0" fontId="22" fillId="0" borderId="116" xfId="0" applyFont="1" applyBorder="1" applyAlignment="1">
      <alignment horizontal="left" vertical="center" wrapText="1"/>
    </xf>
    <xf numFmtId="0" fontId="24" fillId="33" borderId="116" xfId="0" applyFont="1" applyFill="1" applyBorder="1"/>
    <xf numFmtId="172" fontId="169" fillId="0" borderId="116" xfId="55773" applyNumberFormat="1" applyFont="1" applyFill="1" applyBorder="1" applyAlignment="1">
      <alignment horizontal="left" vertical="top" wrapText="1"/>
    </xf>
    <xf numFmtId="172" fontId="169" fillId="117" borderId="116" xfId="0" applyNumberFormat="1" applyFont="1" applyFill="1" applyBorder="1" applyAlignment="1">
      <alignment horizontal="left" vertical="top" wrapText="1"/>
    </xf>
    <xf numFmtId="172" fontId="169" fillId="0" borderId="116" xfId="0" applyNumberFormat="1" applyFont="1" applyBorder="1" applyAlignment="1">
      <alignment horizontal="left" vertical="top" wrapText="1"/>
    </xf>
    <xf numFmtId="172" fontId="169" fillId="33" borderId="116" xfId="0" applyNumberFormat="1" applyFont="1" applyFill="1" applyBorder="1" applyAlignment="1">
      <alignment horizontal="left" vertical="top" wrapText="1"/>
    </xf>
    <xf numFmtId="0" fontId="169" fillId="33" borderId="116" xfId="0" applyFont="1" applyFill="1" applyBorder="1" applyAlignment="1">
      <alignment horizontal="left" vertical="top" wrapText="1"/>
    </xf>
    <xf numFmtId="0" fontId="24" fillId="33" borderId="116" xfId="0" applyFont="1" applyFill="1" applyBorder="1" applyAlignment="1">
      <alignment horizontal="right"/>
    </xf>
    <xf numFmtId="0" fontId="24" fillId="33" borderId="116" xfId="0" applyFont="1" applyFill="1" applyBorder="1" applyAlignment="1">
      <alignment vertical="top" wrapText="1"/>
    </xf>
    <xf numFmtId="0" fontId="169" fillId="0" borderId="116" xfId="0" applyFont="1" applyBorder="1" applyAlignment="1">
      <alignment horizontal="left" vertical="center" wrapText="1"/>
    </xf>
    <xf numFmtId="172" fontId="21" fillId="33" borderId="116" xfId="55773" applyNumberFormat="1" applyFont="1" applyFill="1" applyBorder="1" applyAlignment="1">
      <alignment horizontal="right" vertical="top"/>
    </xf>
    <xf numFmtId="172" fontId="169" fillId="0" borderId="0" xfId="55773" applyNumberFormat="1" applyFont="1" applyBorder="1" applyAlignment="1">
      <alignment vertical="center" wrapText="1"/>
    </xf>
    <xf numFmtId="169" fontId="24" fillId="0" borderId="0" xfId="55773" applyNumberFormat="1" applyFont="1" applyFill="1"/>
    <xf numFmtId="169" fontId="210" fillId="0" borderId="0" xfId="55773" applyNumberFormat="1" applyFont="1" applyFill="1"/>
    <xf numFmtId="255" fontId="24" fillId="0" borderId="0" xfId="55773" applyNumberFormat="1" applyFont="1" applyFill="1"/>
    <xf numFmtId="255" fontId="210" fillId="0" borderId="0" xfId="55773" applyNumberFormat="1" applyFont="1" applyFill="1"/>
    <xf numFmtId="255" fontId="176" fillId="0" borderId="0" xfId="35974" applyNumberFormat="1" applyFont="1" applyAlignment="1">
      <alignment horizontal="right"/>
    </xf>
    <xf numFmtId="167" fontId="24" fillId="33" borderId="0" xfId="55773" applyNumberFormat="1" applyFont="1" applyFill="1"/>
    <xf numFmtId="208" fontId="24" fillId="33" borderId="0" xfId="0" applyNumberFormat="1" applyFont="1" applyFill="1"/>
    <xf numFmtId="10" fontId="24" fillId="33" borderId="0" xfId="55771" applyNumberFormat="1" applyFont="1" applyFill="1"/>
    <xf numFmtId="4" fontId="24" fillId="33" borderId="0" xfId="0" applyNumberFormat="1" applyFont="1" applyFill="1"/>
    <xf numFmtId="172" fontId="210" fillId="0" borderId="0" xfId="55773" applyNumberFormat="1" applyFont="1"/>
    <xf numFmtId="172" fontId="24" fillId="0" borderId="0" xfId="55773" applyNumberFormat="1" applyFont="1"/>
    <xf numFmtId="172" fontId="210" fillId="0" borderId="0" xfId="0" applyNumberFormat="1" applyFont="1"/>
    <xf numFmtId="174" fontId="24" fillId="33" borderId="0" xfId="0" applyNumberFormat="1" applyFont="1" applyFill="1" applyAlignment="1">
      <alignment vertical="center" wrapText="1"/>
    </xf>
    <xf numFmtId="172" fontId="24" fillId="0" borderId="0" xfId="0" applyNumberFormat="1" applyFont="1"/>
    <xf numFmtId="2" fontId="24" fillId="33" borderId="0" xfId="0" applyNumberFormat="1" applyFont="1" applyFill="1"/>
    <xf numFmtId="43" fontId="24" fillId="33" borderId="0" xfId="0" applyNumberFormat="1" applyFont="1" applyFill="1"/>
    <xf numFmtId="255" fontId="24" fillId="0" borderId="0" xfId="6213" applyNumberFormat="1" applyFont="1" applyFill="1" applyAlignment="1">
      <alignment horizontal="right"/>
    </xf>
    <xf numFmtId="255" fontId="24" fillId="0" borderId="0" xfId="6213" applyNumberFormat="1" applyFont="1" applyFill="1"/>
    <xf numFmtId="172" fontId="0" fillId="33" borderId="0" xfId="0" applyNumberFormat="1" applyFill="1" applyAlignment="1">
      <alignment vertical="center"/>
    </xf>
    <xf numFmtId="0" fontId="101" fillId="0" borderId="0" xfId="48777" applyFont="1" applyFill="1" applyAlignment="1" applyProtection="1"/>
    <xf numFmtId="169" fontId="24" fillId="33" borderId="0" xfId="0" applyNumberFormat="1" applyFont="1" applyFill="1"/>
    <xf numFmtId="0" fontId="24" fillId="0" borderId="116" xfId="0" applyFont="1" applyBorder="1" applyAlignment="1">
      <alignment horizontal="right"/>
    </xf>
    <xf numFmtId="173" fontId="169" fillId="0" borderId="116" xfId="0" applyNumberFormat="1" applyFont="1" applyBorder="1" applyAlignment="1">
      <alignment horizontal="center" vertical="center" wrapText="1"/>
    </xf>
    <xf numFmtId="173" fontId="169" fillId="0" borderId="0" xfId="0" applyNumberFormat="1" applyFont="1" applyAlignment="1">
      <alignment horizontal="center" vertical="center" wrapText="1"/>
    </xf>
    <xf numFmtId="173" fontId="169" fillId="0" borderId="0" xfId="0" applyNumberFormat="1" applyFont="1" applyAlignment="1">
      <alignment horizontal="left" vertical="top" wrapText="1"/>
    </xf>
    <xf numFmtId="255" fontId="176" fillId="0" borderId="0" xfId="35974" applyNumberFormat="1" applyFont="1" applyBorder="1" applyAlignment="1">
      <alignment horizontal="right"/>
    </xf>
    <xf numFmtId="3" fontId="21" fillId="117" borderId="0" xfId="0" applyNumberFormat="1" applyFont="1" applyFill="1" applyAlignment="1">
      <alignment vertical="top"/>
    </xf>
    <xf numFmtId="3" fontId="21" fillId="117" borderId="116" xfId="0" applyNumberFormat="1" applyFont="1" applyFill="1" applyBorder="1" applyAlignment="1">
      <alignment vertical="top" wrapText="1"/>
    </xf>
    <xf numFmtId="0" fontId="24" fillId="117" borderId="0" xfId="0" applyFont="1" applyFill="1" applyAlignment="1">
      <alignment horizontal="right" vertical="center"/>
    </xf>
    <xf numFmtId="3" fontId="22" fillId="117" borderId="0" xfId="0" applyNumberFormat="1" applyFont="1" applyFill="1" applyAlignment="1">
      <alignment vertical="top"/>
    </xf>
    <xf numFmtId="0" fontId="0" fillId="117" borderId="0" xfId="0" applyFill="1"/>
    <xf numFmtId="239" fontId="169" fillId="0" borderId="0" xfId="0" applyNumberFormat="1" applyFont="1" applyAlignment="1">
      <alignment horizontal="right" vertical="center" wrapText="1"/>
    </xf>
    <xf numFmtId="3" fontId="176" fillId="117" borderId="0" xfId="0" applyNumberFormat="1" applyFont="1" applyFill="1" applyAlignment="1">
      <alignment vertical="top"/>
    </xf>
    <xf numFmtId="0" fontId="21" fillId="0" borderId="0" xfId="0" applyFont="1" applyAlignment="1">
      <alignment horizontal="left" vertical="center" wrapText="1" indent="1"/>
    </xf>
    <xf numFmtId="0" fontId="176" fillId="0" borderId="0" xfId="0" applyFont="1" applyAlignment="1">
      <alignment horizontal="left" vertical="center" wrapText="1" indent="2"/>
    </xf>
    <xf numFmtId="261" fontId="24" fillId="33" borderId="0" xfId="0" applyNumberFormat="1" applyFont="1" applyFill="1"/>
    <xf numFmtId="9" fontId="24" fillId="33" borderId="0" xfId="55771" applyFont="1" applyFill="1" applyAlignment="1">
      <alignment horizontal="right" vertical="top" wrapText="1"/>
    </xf>
    <xf numFmtId="172" fontId="24" fillId="33" borderId="0" xfId="55771" applyNumberFormat="1" applyFont="1" applyFill="1"/>
    <xf numFmtId="9" fontId="0" fillId="33" borderId="0" xfId="55771" applyFont="1" applyFill="1"/>
    <xf numFmtId="171" fontId="0" fillId="0" borderId="0" xfId="0" applyNumberFormat="1"/>
    <xf numFmtId="262" fontId="22" fillId="0" borderId="91" xfId="0" applyNumberFormat="1" applyFont="1" applyBorder="1" applyAlignment="1">
      <alignment vertical="top"/>
    </xf>
    <xf numFmtId="164" fontId="21" fillId="0" borderId="0" xfId="0" applyNumberFormat="1" applyFont="1" applyAlignment="1">
      <alignment horizontal="right" vertical="top"/>
    </xf>
    <xf numFmtId="239" fontId="21" fillId="0" borderId="0" xfId="0" applyNumberFormat="1" applyFont="1" applyAlignment="1">
      <alignment horizontal="right" vertical="center"/>
    </xf>
    <xf numFmtId="239" fontId="21" fillId="0" borderId="0" xfId="0" applyNumberFormat="1" applyFont="1" applyAlignment="1">
      <alignment horizontal="right"/>
    </xf>
    <xf numFmtId="255" fontId="21" fillId="0" borderId="0" xfId="35974" applyNumberFormat="1" applyFont="1" applyAlignment="1">
      <alignment horizontal="right"/>
    </xf>
    <xf numFmtId="254" fontId="21" fillId="0" borderId="0" xfId="35974" applyNumberFormat="1" applyFont="1" applyAlignment="1">
      <alignment horizontal="right"/>
    </xf>
    <xf numFmtId="171" fontId="24" fillId="0" borderId="0" xfId="0" applyNumberFormat="1" applyFont="1"/>
    <xf numFmtId="171" fontId="26" fillId="0" borderId="0" xfId="0" applyNumberFormat="1" applyFont="1"/>
    <xf numFmtId="170" fontId="294" fillId="0" borderId="0" xfId="35680" applyNumberFormat="1" applyFont="1">
      <alignment vertical="center"/>
    </xf>
    <xf numFmtId="239" fontId="28" fillId="33" borderId="0" xfId="55773" applyNumberFormat="1" applyFont="1" applyFill="1" applyAlignment="1">
      <alignment vertical="center"/>
    </xf>
    <xf numFmtId="239" fontId="0" fillId="33" borderId="0" xfId="55773" applyNumberFormat="1" applyFont="1" applyFill="1"/>
    <xf numFmtId="169" fontId="24" fillId="33" borderId="0" xfId="6213" applyNumberFormat="1" applyFont="1" applyFill="1" applyBorder="1"/>
    <xf numFmtId="243" fontId="21" fillId="0" borderId="0" xfId="35974" applyNumberFormat="1" applyFont="1" applyAlignment="1">
      <alignment horizontal="right" vertical="center"/>
    </xf>
    <xf numFmtId="0" fontId="21" fillId="0" borderId="121" xfId="0" applyFont="1" applyBorder="1"/>
    <xf numFmtId="0" fontId="24" fillId="0" borderId="0" xfId="0" applyFont="1" applyAlignment="1">
      <alignment horizontal="left"/>
    </xf>
    <xf numFmtId="0" fontId="24" fillId="0" borderId="0" xfId="0" applyFont="1" applyAlignment="1">
      <alignment horizontal="center"/>
    </xf>
    <xf numFmtId="0" fontId="0" fillId="0" borderId="0" xfId="0" applyAlignment="1">
      <alignment horizontal="center"/>
    </xf>
    <xf numFmtId="0" fontId="24" fillId="33" borderId="122" xfId="0" applyFont="1" applyFill="1" applyBorder="1" applyAlignment="1">
      <alignment horizontal="right" vertical="top" wrapText="1"/>
    </xf>
    <xf numFmtId="0" fontId="21" fillId="33" borderId="122" xfId="0" applyFont="1" applyFill="1" applyBorder="1" applyAlignment="1">
      <alignment horizontal="left" vertical="top" wrapText="1"/>
    </xf>
    <xf numFmtId="172" fontId="169" fillId="0" borderId="122" xfId="55773" applyNumberFormat="1" applyFont="1" applyFill="1" applyBorder="1" applyAlignment="1">
      <alignment horizontal="right" vertical="top" wrapText="1"/>
    </xf>
    <xf numFmtId="172" fontId="169" fillId="33" borderId="122" xfId="55773" applyNumberFormat="1" applyFont="1" applyFill="1" applyBorder="1" applyAlignment="1">
      <alignment horizontal="right" vertical="top" wrapText="1"/>
    </xf>
    <xf numFmtId="0" fontId="174" fillId="0" borderId="0" xfId="0" applyFont="1" applyAlignment="1">
      <alignment horizontal="left"/>
    </xf>
    <xf numFmtId="0" fontId="21" fillId="33" borderId="122" xfId="0" applyFont="1" applyFill="1" applyBorder="1" applyAlignment="1" applyProtection="1">
      <alignment horizontal="left" wrapText="1" indent="1"/>
      <protection locked="0"/>
    </xf>
    <xf numFmtId="0" fontId="24" fillId="0" borderId="122" xfId="0" applyFont="1" applyBorder="1"/>
    <xf numFmtId="169" fontId="21" fillId="0" borderId="122" xfId="35974" applyNumberFormat="1" applyFont="1" applyBorder="1" applyAlignment="1">
      <alignment horizontal="right"/>
    </xf>
    <xf numFmtId="0" fontId="74" fillId="0" borderId="122" xfId="0" applyFont="1" applyBorder="1"/>
    <xf numFmtId="10" fontId="74" fillId="0" borderId="0" xfId="0" applyNumberFormat="1" applyFont="1"/>
    <xf numFmtId="172" fontId="74" fillId="0" borderId="0" xfId="55773" applyNumberFormat="1" applyFont="1"/>
    <xf numFmtId="0" fontId="24" fillId="0" borderId="0" xfId="0" applyFont="1" applyAlignment="1">
      <alignment vertical="top"/>
    </xf>
    <xf numFmtId="0" fontId="24" fillId="33" borderId="116" xfId="0" applyFont="1" applyFill="1" applyBorder="1" applyAlignment="1">
      <alignment horizontal="right" vertical="top"/>
    </xf>
    <xf numFmtId="0" fontId="24" fillId="33" borderId="0" xfId="0" applyFont="1" applyFill="1" applyAlignment="1">
      <alignment horizontal="right" vertical="top"/>
    </xf>
    <xf numFmtId="264" fontId="24" fillId="33" borderId="0" xfId="0" applyNumberFormat="1" applyFont="1" applyFill="1" applyAlignment="1">
      <alignment horizontal="left" wrapText="1"/>
    </xf>
    <xf numFmtId="0" fontId="174" fillId="127" borderId="122" xfId="0" applyFont="1" applyFill="1" applyBorder="1" applyAlignment="1">
      <alignment wrapText="1"/>
    </xf>
    <xf numFmtId="172" fontId="26" fillId="0" borderId="122" xfId="0" applyNumberFormat="1" applyFont="1" applyBorder="1" applyAlignment="1">
      <alignment horizontal="left" vertical="top" wrapText="1"/>
    </xf>
    <xf numFmtId="172" fontId="26" fillId="0" borderId="122" xfId="0" applyNumberFormat="1" applyFont="1" applyBorder="1" applyAlignment="1">
      <alignment horizontal="right" vertical="top" wrapText="1"/>
    </xf>
    <xf numFmtId="172" fontId="26" fillId="33" borderId="122" xfId="0" applyNumberFormat="1" applyFont="1" applyFill="1" applyBorder="1"/>
    <xf numFmtId="172" fontId="26" fillId="33" borderId="122" xfId="55773" applyNumberFormat="1" applyFont="1" applyFill="1" applyBorder="1"/>
    <xf numFmtId="0" fontId="26" fillId="33" borderId="122" xfId="0" applyFont="1" applyFill="1" applyBorder="1" applyAlignment="1">
      <alignment horizontal="left" vertical="top" wrapText="1"/>
    </xf>
    <xf numFmtId="172" fontId="26" fillId="33" borderId="122" xfId="0" applyNumberFormat="1" applyFont="1" applyFill="1" applyBorder="1" applyAlignment="1">
      <alignment horizontal="left" vertical="top" wrapText="1"/>
    </xf>
    <xf numFmtId="172" fontId="24" fillId="33" borderId="122" xfId="0" applyNumberFormat="1" applyFont="1" applyFill="1" applyBorder="1" applyAlignment="1">
      <alignment horizontal="right" vertical="top" wrapText="1"/>
    </xf>
    <xf numFmtId="172" fontId="26" fillId="33" borderId="122" xfId="0" applyNumberFormat="1" applyFont="1" applyFill="1" applyBorder="1" applyAlignment="1">
      <alignment horizontal="right" vertical="top" wrapText="1"/>
    </xf>
    <xf numFmtId="239" fontId="22" fillId="0" borderId="122" xfId="0" applyNumberFormat="1" applyFont="1" applyBorder="1" applyAlignment="1">
      <alignment horizontal="left" vertical="center"/>
    </xf>
    <xf numFmtId="0" fontId="21" fillId="0" borderId="116" xfId="0" applyFont="1" applyBorder="1" applyAlignment="1">
      <alignment horizontal="left" wrapText="1"/>
    </xf>
    <xf numFmtId="3" fontId="24" fillId="0" borderId="0" xfId="0" applyNumberFormat="1" applyFont="1"/>
    <xf numFmtId="0" fontId="22" fillId="33" borderId="122" xfId="0" applyFont="1" applyFill="1" applyBorder="1" applyAlignment="1">
      <alignment horizontal="left" wrapText="1"/>
    </xf>
    <xf numFmtId="169" fontId="22" fillId="0" borderId="122" xfId="35974" applyNumberFormat="1" applyFont="1" applyBorder="1" applyAlignment="1">
      <alignment horizontal="right"/>
    </xf>
    <xf numFmtId="0" fontId="28" fillId="0" borderId="0" xfId="0" applyFont="1"/>
    <xf numFmtId="3" fontId="28" fillId="0" borderId="0" xfId="0" applyNumberFormat="1" applyFont="1" applyAlignment="1">
      <alignment horizontal="center"/>
    </xf>
    <xf numFmtId="3" fontId="28" fillId="0" borderId="0" xfId="0" applyNumberFormat="1" applyFont="1" applyAlignment="1">
      <alignment vertical="center"/>
    </xf>
    <xf numFmtId="3" fontId="28" fillId="0" borderId="0" xfId="0" applyNumberFormat="1" applyFont="1" applyAlignment="1">
      <alignment horizontal="center" vertical="center"/>
    </xf>
    <xf numFmtId="0" fontId="28" fillId="0" borderId="0" xfId="0" applyFont="1" applyAlignment="1">
      <alignment vertical="center"/>
    </xf>
    <xf numFmtId="0" fontId="23" fillId="0" borderId="0" xfId="0" applyFont="1"/>
    <xf numFmtId="0" fontId="210" fillId="0" borderId="0" xfId="0" applyFont="1" applyAlignment="1">
      <alignment horizontal="center"/>
    </xf>
    <xf numFmtId="0" fontId="30" fillId="0" borderId="0" xfId="35680" applyFont="1" applyAlignment="1">
      <alignment vertical="top"/>
    </xf>
    <xf numFmtId="0" fontId="74" fillId="33" borderId="0" xfId="0" applyFont="1" applyFill="1"/>
    <xf numFmtId="0" fontId="21" fillId="0" borderId="122" xfId="0" applyFont="1" applyBorder="1" applyAlignment="1">
      <alignment horizontal="center" vertical="center" wrapText="1"/>
    </xf>
    <xf numFmtId="0" fontId="21" fillId="0" borderId="116" xfId="0" applyFont="1" applyBorder="1" applyAlignment="1">
      <alignment horizontal="right"/>
    </xf>
    <xf numFmtId="0" fontId="21" fillId="0" borderId="116" xfId="0" applyFont="1" applyBorder="1" applyAlignment="1">
      <alignment horizontal="right" vertical="center" wrapText="1"/>
    </xf>
    <xf numFmtId="0" fontId="21" fillId="0" borderId="0" xfId="0" applyFont="1" applyAlignment="1">
      <alignment horizontal="right" vertical="center"/>
    </xf>
    <xf numFmtId="0" fontId="21" fillId="0" borderId="116" xfId="0" applyFont="1" applyBorder="1" applyAlignment="1">
      <alignment horizontal="right" vertical="center"/>
    </xf>
    <xf numFmtId="3" fontId="21" fillId="0" borderId="0" xfId="0" applyNumberFormat="1" applyFont="1" applyAlignment="1">
      <alignment horizontal="right" vertical="center" wrapText="1"/>
    </xf>
    <xf numFmtId="3" fontId="21" fillId="117" borderId="0" xfId="0" applyNumberFormat="1" applyFont="1" applyFill="1" applyAlignment="1">
      <alignment horizontal="right" vertical="center" wrapText="1"/>
    </xf>
    <xf numFmtId="0" fontId="26" fillId="0" borderId="116" xfId="0" applyFont="1" applyBorder="1" applyAlignment="1">
      <alignment horizontal="left" vertical="center" wrapText="1"/>
    </xf>
    <xf numFmtId="0" fontId="74" fillId="0" borderId="116" xfId="0" applyFont="1" applyBorder="1"/>
    <xf numFmtId="0" fontId="142" fillId="0" borderId="116" xfId="0" applyFont="1" applyBorder="1"/>
    <xf numFmtId="0" fontId="142" fillId="0" borderId="0" xfId="0" applyFont="1"/>
    <xf numFmtId="0" fontId="26" fillId="0" borderId="116" xfId="0" applyFont="1" applyBorder="1" applyAlignment="1">
      <alignment horizontal="left" vertical="center" wrapText="1" indent="1"/>
    </xf>
    <xf numFmtId="0" fontId="24" fillId="0" borderId="122" xfId="0" applyFont="1" applyBorder="1" applyAlignment="1">
      <alignment horizontal="center" vertical="center" wrapText="1"/>
    </xf>
    <xf numFmtId="0" fontId="169" fillId="0" borderId="116" xfId="0" applyFont="1" applyBorder="1" applyAlignment="1">
      <alignment horizontal="center" vertical="center"/>
    </xf>
    <xf numFmtId="0" fontId="24" fillId="0" borderId="116" xfId="0" applyFont="1" applyBorder="1" applyAlignment="1">
      <alignment horizontal="right" vertical="center"/>
    </xf>
    <xf numFmtId="239" fontId="169" fillId="33" borderId="0" xfId="53193" applyNumberFormat="1" applyFont="1" applyFill="1" applyAlignment="1">
      <alignment horizontal="right" wrapText="1"/>
    </xf>
    <xf numFmtId="0" fontId="26" fillId="33" borderId="0" xfId="0" applyFont="1" applyFill="1" applyAlignment="1">
      <alignment vertical="center" wrapText="1"/>
    </xf>
    <xf numFmtId="239" fontId="174" fillId="33" borderId="0" xfId="53193" applyNumberFormat="1" applyFont="1" applyFill="1" applyAlignment="1">
      <alignment horizontal="right" vertical="center" wrapText="1"/>
    </xf>
    <xf numFmtId="0" fontId="169" fillId="33" borderId="0" xfId="0" applyFont="1" applyFill="1" applyAlignment="1">
      <alignment vertical="center"/>
    </xf>
    <xf numFmtId="239" fontId="169" fillId="0" borderId="0" xfId="53193" applyNumberFormat="1" applyFont="1" applyAlignment="1">
      <alignment horizontal="right" vertical="center" wrapText="1"/>
    </xf>
    <xf numFmtId="0" fontId="169" fillId="0" borderId="0" xfId="0" applyFont="1" applyAlignment="1">
      <alignment vertical="center"/>
    </xf>
    <xf numFmtId="239" fontId="211" fillId="0" borderId="0" xfId="53193" applyNumberFormat="1" applyFont="1" applyAlignment="1">
      <alignment horizontal="right" vertical="center" wrapText="1"/>
    </xf>
    <xf numFmtId="239" fontId="169" fillId="0" borderId="0" xfId="53193" applyNumberFormat="1" applyFont="1" applyBorder="1" applyAlignment="1">
      <alignment horizontal="right" vertical="center" wrapText="1"/>
    </xf>
    <xf numFmtId="239" fontId="174" fillId="0" borderId="0" xfId="53193" applyNumberFormat="1" applyFont="1" applyBorder="1" applyAlignment="1">
      <alignment horizontal="right" vertical="center" wrapText="1"/>
    </xf>
    <xf numFmtId="239" fontId="174" fillId="0" borderId="0" xfId="53193" applyNumberFormat="1" applyFont="1" applyAlignment="1">
      <alignment horizontal="right" vertical="center" wrapText="1"/>
    </xf>
    <xf numFmtId="239" fontId="174" fillId="117" borderId="0" xfId="53193" applyNumberFormat="1" applyFont="1" applyFill="1" applyAlignment="1">
      <alignment horizontal="right" vertical="center" wrapText="1"/>
    </xf>
    <xf numFmtId="239" fontId="169" fillId="117" borderId="0" xfId="53193" applyNumberFormat="1" applyFont="1" applyFill="1" applyAlignment="1">
      <alignment horizontal="right" vertical="center" wrapText="1"/>
    </xf>
    <xf numFmtId="0" fontId="26" fillId="0" borderId="122" xfId="0" applyFont="1" applyBorder="1" applyAlignment="1">
      <alignment vertical="center" wrapText="1"/>
    </xf>
    <xf numFmtId="239" fontId="174" fillId="0" borderId="122" xfId="53193" applyNumberFormat="1" applyFont="1" applyBorder="1" applyAlignment="1">
      <alignment horizontal="right" vertical="center" wrapText="1"/>
    </xf>
    <xf numFmtId="0" fontId="24" fillId="33" borderId="122" xfId="0" applyFont="1" applyFill="1" applyBorder="1" applyAlignment="1">
      <alignment horizontal="center" vertical="top" wrapText="1"/>
    </xf>
    <xf numFmtId="0" fontId="22" fillId="0" borderId="0" xfId="0" applyFont="1" applyAlignment="1">
      <alignment vertical="center"/>
    </xf>
    <xf numFmtId="0" fontId="21" fillId="0" borderId="0" xfId="305" applyFont="1">
      <alignment vertical="center"/>
    </xf>
    <xf numFmtId="0" fontId="21" fillId="41" borderId="0" xfId="35680" applyFont="1" applyFill="1">
      <alignment vertical="center"/>
    </xf>
    <xf numFmtId="0" fontId="22" fillId="41" borderId="0" xfId="35681" applyFont="1" applyFill="1" applyBorder="1" applyAlignment="1">
      <alignment vertical="center"/>
    </xf>
    <xf numFmtId="0" fontId="21" fillId="0" borderId="0" xfId="305" applyFont="1" applyAlignment="1">
      <alignment horizontal="center" wrapText="1"/>
    </xf>
    <xf numFmtId="0" fontId="22" fillId="41" borderId="0" xfId="35681" applyFont="1" applyFill="1" applyBorder="1" applyAlignment="1">
      <alignment horizontal="left" vertical="center"/>
    </xf>
    <xf numFmtId="0" fontId="21" fillId="0" borderId="0" xfId="55769" applyFont="1" applyFill="1" applyBorder="1" applyAlignment="1">
      <alignment horizontal="right" vertical="center" wrapText="1"/>
    </xf>
    <xf numFmtId="0" fontId="21" fillId="0" borderId="0" xfId="305" applyFont="1" applyAlignment="1">
      <alignment horizontal="center" vertical="center" wrapText="1"/>
    </xf>
    <xf numFmtId="0" fontId="21" fillId="0" borderId="0" xfId="55769" applyFont="1" applyFill="1" applyBorder="1" applyAlignment="1">
      <alignment horizontal="center" vertical="center" wrapText="1"/>
    </xf>
    <xf numFmtId="9" fontId="21" fillId="0" borderId="0" xfId="35678" applyFont="1" applyFill="1" applyBorder="1" applyAlignment="1">
      <alignment vertical="center"/>
    </xf>
    <xf numFmtId="11" fontId="214" fillId="0" borderId="0" xfId="0" applyNumberFormat="1" applyFont="1"/>
    <xf numFmtId="0" fontId="214" fillId="0" borderId="0" xfId="0" applyFont="1"/>
    <xf numFmtId="0" fontId="21" fillId="41" borderId="0" xfId="305" quotePrefix="1" applyFont="1" applyFill="1" applyAlignment="1">
      <alignment horizontal="center" vertical="center"/>
    </xf>
    <xf numFmtId="3" fontId="21" fillId="0" borderId="0" xfId="55766" applyFont="1" applyFill="1" applyBorder="1">
      <alignment horizontal="right" vertical="center"/>
      <protection locked="0"/>
    </xf>
    <xf numFmtId="3" fontId="176" fillId="0" borderId="0" xfId="55766" applyFont="1" applyFill="1" applyBorder="1">
      <alignment horizontal="right" vertical="center"/>
      <protection locked="0"/>
    </xf>
    <xf numFmtId="3" fontId="21" fillId="0" borderId="0" xfId="55766" applyFont="1" applyFill="1" applyBorder="1" applyAlignment="1">
      <alignment horizontal="center" vertical="center"/>
      <protection locked="0"/>
    </xf>
    <xf numFmtId="3" fontId="21" fillId="33" borderId="0" xfId="55766" applyFont="1" applyFill="1" applyBorder="1" applyAlignment="1">
      <alignment horizontal="center" vertical="center"/>
      <protection locked="0"/>
    </xf>
    <xf numFmtId="0" fontId="21" fillId="0" borderId="0" xfId="55769" applyFont="1" applyFill="1" applyBorder="1" applyAlignment="1">
      <alignment horizontal="right" wrapText="1"/>
    </xf>
    <xf numFmtId="0" fontId="22" fillId="0" borderId="0" xfId="55769" applyFont="1" applyFill="1" applyBorder="1" applyAlignment="1">
      <alignment horizontal="center" vertical="center" wrapText="1"/>
    </xf>
    <xf numFmtId="0" fontId="21" fillId="0" borderId="0" xfId="305" quotePrefix="1" applyFont="1" applyAlignment="1">
      <alignment horizontal="center" vertical="center"/>
    </xf>
    <xf numFmtId="0" fontId="21" fillId="41" borderId="0" xfId="35680" applyFont="1" applyFill="1" applyAlignment="1">
      <alignment vertical="top" wrapText="1"/>
    </xf>
    <xf numFmtId="0" fontId="202" fillId="0" borderId="0" xfId="0" applyFont="1" applyAlignment="1">
      <alignment vertical="top" wrapText="1"/>
    </xf>
    <xf numFmtId="0" fontId="202" fillId="0" borderId="0" xfId="0" applyFont="1" applyAlignment="1">
      <alignment vertical="top"/>
    </xf>
    <xf numFmtId="0" fontId="22" fillId="0" borderId="0" xfId="35681" applyFont="1" applyFill="1" applyBorder="1" applyAlignment="1">
      <alignment vertical="center"/>
    </xf>
    <xf numFmtId="0" fontId="22" fillId="0" borderId="0" xfId="305" applyFont="1" applyAlignment="1">
      <alignment horizontal="center" vertical="center" wrapText="1"/>
    </xf>
    <xf numFmtId="11" fontId="21" fillId="0" borderId="0" xfId="35680" applyNumberFormat="1" applyFont="1">
      <alignment vertical="center"/>
    </xf>
    <xf numFmtId="0" fontId="21" fillId="41" borderId="0" xfId="305" applyFont="1" applyFill="1" applyAlignment="1">
      <alignment horizontal="left" wrapText="1"/>
    </xf>
    <xf numFmtId="3" fontId="176" fillId="33" borderId="0" xfId="55766" applyFont="1" applyFill="1" applyBorder="1" applyAlignment="1">
      <alignment horizontal="right"/>
      <protection locked="0"/>
    </xf>
    <xf numFmtId="3" fontId="21" fillId="33" borderId="0" xfId="55766" applyFont="1" applyFill="1" applyBorder="1">
      <alignment horizontal="right" vertical="center"/>
      <protection locked="0"/>
    </xf>
    <xf numFmtId="0" fontId="21" fillId="33" borderId="0" xfId="35680" applyFont="1" applyFill="1">
      <alignment vertical="center"/>
    </xf>
    <xf numFmtId="3" fontId="21" fillId="33" borderId="0" xfId="55766" applyFont="1" applyFill="1" applyBorder="1" applyAlignment="1">
      <alignment horizontal="right"/>
      <protection locked="0"/>
    </xf>
    <xf numFmtId="0" fontId="21" fillId="33" borderId="0" xfId="305" applyFont="1" applyFill="1" applyAlignment="1">
      <alignment horizontal="left" wrapText="1"/>
    </xf>
    <xf numFmtId="0" fontId="21" fillId="0" borderId="122" xfId="305" applyFont="1" applyBorder="1" applyAlignment="1">
      <alignment horizontal="left" wrapText="1"/>
    </xf>
    <xf numFmtId="0" fontId="21" fillId="0" borderId="116" xfId="305" quotePrefix="1" applyFont="1" applyBorder="1" applyAlignment="1">
      <alignment horizontal="right" vertical="center"/>
    </xf>
    <xf numFmtId="0" fontId="176" fillId="0" borderId="116" xfId="305" applyFont="1" applyBorder="1" applyAlignment="1">
      <alignment horizontal="left" vertical="center" wrapText="1" indent="1"/>
    </xf>
    <xf numFmtId="3" fontId="21" fillId="0" borderId="116" xfId="55766" applyFont="1" applyFill="1" applyBorder="1" applyAlignment="1">
      <alignment horizontal="center" vertical="center"/>
      <protection locked="0"/>
    </xf>
    <xf numFmtId="3" fontId="21" fillId="33" borderId="116" xfId="55766" applyFont="1" applyFill="1" applyBorder="1" applyAlignment="1">
      <alignment horizontal="center" vertical="center"/>
      <protection locked="0"/>
    </xf>
    <xf numFmtId="0" fontId="21" fillId="33" borderId="0" xfId="0" applyFont="1" applyFill="1" applyAlignment="1">
      <alignment horizontal="center"/>
    </xf>
    <xf numFmtId="0" fontId="22" fillId="33" borderId="0" xfId="0" applyFont="1" applyFill="1" applyProtection="1">
      <protection locked="0"/>
    </xf>
    <xf numFmtId="0" fontId="21" fillId="0" borderId="116" xfId="0" applyFont="1" applyBorder="1"/>
    <xf numFmtId="0" fontId="21" fillId="33" borderId="122" xfId="0" applyFont="1" applyFill="1" applyBorder="1"/>
    <xf numFmtId="0" fontId="26" fillId="0" borderId="0" xfId="0" applyFont="1" applyAlignment="1">
      <alignment wrapText="1"/>
    </xf>
    <xf numFmtId="239" fontId="21" fillId="33" borderId="0" xfId="55773" applyNumberFormat="1" applyFont="1" applyFill="1" applyBorder="1" applyAlignment="1">
      <alignment horizontal="center" vertical="center" wrapText="1"/>
    </xf>
    <xf numFmtId="239" fontId="176" fillId="117" borderId="0" xfId="55773" applyNumberFormat="1" applyFont="1" applyFill="1" applyBorder="1" applyAlignment="1">
      <alignment vertical="center" wrapText="1"/>
    </xf>
    <xf numFmtId="239" fontId="21" fillId="0" borderId="0" xfId="55773" applyNumberFormat="1" applyFont="1" applyBorder="1" applyAlignment="1">
      <alignment horizontal="center" vertical="center" wrapText="1"/>
    </xf>
    <xf numFmtId="239" fontId="211" fillId="117" borderId="0" xfId="55773" applyNumberFormat="1" applyFont="1" applyFill="1" applyBorder="1" applyAlignment="1">
      <alignment vertical="center" wrapText="1"/>
    </xf>
    <xf numFmtId="0" fontId="22" fillId="33" borderId="0" xfId="35681" applyFont="1" applyFill="1" applyBorder="1" applyAlignment="1">
      <alignment vertical="center"/>
    </xf>
    <xf numFmtId="0" fontId="21" fillId="33" borderId="0" xfId="55769" applyFont="1" applyFill="1" applyBorder="1" applyAlignment="1">
      <alignment horizontal="right" vertical="center" wrapText="1"/>
    </xf>
    <xf numFmtId="3" fontId="176" fillId="33" borderId="0" xfId="55766" applyFont="1" applyFill="1" applyBorder="1">
      <alignment horizontal="right" vertical="center"/>
      <protection locked="0"/>
    </xf>
    <xf numFmtId="0" fontId="21" fillId="33" borderId="0" xfId="305" quotePrefix="1" applyFont="1" applyFill="1" applyAlignment="1">
      <alignment horizontal="center" vertical="center"/>
    </xf>
    <xf numFmtId="0" fontId="176" fillId="33" borderId="0" xfId="305" quotePrefix="1" applyFont="1" applyFill="1" applyAlignment="1">
      <alignment horizontal="center" vertical="center"/>
    </xf>
    <xf numFmtId="0" fontId="176" fillId="33" borderId="0" xfId="305" applyFont="1" applyFill="1" applyAlignment="1">
      <alignment horizontal="left" vertical="center" wrapText="1" indent="1"/>
    </xf>
    <xf numFmtId="3" fontId="299" fillId="33" borderId="0" xfId="55766" applyFont="1" applyFill="1" applyBorder="1">
      <alignment horizontal="right" vertical="center"/>
      <protection locked="0"/>
    </xf>
    <xf numFmtId="0" fontId="21" fillId="33" borderId="0" xfId="305" quotePrefix="1" applyFont="1" applyFill="1" applyAlignment="1">
      <alignment horizontal="center"/>
    </xf>
    <xf numFmtId="0" fontId="21" fillId="33" borderId="0" xfId="305" quotePrefix="1" applyFont="1" applyFill="1" applyAlignment="1">
      <alignment horizontal="center" vertical="top"/>
    </xf>
    <xf numFmtId="3" fontId="21" fillId="33" borderId="0" xfId="55766" applyFont="1" applyFill="1" applyBorder="1" applyAlignment="1">
      <alignment horizontal="center"/>
      <protection locked="0"/>
    </xf>
    <xf numFmtId="0" fontId="21" fillId="33" borderId="0" xfId="35680" applyFont="1" applyFill="1" applyAlignment="1">
      <alignment horizontal="right" vertical="center" wrapText="1"/>
    </xf>
    <xf numFmtId="0" fontId="21" fillId="33" borderId="0" xfId="35680" applyFont="1" applyFill="1" applyAlignment="1">
      <alignment horizontal="left" vertical="center" wrapText="1"/>
    </xf>
    <xf numFmtId="0" fontId="21" fillId="33" borderId="0" xfId="35680" applyFont="1" applyFill="1" applyAlignment="1">
      <alignment vertical="top" wrapText="1"/>
    </xf>
    <xf numFmtId="3" fontId="21" fillId="0" borderId="122" xfId="55766" applyFont="1" applyFill="1" applyBorder="1" applyAlignment="1">
      <alignment horizontal="right"/>
      <protection locked="0"/>
    </xf>
    <xf numFmtId="0" fontId="22" fillId="0" borderId="116" xfId="305" applyFont="1" applyBorder="1" applyAlignment="1">
      <alignment horizontal="left" wrapText="1"/>
    </xf>
    <xf numFmtId="3" fontId="22" fillId="0" borderId="116" xfId="55766" applyFont="1" applyFill="1" applyBorder="1" applyAlignment="1">
      <alignment horizontal="right"/>
      <protection locked="0"/>
    </xf>
    <xf numFmtId="3" fontId="22" fillId="0" borderId="0" xfId="55766" applyFont="1" applyFill="1" applyBorder="1" applyAlignment="1">
      <alignment horizontal="right"/>
      <protection locked="0"/>
    </xf>
    <xf numFmtId="0" fontId="22" fillId="0" borderId="122" xfId="305" applyFont="1" applyBorder="1" applyAlignment="1">
      <alignment horizontal="left" wrapText="1"/>
    </xf>
    <xf numFmtId="0" fontId="22" fillId="33" borderId="0" xfId="305" applyFont="1" applyFill="1" applyAlignment="1">
      <alignment horizontal="left" wrapText="1"/>
    </xf>
    <xf numFmtId="0" fontId="21" fillId="33" borderId="0" xfId="0" applyFont="1" applyFill="1" applyAlignment="1" applyProtection="1">
      <alignment horizontal="left" wrapText="1"/>
      <protection locked="0"/>
    </xf>
    <xf numFmtId="0" fontId="200" fillId="0" borderId="122" xfId="0" applyFont="1" applyBorder="1" applyAlignment="1">
      <alignment vertical="top"/>
    </xf>
    <xf numFmtId="174" fontId="26" fillId="33" borderId="122" xfId="0" applyNumberFormat="1" applyFont="1" applyFill="1" applyBorder="1" applyAlignment="1">
      <alignment horizontal="right" wrapText="1"/>
    </xf>
    <xf numFmtId="0" fontId="26" fillId="33" borderId="122" xfId="0" applyFont="1" applyFill="1" applyBorder="1" applyAlignment="1">
      <alignment horizontal="left" wrapText="1"/>
    </xf>
    <xf numFmtId="174" fontId="26" fillId="33" borderId="0" xfId="0" applyNumberFormat="1" applyFont="1" applyFill="1" applyAlignment="1">
      <alignment horizontal="right" wrapText="1"/>
    </xf>
    <xf numFmtId="239" fontId="21" fillId="33" borderId="0" xfId="55773" applyNumberFormat="1" applyFont="1" applyFill="1"/>
    <xf numFmtId="43" fontId="21" fillId="33" borderId="0" xfId="55773" applyFont="1" applyFill="1"/>
    <xf numFmtId="0" fontId="21" fillId="33" borderId="122" xfId="0" applyFont="1" applyFill="1" applyBorder="1" applyAlignment="1" applyProtection="1">
      <alignment horizontal="left"/>
      <protection locked="0"/>
    </xf>
    <xf numFmtId="0" fontId="24" fillId="33" borderId="122" xfId="0" applyFont="1" applyFill="1" applyBorder="1"/>
    <xf numFmtId="170" fontId="21" fillId="33" borderId="122" xfId="35974" applyNumberFormat="1" applyFont="1" applyFill="1" applyBorder="1" applyAlignment="1">
      <alignment horizontal="right"/>
    </xf>
    <xf numFmtId="0" fontId="24" fillId="0" borderId="122" xfId="0" applyFont="1" applyBorder="1" applyAlignment="1">
      <alignment horizontal="right" vertical="center" wrapText="1"/>
    </xf>
    <xf numFmtId="171" fontId="26" fillId="33" borderId="122" xfId="0" applyNumberFormat="1" applyFont="1" applyFill="1" applyBorder="1" applyAlignment="1">
      <alignment vertical="center"/>
    </xf>
    <xf numFmtId="0" fontId="26" fillId="0" borderId="122" xfId="0" applyFont="1" applyBorder="1" applyAlignment="1">
      <alignment horizontal="right" vertical="center" wrapText="1"/>
    </xf>
    <xf numFmtId="171" fontId="26" fillId="33" borderId="122" xfId="0" applyNumberFormat="1" applyFont="1" applyFill="1" applyBorder="1"/>
    <xf numFmtId="239" fontId="26" fillId="0" borderId="122" xfId="53193" applyNumberFormat="1" applyFont="1" applyBorder="1" applyAlignment="1">
      <alignment horizontal="right" wrapText="1"/>
    </xf>
    <xf numFmtId="254" fontId="24" fillId="33" borderId="0" xfId="53193" applyNumberFormat="1" applyFont="1" applyFill="1"/>
    <xf numFmtId="43" fontId="74" fillId="0" borderId="0" xfId="55773" applyFont="1"/>
    <xf numFmtId="43" fontId="74" fillId="0" borderId="0" xfId="0" applyNumberFormat="1" applyFont="1"/>
    <xf numFmtId="1" fontId="24" fillId="33" borderId="0" xfId="0" applyNumberFormat="1" applyFont="1" applyFill="1"/>
    <xf numFmtId="169" fontId="202" fillId="0" borderId="0" xfId="0" applyNumberFormat="1" applyFont="1"/>
    <xf numFmtId="169" fontId="24" fillId="0" borderId="0" xfId="6213" applyNumberFormat="1" applyFont="1" applyFill="1" applyBorder="1"/>
    <xf numFmtId="0" fontId="174" fillId="0" borderId="122" xfId="0" applyFont="1" applyBorder="1" applyAlignment="1">
      <alignment vertical="center" wrapText="1"/>
    </xf>
    <xf numFmtId="169" fontId="210" fillId="0" borderId="0" xfId="0" applyNumberFormat="1" applyFont="1"/>
    <xf numFmtId="0" fontId="101" fillId="0" borderId="0" xfId="48777" applyFont="1" applyFill="1" applyAlignment="1" applyProtection="1">
      <alignment vertical="top"/>
    </xf>
    <xf numFmtId="0" fontId="207" fillId="0" borderId="0" xfId="0" applyFont="1" applyAlignment="1">
      <alignment vertical="top"/>
    </xf>
    <xf numFmtId="0" fontId="207" fillId="0" borderId="0" xfId="0" applyFont="1" applyAlignment="1">
      <alignment horizontal="right" vertical="top"/>
    </xf>
    <xf numFmtId="0" fontId="207" fillId="0" borderId="0" xfId="0" applyFont="1" applyAlignment="1">
      <alignment horizontal="left" vertical="top" wrapText="1"/>
    </xf>
    <xf numFmtId="239" fontId="24" fillId="33" borderId="0" xfId="55773" applyNumberFormat="1" applyFont="1" applyFill="1"/>
    <xf numFmtId="0" fontId="26" fillId="33" borderId="122" xfId="0" applyFont="1" applyFill="1" applyBorder="1" applyAlignment="1">
      <alignment vertical="top"/>
    </xf>
    <xf numFmtId="0" fontId="26" fillId="33" borderId="122" xfId="0" applyFont="1" applyFill="1" applyBorder="1" applyAlignment="1">
      <alignment horizontal="left"/>
    </xf>
    <xf numFmtId="0" fontId="95" fillId="0" borderId="122" xfId="0" applyFont="1" applyBorder="1"/>
    <xf numFmtId="0" fontId="28" fillId="0" borderId="122" xfId="0" applyFont="1" applyBorder="1"/>
    <xf numFmtId="0" fontId="282" fillId="0" borderId="122" xfId="0" applyFont="1" applyBorder="1"/>
    <xf numFmtId="0" fontId="21" fillId="0" borderId="122" xfId="0" applyFont="1" applyBorder="1" applyAlignment="1">
      <alignment horizontal="left" vertical="center"/>
    </xf>
    <xf numFmtId="169" fontId="21" fillId="0" borderId="0" xfId="35974" applyNumberFormat="1" applyFont="1" applyAlignment="1">
      <alignment horizontal="right" vertical="center"/>
    </xf>
    <xf numFmtId="0" fontId="174" fillId="117" borderId="122" xfId="0" applyFont="1" applyFill="1" applyBorder="1" applyAlignment="1">
      <alignment horizontal="right" vertical="center" wrapText="1"/>
    </xf>
    <xf numFmtId="0" fontId="174" fillId="117" borderId="122" xfId="0" applyFont="1" applyFill="1" applyBorder="1" applyAlignment="1">
      <alignment horizontal="justify" vertical="center" wrapText="1"/>
    </xf>
    <xf numFmtId="169" fontId="22" fillId="117" borderId="122" xfId="35974" applyNumberFormat="1" applyFont="1" applyFill="1" applyBorder="1" applyAlignment="1">
      <alignment horizontal="right"/>
    </xf>
    <xf numFmtId="239" fontId="174" fillId="117" borderId="122" xfId="0" applyNumberFormat="1" applyFont="1" applyFill="1" applyBorder="1" applyAlignment="1">
      <alignment horizontal="center" vertical="center" wrapText="1"/>
    </xf>
    <xf numFmtId="0" fontId="21" fillId="117" borderId="122" xfId="0" applyFont="1" applyFill="1" applyBorder="1" applyAlignment="1">
      <alignment horizontal="right" vertical="center" wrapText="1"/>
    </xf>
    <xf numFmtId="0" fontId="22" fillId="117" borderId="122" xfId="0" applyFont="1" applyFill="1" applyBorder="1" applyAlignment="1">
      <alignment horizontal="justify" vertical="center" wrapText="1"/>
    </xf>
    <xf numFmtId="239" fontId="21" fillId="117" borderId="122" xfId="0" applyNumberFormat="1" applyFont="1" applyFill="1" applyBorder="1" applyAlignment="1">
      <alignment horizontal="center" vertical="center" wrapText="1"/>
    </xf>
    <xf numFmtId="0" fontId="22" fillId="117" borderId="122" xfId="0" applyFont="1" applyFill="1" applyBorder="1" applyAlignment="1">
      <alignment horizontal="right" vertical="center" wrapText="1"/>
    </xf>
    <xf numFmtId="239" fontId="22" fillId="117" borderId="122" xfId="0" applyNumberFormat="1" applyFont="1" applyFill="1" applyBorder="1" applyAlignment="1">
      <alignment horizontal="center" vertical="center" wrapText="1"/>
    </xf>
    <xf numFmtId="0" fontId="174" fillId="117" borderId="122" xfId="0" applyFont="1" applyFill="1" applyBorder="1" applyAlignment="1">
      <alignment vertical="center" wrapText="1"/>
    </xf>
    <xf numFmtId="239" fontId="169" fillId="117" borderId="122" xfId="0" applyNumberFormat="1" applyFont="1" applyFill="1" applyBorder="1" applyAlignment="1">
      <alignment horizontal="center" vertical="center" wrapText="1"/>
    </xf>
    <xf numFmtId="0" fontId="22" fillId="117" borderId="122" xfId="0" applyFont="1" applyFill="1" applyBorder="1" applyAlignment="1">
      <alignment vertical="center" wrapText="1"/>
    </xf>
    <xf numFmtId="0" fontId="24" fillId="0" borderId="122" xfId="0" applyFont="1" applyBorder="1" applyAlignment="1">
      <alignment horizontal="right"/>
    </xf>
    <xf numFmtId="0" fontId="21" fillId="0" borderId="122" xfId="0" applyFont="1" applyBorder="1" applyAlignment="1">
      <alignment horizontal="right" vertical="center" wrapText="1"/>
    </xf>
    <xf numFmtId="49" fontId="26" fillId="124" borderId="122" xfId="0" applyNumberFormat="1" applyFont="1" applyFill="1" applyBorder="1" applyAlignment="1">
      <alignment horizontal="right" vertical="center" wrapText="1"/>
    </xf>
    <xf numFmtId="49" fontId="22" fillId="124" borderId="122" xfId="0" applyNumberFormat="1" applyFont="1" applyFill="1" applyBorder="1" applyAlignment="1">
      <alignment vertical="center" wrapText="1"/>
    </xf>
    <xf numFmtId="172" fontId="21" fillId="124" borderId="122" xfId="55773" applyNumberFormat="1" applyFont="1" applyFill="1" applyBorder="1" applyAlignment="1">
      <alignment vertical="center"/>
    </xf>
    <xf numFmtId="0" fontId="24" fillId="0" borderId="122" xfId="0" applyFont="1" applyBorder="1" applyAlignment="1">
      <alignment horizontal="right" vertical="center"/>
    </xf>
    <xf numFmtId="49" fontId="21" fillId="124" borderId="122" xfId="0" applyNumberFormat="1" applyFont="1" applyFill="1" applyBorder="1" applyAlignment="1">
      <alignment horizontal="right"/>
    </xf>
    <xf numFmtId="0" fontId="174" fillId="0" borderId="122" xfId="0" applyFont="1" applyBorder="1" applyAlignment="1">
      <alignment horizontal="right" vertical="center" wrapText="1"/>
    </xf>
    <xf numFmtId="174" fontId="26" fillId="0" borderId="122" xfId="0" applyNumberFormat="1" applyFont="1" applyBorder="1" applyAlignment="1">
      <alignment horizontal="right" vertical="center" wrapText="1"/>
    </xf>
    <xf numFmtId="0" fontId="26" fillId="0" borderId="122" xfId="0" applyFont="1" applyBorder="1" applyAlignment="1">
      <alignment horizontal="left" vertical="top" wrapText="1"/>
    </xf>
    <xf numFmtId="167" fontId="26" fillId="33" borderId="122" xfId="0" applyNumberFormat="1" applyFont="1" applyFill="1" applyBorder="1"/>
    <xf numFmtId="0" fontId="24" fillId="33" borderId="122" xfId="0" applyFont="1" applyFill="1" applyBorder="1" applyAlignment="1">
      <alignment horizontal="right"/>
    </xf>
    <xf numFmtId="0" fontId="22" fillId="33" borderId="122" xfId="0" applyFont="1" applyFill="1" applyBorder="1" applyAlignment="1">
      <alignment horizontal="right"/>
    </xf>
    <xf numFmtId="167" fontId="24" fillId="0" borderId="122" xfId="55773" applyNumberFormat="1" applyFont="1" applyFill="1" applyBorder="1"/>
    <xf numFmtId="255" fontId="210" fillId="0" borderId="0" xfId="55773" applyNumberFormat="1" applyFont="1"/>
    <xf numFmtId="174" fontId="24" fillId="33" borderId="122" xfId="0" applyNumberFormat="1" applyFont="1" applyFill="1" applyBorder="1" applyAlignment="1">
      <alignment horizontal="right" wrapText="1"/>
    </xf>
    <xf numFmtId="0" fontId="24" fillId="33" borderId="122" xfId="0" applyFont="1" applyFill="1" applyBorder="1" applyAlignment="1">
      <alignment horizontal="left" wrapText="1"/>
    </xf>
    <xf numFmtId="0" fontId="169" fillId="117" borderId="122" xfId="0" applyFont="1" applyFill="1" applyBorder="1" applyAlignment="1">
      <alignment horizontal="left" vertical="top" wrapText="1"/>
    </xf>
    <xf numFmtId="172" fontId="169" fillId="117" borderId="122" xfId="0" applyNumberFormat="1" applyFont="1" applyFill="1" applyBorder="1" applyAlignment="1">
      <alignment horizontal="left" vertical="top" wrapText="1"/>
    </xf>
    <xf numFmtId="172" fontId="169" fillId="0" borderId="122" xfId="0" applyNumberFormat="1" applyFont="1" applyBorder="1" applyAlignment="1">
      <alignment horizontal="left" vertical="top" wrapText="1"/>
    </xf>
    <xf numFmtId="172" fontId="169" fillId="33" borderId="122" xfId="0" applyNumberFormat="1" applyFont="1" applyFill="1" applyBorder="1" applyAlignment="1">
      <alignment horizontal="left" vertical="top" wrapText="1"/>
    </xf>
    <xf numFmtId="0" fontId="21" fillId="33" borderId="122" xfId="0" applyFont="1" applyFill="1" applyBorder="1" applyAlignment="1">
      <alignment horizontal="right" vertical="center"/>
    </xf>
    <xf numFmtId="172" fontId="174" fillId="33" borderId="122" xfId="0" applyNumberFormat="1" applyFont="1" applyFill="1" applyBorder="1" applyAlignment="1">
      <alignment horizontal="right" wrapText="1"/>
    </xf>
    <xf numFmtId="0" fontId="24" fillId="33" borderId="122" xfId="0" applyFont="1" applyFill="1" applyBorder="1" applyAlignment="1">
      <alignment horizontal="left" vertical="top" wrapText="1"/>
    </xf>
    <xf numFmtId="169" fontId="24" fillId="0" borderId="122" xfId="6213" applyNumberFormat="1" applyFont="1" applyFill="1" applyBorder="1"/>
    <xf numFmtId="169" fontId="26" fillId="0" borderId="122" xfId="6213" applyNumberFormat="1" applyFont="1" applyFill="1" applyBorder="1"/>
    <xf numFmtId="0" fontId="24" fillId="33" borderId="122" xfId="0" applyFont="1" applyFill="1" applyBorder="1" applyAlignment="1">
      <alignment horizontal="right" vertical="center" wrapText="1"/>
    </xf>
    <xf numFmtId="0" fontId="26" fillId="33" borderId="122" xfId="0" applyFont="1" applyFill="1" applyBorder="1"/>
    <xf numFmtId="1" fontId="26" fillId="33" borderId="122" xfId="0" applyNumberFormat="1" applyFont="1" applyFill="1" applyBorder="1"/>
    <xf numFmtId="0" fontId="22" fillId="0" borderId="122" xfId="0" applyFont="1" applyBorder="1" applyAlignment="1">
      <alignment horizontal="right" wrapText="1"/>
    </xf>
    <xf numFmtId="0" fontId="22" fillId="0" borderId="122" xfId="0" applyFont="1" applyBorder="1" applyAlignment="1">
      <alignment vertical="center" wrapText="1"/>
    </xf>
    <xf numFmtId="174" fontId="26" fillId="33" borderId="122" xfId="0" applyNumberFormat="1" applyFont="1" applyFill="1" applyBorder="1" applyAlignment="1">
      <alignment horizontal="right" vertical="top"/>
    </xf>
    <xf numFmtId="0" fontId="26" fillId="33" borderId="122" xfId="0" applyFont="1" applyFill="1" applyBorder="1" applyAlignment="1">
      <alignment horizontal="left" vertical="top"/>
    </xf>
    <xf numFmtId="172" fontId="22" fillId="0" borderId="122" xfId="0" applyNumberFormat="1" applyFont="1" applyBorder="1" applyAlignment="1">
      <alignment horizontal="right" vertical="top"/>
    </xf>
    <xf numFmtId="172" fontId="22" fillId="117" borderId="122" xfId="0" applyNumberFormat="1" applyFont="1" applyFill="1" applyBorder="1" applyAlignment="1">
      <alignment horizontal="left" vertical="top"/>
    </xf>
    <xf numFmtId="172" fontId="22" fillId="0" borderId="122" xfId="0" applyNumberFormat="1" applyFont="1" applyBorder="1" applyAlignment="1">
      <alignment horizontal="left" vertical="top"/>
    </xf>
    <xf numFmtId="0" fontId="22" fillId="0" borderId="122" xfId="0" applyFont="1" applyBorder="1" applyAlignment="1">
      <alignment horizontal="left" vertical="center" wrapText="1"/>
    </xf>
    <xf numFmtId="172" fontId="174" fillId="0" borderId="122" xfId="55773" applyNumberFormat="1" applyFont="1" applyFill="1" applyBorder="1" applyAlignment="1">
      <alignment vertical="center" wrapText="1"/>
    </xf>
    <xf numFmtId="169" fontId="21" fillId="0" borderId="122" xfId="0" applyNumberFormat="1" applyFont="1" applyBorder="1" applyAlignment="1">
      <alignment horizontal="right"/>
    </xf>
    <xf numFmtId="243" fontId="21" fillId="0" borderId="122" xfId="35974" applyNumberFormat="1" applyFont="1" applyBorder="1" applyAlignment="1">
      <alignment horizontal="right"/>
    </xf>
    <xf numFmtId="0" fontId="24" fillId="0" borderId="122" xfId="0" applyFont="1" applyBorder="1" applyAlignment="1">
      <alignment horizontal="center" vertical="top" wrapText="1"/>
    </xf>
    <xf numFmtId="174" fontId="24" fillId="33" borderId="122" xfId="0" applyNumberFormat="1" applyFont="1" applyFill="1" applyBorder="1" applyAlignment="1">
      <alignment horizontal="right" vertical="top" wrapText="1"/>
    </xf>
    <xf numFmtId="172" fontId="26" fillId="117" borderId="122" xfId="0" applyNumberFormat="1" applyFont="1" applyFill="1" applyBorder="1" applyAlignment="1">
      <alignment horizontal="left" vertical="top" wrapText="1"/>
    </xf>
    <xf numFmtId="0" fontId="22" fillId="0" borderId="122" xfId="0" applyFont="1" applyBorder="1" applyAlignment="1">
      <alignment vertical="top"/>
    </xf>
    <xf numFmtId="0" fontId="22" fillId="0" borderId="122" xfId="0" applyFont="1" applyBorder="1" applyAlignment="1">
      <alignment vertical="center"/>
    </xf>
    <xf numFmtId="0" fontId="0" fillId="117" borderId="122" xfId="0" applyFill="1" applyBorder="1"/>
    <xf numFmtId="170" fontId="21" fillId="33" borderId="122" xfId="35974" applyNumberFormat="1" applyFont="1" applyFill="1" applyBorder="1" applyAlignment="1">
      <alignment horizontal="right" vertical="center"/>
    </xf>
    <xf numFmtId="170" fontId="21" fillId="33" borderId="0" xfId="35974" applyNumberFormat="1" applyFont="1" applyFill="1" applyBorder="1" applyAlignment="1">
      <alignment horizontal="right" vertical="center"/>
    </xf>
    <xf numFmtId="255" fontId="21" fillId="0" borderId="0" xfId="35974" applyNumberFormat="1" applyFont="1" applyBorder="1" applyAlignment="1">
      <alignment horizontal="right" vertical="center"/>
    </xf>
    <xf numFmtId="255" fontId="21" fillId="0" borderId="0" xfId="35974" applyNumberFormat="1" applyFont="1" applyAlignment="1">
      <alignment horizontal="right" vertical="center"/>
    </xf>
    <xf numFmtId="0" fontId="21" fillId="0" borderId="0" xfId="0" applyFont="1" applyAlignment="1">
      <alignment horizontal="left" vertical="center"/>
    </xf>
    <xf numFmtId="255" fontId="21" fillId="0" borderId="0" xfId="55771" applyNumberFormat="1" applyFont="1" applyBorder="1" applyAlignment="1">
      <alignment horizontal="right" vertical="center"/>
    </xf>
    <xf numFmtId="0" fontId="22" fillId="0" borderId="122" xfId="0" applyFont="1" applyBorder="1" applyAlignment="1">
      <alignment horizontal="left" vertical="center"/>
    </xf>
    <xf numFmtId="169" fontId="22" fillId="0" borderId="122" xfId="0" applyNumberFormat="1" applyFont="1" applyBorder="1" applyAlignment="1">
      <alignment horizontal="right"/>
    </xf>
    <xf numFmtId="0" fontId="24" fillId="33" borderId="0" xfId="0" applyFont="1" applyFill="1" applyAlignment="1">
      <alignment horizontal="left" vertical="center" wrapText="1"/>
    </xf>
    <xf numFmtId="0" fontId="0" fillId="0" borderId="0" xfId="0" applyAlignment="1">
      <alignment horizontal="left" vertical="top" wrapText="1"/>
    </xf>
    <xf numFmtId="0" fontId="169" fillId="0" borderId="0" xfId="0" applyFont="1" applyAlignment="1">
      <alignment horizontal="center" vertical="center" wrapText="1"/>
    </xf>
    <xf numFmtId="0" fontId="20" fillId="0" borderId="0" xfId="0" applyFont="1" applyAlignment="1">
      <alignment horizontal="left" vertical="center"/>
    </xf>
    <xf numFmtId="0" fontId="24" fillId="33" borderId="116" xfId="0" applyFont="1" applyFill="1" applyBorder="1" applyAlignment="1">
      <alignment horizontal="right" vertical="center" wrapText="1"/>
    </xf>
    <xf numFmtId="172" fontId="26" fillId="33" borderId="0" xfId="0" applyNumberFormat="1" applyFont="1" applyFill="1" applyAlignment="1">
      <alignment horizontal="right" vertical="top" wrapText="1"/>
    </xf>
    <xf numFmtId="172" fontId="210" fillId="33" borderId="0" xfId="0" applyNumberFormat="1" applyFont="1" applyFill="1" applyAlignment="1">
      <alignment horizontal="right" vertical="top" wrapText="1"/>
    </xf>
    <xf numFmtId="0" fontId="211" fillId="127" borderId="0" xfId="0" applyFont="1" applyFill="1" applyAlignment="1">
      <alignment horizontal="left" vertical="center" wrapText="1" indent="2"/>
    </xf>
    <xf numFmtId="0" fontId="211" fillId="127" borderId="0" xfId="0" applyFont="1" applyFill="1" applyAlignment="1">
      <alignment horizontal="left" vertical="center" wrapText="1" indent="1"/>
    </xf>
    <xf numFmtId="0" fontId="24" fillId="0" borderId="0" xfId="0" applyFont="1" applyAlignment="1">
      <alignment horizontal="center" vertical="top"/>
    </xf>
    <xf numFmtId="0" fontId="0" fillId="0" borderId="0" xfId="0" applyAlignment="1">
      <alignment horizontal="center" wrapText="1"/>
    </xf>
    <xf numFmtId="0" fontId="26" fillId="0" borderId="0" xfId="0" applyFont="1" applyAlignment="1">
      <alignment horizontal="right" vertical="center" wrapText="1"/>
    </xf>
    <xf numFmtId="239" fontId="24" fillId="0" borderId="0" xfId="0" applyNumberFormat="1" applyFont="1" applyAlignment="1">
      <alignment horizontal="right"/>
    </xf>
    <xf numFmtId="3" fontId="22" fillId="117" borderId="122" xfId="0" applyNumberFormat="1" applyFont="1" applyFill="1" applyBorder="1" applyAlignment="1">
      <alignment horizontal="right" vertical="center" wrapText="1"/>
    </xf>
    <xf numFmtId="0" fontId="200" fillId="0" borderId="0" xfId="0" applyFont="1" applyAlignment="1">
      <alignment vertical="center"/>
    </xf>
    <xf numFmtId="3" fontId="74" fillId="0" borderId="0" xfId="0" applyNumberFormat="1" applyFont="1" applyAlignment="1">
      <alignment vertical="center"/>
    </xf>
    <xf numFmtId="3" fontId="22" fillId="117" borderId="116" xfId="0" applyNumberFormat="1" applyFont="1" applyFill="1" applyBorder="1" applyAlignment="1">
      <alignment horizontal="right" vertical="center" wrapText="1"/>
    </xf>
    <xf numFmtId="171" fontId="26" fillId="33" borderId="116" xfId="0" applyNumberFormat="1" applyFont="1" applyFill="1" applyBorder="1"/>
    <xf numFmtId="239" fontId="74" fillId="0" borderId="0" xfId="55773" applyNumberFormat="1" applyFont="1" applyFill="1"/>
    <xf numFmtId="239" fontId="74" fillId="0" borderId="0" xfId="55773" applyNumberFormat="1" applyFont="1" applyFill="1" applyAlignment="1">
      <alignment vertical="center"/>
    </xf>
    <xf numFmtId="3" fontId="22" fillId="0" borderId="122" xfId="0" applyNumberFormat="1" applyFont="1" applyBorder="1" applyAlignment="1">
      <alignment horizontal="right" vertical="center" wrapText="1"/>
    </xf>
    <xf numFmtId="0" fontId="176" fillId="33" borderId="0" xfId="0" applyFont="1" applyFill="1" applyAlignment="1">
      <alignment horizontal="left" vertical="top" wrapText="1" indent="1"/>
    </xf>
    <xf numFmtId="172" fontId="211" fillId="0" borderId="0" xfId="55773" applyNumberFormat="1" applyFont="1" applyFill="1" applyBorder="1" applyAlignment="1">
      <alignment horizontal="right" vertical="top" wrapText="1"/>
    </xf>
    <xf numFmtId="172" fontId="211" fillId="0" borderId="0" xfId="55773" applyNumberFormat="1" applyFont="1" applyFill="1" applyAlignment="1">
      <alignment horizontal="right" vertical="top" wrapText="1"/>
    </xf>
    <xf numFmtId="172" fontId="211" fillId="33" borderId="0" xfId="55773" applyNumberFormat="1" applyFont="1" applyFill="1" applyAlignment="1">
      <alignment horizontal="right" vertical="top" wrapText="1"/>
    </xf>
    <xf numFmtId="239" fontId="176" fillId="33" borderId="0" xfId="55773" applyNumberFormat="1" applyFont="1" applyFill="1" applyBorder="1" applyAlignment="1">
      <alignment horizontal="center" vertical="center" wrapText="1"/>
    </xf>
    <xf numFmtId="239" fontId="176" fillId="0" borderId="0" xfId="55773" applyNumberFormat="1" applyFont="1" applyBorder="1" applyAlignment="1">
      <alignment horizontal="center" vertical="center" wrapText="1"/>
    </xf>
    <xf numFmtId="0" fontId="26" fillId="33" borderId="0" xfId="0" applyFont="1" applyFill="1" applyAlignment="1">
      <alignment vertical="top"/>
    </xf>
    <xf numFmtId="0" fontId="200" fillId="0" borderId="0" xfId="0" applyFont="1" applyAlignment="1">
      <alignment horizontal="right"/>
    </xf>
    <xf numFmtId="2" fontId="21" fillId="33" borderId="0" xfId="0" applyNumberFormat="1" applyFont="1" applyFill="1" applyAlignment="1">
      <alignment horizontal="right" vertical="center" wrapText="1"/>
    </xf>
    <xf numFmtId="2" fontId="176" fillId="33" borderId="0" xfId="0" applyNumberFormat="1" applyFont="1" applyFill="1" applyAlignment="1">
      <alignment horizontal="right" vertical="center" wrapText="1"/>
    </xf>
    <xf numFmtId="2" fontId="21" fillId="0" borderId="0" xfId="0" applyNumberFormat="1" applyFont="1" applyAlignment="1">
      <alignment horizontal="right" vertical="center" wrapText="1"/>
    </xf>
    <xf numFmtId="2" fontId="176" fillId="0" borderId="0" xfId="0" applyNumberFormat="1" applyFont="1" applyAlignment="1">
      <alignment horizontal="right" vertical="center" wrapText="1"/>
    </xf>
    <xf numFmtId="16" fontId="169" fillId="0" borderId="0" xfId="0" quotePrefix="1" applyNumberFormat="1" applyFont="1" applyAlignment="1">
      <alignment horizontal="right" vertical="center" wrapText="1"/>
    </xf>
    <xf numFmtId="0" fontId="169" fillId="0" borderId="0" xfId="0" quotePrefix="1" applyFont="1" applyAlignment="1">
      <alignment horizontal="right" vertical="center" wrapText="1"/>
    </xf>
    <xf numFmtId="0" fontId="169" fillId="0" borderId="122" xfId="0" applyFont="1" applyBorder="1" applyAlignment="1">
      <alignment horizontal="right" vertical="center" wrapText="1"/>
    </xf>
    <xf numFmtId="172" fontId="169" fillId="33" borderId="116" xfId="0" applyNumberFormat="1" applyFont="1" applyFill="1" applyBorder="1" applyAlignment="1">
      <alignment horizontal="center" vertical="top" wrapText="1"/>
    </xf>
    <xf numFmtId="172" fontId="169" fillId="33" borderId="0" xfId="0" applyNumberFormat="1" applyFont="1" applyFill="1" applyAlignment="1">
      <alignment horizontal="center" vertical="top" wrapText="1"/>
    </xf>
    <xf numFmtId="0" fontId="24" fillId="33" borderId="116" xfId="0" applyFont="1" applyFill="1" applyBorder="1" applyAlignment="1">
      <alignment horizontal="center" vertical="center" wrapText="1"/>
    </xf>
    <xf numFmtId="260" fontId="21" fillId="33" borderId="0" xfId="0" applyNumberFormat="1" applyFont="1" applyFill="1" applyAlignment="1">
      <alignment horizontal="right"/>
    </xf>
    <xf numFmtId="0" fontId="26" fillId="33" borderId="0" xfId="0" applyFont="1" applyFill="1" applyAlignment="1">
      <alignment horizontal="right" vertical="center" wrapText="1"/>
    </xf>
    <xf numFmtId="0" fontId="24" fillId="33" borderId="0" xfId="0" quotePrefix="1" applyFont="1" applyFill="1" applyAlignment="1">
      <alignment horizontal="right" vertical="center" wrapText="1"/>
    </xf>
    <xf numFmtId="0" fontId="22" fillId="33" borderId="0" xfId="0" applyFont="1" applyFill="1" applyAlignment="1">
      <alignment horizontal="right"/>
    </xf>
    <xf numFmtId="0" fontId="26" fillId="33" borderId="0" xfId="0" applyFont="1" applyFill="1" applyAlignment="1">
      <alignment horizontal="right" wrapText="1"/>
    </xf>
    <xf numFmtId="0" fontId="169" fillId="127" borderId="0" xfId="0" applyFont="1" applyFill="1" applyAlignment="1">
      <alignment vertical="center" wrapText="1"/>
    </xf>
    <xf numFmtId="243" fontId="21" fillId="0" borderId="0" xfId="35974" quotePrefix="1" applyNumberFormat="1" applyFont="1" applyAlignment="1">
      <alignment horizontal="right"/>
    </xf>
    <xf numFmtId="0" fontId="253" fillId="0" borderId="0" xfId="0" applyFont="1" applyAlignment="1">
      <alignment vertical="top"/>
    </xf>
    <xf numFmtId="0" fontId="22" fillId="0" borderId="0" xfId="0" applyFont="1" applyAlignment="1">
      <alignment horizontal="left" vertical="top"/>
    </xf>
    <xf numFmtId="0" fontId="21" fillId="33" borderId="122" xfId="0" applyFont="1" applyFill="1" applyBorder="1" applyAlignment="1">
      <alignment horizontal="right"/>
    </xf>
    <xf numFmtId="0" fontId="21" fillId="0" borderId="122" xfId="0" applyFont="1" applyBorder="1" applyAlignment="1">
      <alignment horizontal="right"/>
    </xf>
    <xf numFmtId="0" fontId="21" fillId="0" borderId="0" xfId="55767" applyFont="1" applyAlignment="1">
      <alignment horizontal="right" vertical="center" wrapText="1"/>
    </xf>
    <xf numFmtId="0" fontId="268" fillId="33" borderId="0" xfId="0" applyFont="1" applyFill="1"/>
    <xf numFmtId="0" fontId="301" fillId="0" borderId="0" xfId="0" applyFont="1"/>
    <xf numFmtId="0" fontId="268" fillId="0" borderId="0" xfId="0" applyFont="1" applyAlignment="1">
      <alignment wrapText="1"/>
    </xf>
    <xf numFmtId="0" fontId="268" fillId="0" borderId="0" xfId="0" applyFont="1"/>
    <xf numFmtId="0" fontId="21" fillId="0" borderId="0" xfId="0" applyFont="1" applyAlignment="1">
      <alignment horizontal="left" indent="2"/>
    </xf>
    <xf numFmtId="0" fontId="21" fillId="0" borderId="116" xfId="0" applyFont="1" applyBorder="1" applyAlignment="1">
      <alignment horizontal="left" vertical="center" wrapText="1"/>
    </xf>
    <xf numFmtId="0" fontId="176" fillId="0" borderId="0" xfId="0" applyFont="1" applyAlignment="1">
      <alignment horizontal="left" indent="2"/>
    </xf>
    <xf numFmtId="0" fontId="176" fillId="0" borderId="0" xfId="0" applyFont="1"/>
    <xf numFmtId="0" fontId="176" fillId="0" borderId="0" xfId="0" applyFont="1" applyAlignment="1">
      <alignment horizontal="left" wrapText="1" indent="2"/>
    </xf>
    <xf numFmtId="0" fontId="176" fillId="0" borderId="0" xfId="0" applyFont="1" applyAlignment="1">
      <alignment horizontal="left" indent="4"/>
    </xf>
    <xf numFmtId="0" fontId="21" fillId="0" borderId="116" xfId="0" applyFont="1" applyBorder="1" applyAlignment="1">
      <alignment horizontal="center"/>
    </xf>
    <xf numFmtId="0" fontId="201" fillId="0" borderId="0" xfId="0" applyFont="1"/>
    <xf numFmtId="0" fontId="201" fillId="0" borderId="116" xfId="0" applyFont="1" applyBorder="1"/>
    <xf numFmtId="0" fontId="21" fillId="0" borderId="0" xfId="0" applyFont="1" applyAlignment="1">
      <alignment horizontal="left" wrapText="1" indent="1"/>
    </xf>
    <xf numFmtId="0" fontId="21" fillId="117" borderId="116" xfId="0" applyFont="1" applyFill="1" applyBorder="1" applyAlignment="1">
      <alignment horizontal="left" vertical="center" wrapText="1"/>
    </xf>
    <xf numFmtId="49" fontId="21" fillId="0" borderId="0" xfId="8468" applyNumberFormat="1" applyFont="1" applyAlignment="1">
      <alignment horizontal="right" wrapText="1"/>
    </xf>
    <xf numFmtId="0" fontId="24" fillId="124" borderId="0" xfId="0" applyFont="1" applyFill="1" applyAlignment="1">
      <alignment horizontal="right" wrapText="1"/>
    </xf>
    <xf numFmtId="0" fontId="210" fillId="124" borderId="0" xfId="0" applyFont="1" applyFill="1" applyAlignment="1">
      <alignment horizontal="right" wrapText="1"/>
    </xf>
    <xf numFmtId="0" fontId="26" fillId="0" borderId="122" xfId="0" applyFont="1" applyBorder="1" applyAlignment="1">
      <alignment horizontal="right" wrapText="1"/>
    </xf>
    <xf numFmtId="0" fontId="26" fillId="0" borderId="0" xfId="0" quotePrefix="1" applyFont="1" applyAlignment="1">
      <alignment horizontal="right" wrapText="1"/>
    </xf>
    <xf numFmtId="0" fontId="24" fillId="0" borderId="0" xfId="0" quotePrefix="1" applyFont="1" applyAlignment="1">
      <alignment horizontal="right" wrapText="1"/>
    </xf>
    <xf numFmtId="0" fontId="169" fillId="0" borderId="122" xfId="0" applyFont="1" applyBorder="1" applyAlignment="1">
      <alignment horizontal="right" vertical="top" wrapText="1"/>
    </xf>
    <xf numFmtId="0" fontId="24" fillId="124" borderId="0" xfId="0" applyFont="1" applyFill="1" applyAlignment="1">
      <alignment horizontal="right" vertical="top" wrapText="1"/>
    </xf>
    <xf numFmtId="0" fontId="24" fillId="124" borderId="0" xfId="0" applyFont="1" applyFill="1" applyAlignment="1">
      <alignment horizontal="right" vertical="center" wrapText="1"/>
    </xf>
    <xf numFmtId="0" fontId="210" fillId="124" borderId="0" xfId="0" applyFont="1" applyFill="1" applyAlignment="1">
      <alignment horizontal="right" vertical="center" wrapText="1"/>
    </xf>
    <xf numFmtId="0" fontId="22" fillId="0" borderId="116" xfId="305" quotePrefix="1" applyFont="1" applyBorder="1" applyAlignment="1">
      <alignment horizontal="right" vertical="center"/>
    </xf>
    <xf numFmtId="0" fontId="21" fillId="41" borderId="0" xfId="305" quotePrefix="1" applyFont="1" applyFill="1" applyAlignment="1">
      <alignment horizontal="right" vertical="center"/>
    </xf>
    <xf numFmtId="0" fontId="176" fillId="41" borderId="0" xfId="305" quotePrefix="1" applyFont="1" applyFill="1" applyAlignment="1">
      <alignment horizontal="right" vertical="center"/>
    </xf>
    <xf numFmtId="0" fontId="22" fillId="0" borderId="116" xfId="305" quotePrefix="1" applyFont="1" applyBorder="1" applyAlignment="1">
      <alignment horizontal="right"/>
    </xf>
    <xf numFmtId="0" fontId="21" fillId="41" borderId="0" xfId="305" quotePrefix="1" applyFont="1" applyFill="1" applyAlignment="1">
      <alignment horizontal="right"/>
    </xf>
    <xf numFmtId="0" fontId="176" fillId="41" borderId="0" xfId="305" quotePrefix="1" applyFont="1" applyFill="1" applyAlignment="1">
      <alignment horizontal="right"/>
    </xf>
    <xf numFmtId="0" fontId="22" fillId="41" borderId="0" xfId="305" quotePrefix="1" applyFont="1" applyFill="1" applyAlignment="1">
      <alignment horizontal="right"/>
    </xf>
    <xf numFmtId="0" fontId="22" fillId="0" borderId="122" xfId="305" quotePrefix="1" applyFont="1" applyBorder="1" applyAlignment="1">
      <alignment horizontal="right"/>
    </xf>
    <xf numFmtId="0" fontId="21" fillId="0" borderId="122" xfId="305" quotePrefix="1" applyFont="1" applyBorder="1" applyAlignment="1">
      <alignment horizontal="right"/>
    </xf>
    <xf numFmtId="43" fontId="0" fillId="33" borderId="0" xfId="55773" applyFont="1" applyFill="1"/>
    <xf numFmtId="254" fontId="24" fillId="0" borderId="0" xfId="53193" applyNumberFormat="1" applyFont="1" applyFill="1"/>
    <xf numFmtId="239" fontId="24" fillId="0" borderId="0" xfId="55773" applyNumberFormat="1" applyFont="1"/>
    <xf numFmtId="265" fontId="24" fillId="0" borderId="0" xfId="0" applyNumberFormat="1" applyFont="1"/>
    <xf numFmtId="239" fontId="21" fillId="0" borderId="0" xfId="0" applyNumberFormat="1" applyFont="1"/>
    <xf numFmtId="239" fontId="22" fillId="0" borderId="116" xfId="0" applyNumberFormat="1" applyFont="1" applyBorder="1" applyAlignment="1">
      <alignment horizontal="center" wrapText="1"/>
    </xf>
    <xf numFmtId="239" fontId="21" fillId="0" borderId="0" xfId="0" applyNumberFormat="1" applyFont="1" applyAlignment="1">
      <alignment wrapText="1"/>
    </xf>
    <xf numFmtId="49" fontId="201" fillId="0" borderId="0" xfId="8468" applyNumberFormat="1" applyFont="1" applyAlignment="1">
      <alignment horizontal="center" vertical="center" wrapText="1"/>
    </xf>
    <xf numFmtId="239" fontId="21" fillId="117" borderId="116" xfId="0" applyNumberFormat="1" applyFont="1" applyFill="1" applyBorder="1" applyAlignment="1">
      <alignment wrapText="1"/>
    </xf>
    <xf numFmtId="239" fontId="22" fillId="117" borderId="0" xfId="0" applyNumberFormat="1" applyFont="1" applyFill="1" applyAlignment="1">
      <alignment horizontal="center" wrapText="1"/>
    </xf>
    <xf numFmtId="0" fontId="173" fillId="0" borderId="0" xfId="0" applyFont="1"/>
    <xf numFmtId="169" fontId="26" fillId="117" borderId="122" xfId="35974" applyNumberFormat="1" applyFont="1" applyFill="1" applyBorder="1" applyAlignment="1">
      <alignment horizontal="right"/>
    </xf>
    <xf numFmtId="171" fontId="210" fillId="0" borderId="0" xfId="0" applyNumberFormat="1" applyFont="1"/>
    <xf numFmtId="169" fontId="24" fillId="0" borderId="0" xfId="35974" applyNumberFormat="1" applyFont="1" applyAlignment="1">
      <alignment horizontal="right"/>
    </xf>
    <xf numFmtId="266" fontId="24" fillId="0" borderId="0" xfId="0" applyNumberFormat="1" applyFont="1"/>
    <xf numFmtId="239" fontId="74" fillId="0" borderId="0" xfId="55773" applyNumberFormat="1" applyFont="1"/>
    <xf numFmtId="0" fontId="169" fillId="0" borderId="0" xfId="0" applyFont="1" applyAlignment="1">
      <alignment horizontal="left" wrapText="1"/>
    </xf>
    <xf numFmtId="0" fontId="22" fillId="33" borderId="122" xfId="0" applyFont="1" applyFill="1" applyBorder="1" applyAlignment="1">
      <alignment vertical="center"/>
    </xf>
    <xf numFmtId="3" fontId="169" fillId="0" borderId="0" xfId="0" applyNumberFormat="1" applyFont="1" applyAlignment="1">
      <alignment horizontal="right" wrapText="1"/>
    </xf>
    <xf numFmtId="0" fontId="22" fillId="33" borderId="0" xfId="0" applyFont="1" applyFill="1" applyAlignment="1">
      <alignment horizontal="left" wrapText="1"/>
    </xf>
    <xf numFmtId="0" fontId="26" fillId="33" borderId="116" xfId="0" applyFont="1" applyFill="1" applyBorder="1" applyAlignment="1">
      <alignment wrapText="1"/>
    </xf>
    <xf numFmtId="0" fontId="26" fillId="33" borderId="0" xfId="0" applyFont="1" applyFill="1" applyAlignment="1">
      <alignment wrapText="1"/>
    </xf>
    <xf numFmtId="0" fontId="21" fillId="0" borderId="116" xfId="8468" applyFont="1" applyBorder="1" applyAlignment="1">
      <alignment horizontal="center"/>
    </xf>
    <xf numFmtId="239" fontId="176" fillId="0" borderId="0" xfId="0" applyNumberFormat="1" applyFont="1" applyAlignment="1">
      <alignment wrapText="1"/>
    </xf>
    <xf numFmtId="239" fontId="176" fillId="117" borderId="0" xfId="0" applyNumberFormat="1" applyFont="1" applyFill="1" applyAlignment="1">
      <alignment wrapText="1"/>
    </xf>
    <xf numFmtId="239" fontId="300" fillId="117" borderId="0" xfId="0" applyNumberFormat="1" applyFont="1" applyFill="1" applyAlignment="1">
      <alignment horizontal="center" wrapText="1"/>
    </xf>
    <xf numFmtId="239" fontId="176" fillId="33" borderId="0" xfId="0" applyNumberFormat="1" applyFont="1" applyFill="1" applyAlignment="1">
      <alignment wrapText="1"/>
    </xf>
    <xf numFmtId="0" fontId="210" fillId="0" borderId="0" xfId="0" applyFont="1" applyAlignment="1">
      <alignment horizontal="left" vertical="top" wrapText="1" indent="1"/>
    </xf>
    <xf numFmtId="170" fontId="176" fillId="0" borderId="0" xfId="35680" applyNumberFormat="1" applyFont="1">
      <alignment vertical="center"/>
    </xf>
    <xf numFmtId="255" fontId="21" fillId="0" borderId="0" xfId="6213" applyNumberFormat="1" applyFont="1" applyFill="1" applyAlignment="1">
      <alignment horizontal="right"/>
    </xf>
    <xf numFmtId="255" fontId="21" fillId="0" borderId="0" xfId="6213" applyNumberFormat="1" applyFont="1" applyFill="1"/>
    <xf numFmtId="169" fontId="21" fillId="0" borderId="0" xfId="6213" applyNumberFormat="1" applyFont="1" applyFill="1" applyBorder="1"/>
    <xf numFmtId="0" fontId="74" fillId="0" borderId="0" xfId="0" applyFont="1" applyAlignment="1">
      <alignment horizontal="center" vertical="center"/>
    </xf>
    <xf numFmtId="267" fontId="24" fillId="33" borderId="0" xfId="55773" applyNumberFormat="1" applyFont="1" applyFill="1"/>
    <xf numFmtId="265" fontId="24" fillId="33" borderId="0" xfId="55773" applyNumberFormat="1" applyFont="1" applyFill="1"/>
    <xf numFmtId="0" fontId="22" fillId="139" borderId="116" xfId="0" applyFont="1" applyFill="1" applyBorder="1" applyAlignment="1">
      <alignment horizontal="left"/>
    </xf>
    <xf numFmtId="0" fontId="22" fillId="117" borderId="116" xfId="0" applyFont="1" applyFill="1" applyBorder="1" applyAlignment="1">
      <alignment horizontal="left"/>
    </xf>
    <xf numFmtId="0" fontId="21" fillId="117" borderId="0" xfId="35680" applyFont="1" applyFill="1" applyAlignment="1"/>
    <xf numFmtId="3" fontId="21" fillId="117" borderId="116" xfId="9168" applyFont="1" applyFill="1" applyBorder="1" applyAlignment="1">
      <alignment horizontal="center"/>
      <protection locked="0"/>
    </xf>
    <xf numFmtId="0" fontId="21" fillId="41" borderId="0" xfId="35680" applyFont="1" applyFill="1" applyAlignment="1"/>
    <xf numFmtId="0" fontId="22" fillId="117" borderId="0" xfId="0" applyFont="1" applyFill="1" applyAlignment="1">
      <alignment horizontal="left"/>
    </xf>
    <xf numFmtId="252" fontId="72" fillId="117" borderId="0" xfId="35680" applyNumberFormat="1" applyFont="1" applyFill="1" applyAlignment="1"/>
    <xf numFmtId="0" fontId="101" fillId="0" borderId="0" xfId="35680" applyFont="1" applyAlignment="1"/>
    <xf numFmtId="0" fontId="72" fillId="0" borderId="0" xfId="35680" applyFont="1" applyAlignment="1"/>
    <xf numFmtId="0" fontId="176" fillId="0" borderId="0" xfId="0" applyFont="1" applyAlignment="1">
      <alignment horizontal="left" wrapText="1" indent="1"/>
    </xf>
    <xf numFmtId="2" fontId="24" fillId="0" borderId="0" xfId="0" applyNumberFormat="1" applyFont="1" applyAlignment="1">
      <alignment horizontal="right" vertical="top" wrapText="1"/>
    </xf>
    <xf numFmtId="255" fontId="24" fillId="0" borderId="0" xfId="0" applyNumberFormat="1" applyFont="1"/>
    <xf numFmtId="267" fontId="24" fillId="0" borderId="0" xfId="0" applyNumberFormat="1" applyFont="1"/>
    <xf numFmtId="268" fontId="24" fillId="0" borderId="0" xfId="0" applyNumberFormat="1" applyFont="1"/>
    <xf numFmtId="243" fontId="21" fillId="0" borderId="0" xfId="35974" quotePrefix="1" applyNumberFormat="1" applyFont="1" applyAlignment="1">
      <alignment horizontal="right" vertical="center"/>
    </xf>
    <xf numFmtId="0" fontId="302" fillId="33" borderId="0" xfId="0" applyFont="1" applyFill="1"/>
    <xf numFmtId="0" fontId="303" fillId="33" borderId="0" xfId="0" applyFont="1" applyFill="1" applyAlignment="1">
      <alignment vertical="center"/>
    </xf>
    <xf numFmtId="0" fontId="169" fillId="0" borderId="122" xfId="0" applyFont="1" applyBorder="1" applyAlignment="1">
      <alignment horizontal="right" vertical="center"/>
    </xf>
    <xf numFmtId="0" fontId="174" fillId="0" borderId="122" xfId="0" applyFont="1" applyBorder="1" applyAlignment="1">
      <alignment horizontal="right" vertical="center"/>
    </xf>
    <xf numFmtId="0" fontId="0" fillId="0" borderId="0" xfId="0" applyAlignment="1">
      <alignment horizontal="left" wrapText="1"/>
    </xf>
    <xf numFmtId="0" fontId="21" fillId="33" borderId="0" xfId="0" applyFont="1" applyFill="1" applyAlignment="1">
      <alignment vertical="center" wrapText="1"/>
    </xf>
    <xf numFmtId="0" fontId="0" fillId="0" borderId="0" xfId="0" applyAlignment="1">
      <alignment vertical="top" wrapText="1"/>
    </xf>
    <xf numFmtId="0" fontId="21" fillId="33" borderId="0" xfId="0" applyFont="1" applyFill="1" applyAlignment="1">
      <alignment horizontal="left" vertical="center" wrapText="1"/>
    </xf>
    <xf numFmtId="0" fontId="169" fillId="0" borderId="0" xfId="0" applyFont="1" applyAlignment="1">
      <alignment horizontal="left" vertical="center" wrapText="1"/>
    </xf>
    <xf numFmtId="0" fontId="0" fillId="0" borderId="0" xfId="0" applyAlignment="1">
      <alignment horizontal="left" vertical="center" wrapText="1"/>
    </xf>
    <xf numFmtId="0" fontId="207" fillId="0" borderId="0" xfId="0" applyFont="1" applyAlignment="1">
      <alignment horizontal="left" vertical="top"/>
    </xf>
    <xf numFmtId="0" fontId="283" fillId="0" borderId="0" xfId="0" applyFont="1" applyAlignment="1">
      <alignment horizontal="right"/>
    </xf>
    <xf numFmtId="0" fontId="283" fillId="0" borderId="0" xfId="0" applyFont="1" applyAlignment="1">
      <alignment horizontal="right" vertical="top"/>
    </xf>
    <xf numFmtId="254" fontId="24" fillId="0" borderId="0" xfId="53193" applyNumberFormat="1" applyFont="1" applyFill="1" applyBorder="1"/>
    <xf numFmtId="256" fontId="173" fillId="33" borderId="0" xfId="0" applyNumberFormat="1" applyFont="1" applyFill="1" applyAlignment="1">
      <alignment horizontal="left" vertical="top" wrapText="1"/>
    </xf>
    <xf numFmtId="0" fontId="0" fillId="0" borderId="0" xfId="0" applyAlignment="1">
      <alignment vertical="center"/>
    </xf>
    <xf numFmtId="0" fontId="175" fillId="33" borderId="0" xfId="0" applyFont="1" applyFill="1" applyAlignment="1">
      <alignment horizontal="left" vertical="center" wrapText="1"/>
    </xf>
    <xf numFmtId="0" fontId="175" fillId="33" borderId="0" xfId="0" applyFont="1" applyFill="1" applyAlignment="1">
      <alignment horizontal="left" vertical="center"/>
    </xf>
    <xf numFmtId="0" fontId="24" fillId="33" borderId="116" xfId="0" applyFont="1" applyFill="1" applyBorder="1" applyAlignment="1">
      <alignment vertical="center"/>
    </xf>
    <xf numFmtId="0" fontId="175" fillId="33" borderId="0" xfId="0" applyFont="1" applyFill="1" applyAlignment="1">
      <alignment vertical="center"/>
    </xf>
    <xf numFmtId="255" fontId="24" fillId="0" borderId="122" xfId="6213" applyNumberFormat="1" applyFont="1" applyFill="1" applyBorder="1"/>
    <xf numFmtId="0" fontId="24" fillId="0" borderId="122" xfId="0" applyFont="1" applyBorder="1" applyAlignment="1">
      <alignment horizontal="left" vertical="top" wrapText="1"/>
    </xf>
    <xf numFmtId="255" fontId="26" fillId="0" borderId="122" xfId="6213" applyNumberFormat="1" applyFont="1" applyFill="1" applyBorder="1"/>
    <xf numFmtId="3" fontId="21" fillId="0" borderId="0" xfId="0" applyNumberFormat="1" applyFont="1"/>
    <xf numFmtId="255" fontId="21" fillId="0" borderId="0" xfId="55771" applyNumberFormat="1" applyFont="1" applyFill="1" applyAlignment="1">
      <alignment horizontal="right" vertical="center"/>
    </xf>
    <xf numFmtId="255" fontId="21" fillId="0" borderId="0" xfId="55771" applyNumberFormat="1" applyFont="1" applyFill="1" applyBorder="1" applyAlignment="1">
      <alignment horizontal="right" vertical="center"/>
    </xf>
    <xf numFmtId="3" fontId="253" fillId="0" borderId="0" xfId="0" applyNumberFormat="1" applyFont="1"/>
    <xf numFmtId="3" fontId="295" fillId="0" borderId="0" xfId="0" applyNumberFormat="1" applyFont="1"/>
    <xf numFmtId="256" fontId="21" fillId="0" borderId="0" xfId="0" applyNumberFormat="1" applyFont="1" applyAlignment="1">
      <alignment horizontal="right" vertical="top" wrapText="1"/>
    </xf>
    <xf numFmtId="0" fontId="14" fillId="0" borderId="0" xfId="0" applyFont="1"/>
    <xf numFmtId="169" fontId="24" fillId="0" borderId="0" xfId="0" applyNumberFormat="1" applyFont="1"/>
    <xf numFmtId="0" fontId="14" fillId="33" borderId="0" xfId="0" applyFont="1" applyFill="1"/>
    <xf numFmtId="14" fontId="29" fillId="33" borderId="0" xfId="0" quotePrefix="1" applyNumberFormat="1" applyFont="1" applyFill="1" applyAlignment="1">
      <alignment horizontal="left"/>
    </xf>
    <xf numFmtId="170" fontId="21" fillId="0" borderId="0" xfId="35974" applyNumberFormat="1" applyFont="1" applyBorder="1" applyAlignment="1">
      <alignment horizontal="right"/>
    </xf>
    <xf numFmtId="0" fontId="273" fillId="0" borderId="0" xfId="0" applyFont="1" applyAlignment="1">
      <alignment horizontal="left" wrapText="1"/>
    </xf>
    <xf numFmtId="0" fontId="273" fillId="0" borderId="0" xfId="0" applyFont="1" applyAlignment="1">
      <alignment horizontal="left"/>
    </xf>
    <xf numFmtId="172" fontId="169" fillId="0" borderId="0" xfId="55773" applyNumberFormat="1" applyFont="1" applyFill="1" applyBorder="1" applyAlignment="1">
      <alignment vertical="center" wrapText="1"/>
    </xf>
    <xf numFmtId="170" fontId="21" fillId="0" borderId="122" xfId="35974" applyNumberFormat="1" applyFont="1" applyBorder="1" applyAlignment="1">
      <alignment horizontal="right" vertical="center"/>
    </xf>
    <xf numFmtId="170" fontId="21" fillId="0" borderId="0" xfId="35974" applyNumberFormat="1" applyFont="1" applyBorder="1" applyAlignment="1">
      <alignment horizontal="right" vertical="center"/>
    </xf>
    <xf numFmtId="0" fontId="305" fillId="33" borderId="0" xfId="0" applyFont="1" applyFill="1" applyAlignment="1">
      <alignment vertical="center"/>
    </xf>
    <xf numFmtId="0" fontId="306" fillId="0" borderId="0" xfId="8454" applyFont="1" applyProtection="1">
      <protection locked="0"/>
    </xf>
    <xf numFmtId="0" fontId="18" fillId="0" borderId="0" xfId="8454" applyFont="1"/>
    <xf numFmtId="0" fontId="20" fillId="33" borderId="0" xfId="0" applyFont="1" applyFill="1" applyAlignment="1">
      <alignment vertical="center"/>
    </xf>
    <xf numFmtId="0" fontId="24" fillId="33" borderId="116" xfId="0" applyFont="1" applyFill="1" applyBorder="1" applyAlignment="1">
      <alignment horizontal="left" vertical="center" wrapText="1"/>
    </xf>
    <xf numFmtId="0" fontId="21" fillId="33" borderId="116" xfId="0" applyFont="1" applyFill="1" applyBorder="1" applyAlignment="1">
      <alignment horizontal="right" vertical="center"/>
    </xf>
    <xf numFmtId="171" fontId="24" fillId="33" borderId="0" xfId="0" applyNumberFormat="1" applyFont="1" applyFill="1" applyAlignment="1">
      <alignment vertical="center"/>
    </xf>
    <xf numFmtId="0" fontId="176" fillId="33" borderId="0" xfId="0" applyFont="1" applyFill="1" applyAlignment="1">
      <alignment vertical="center"/>
    </xf>
    <xf numFmtId="243" fontId="21" fillId="0" borderId="0" xfId="35974" applyNumberFormat="1" applyFont="1" applyBorder="1" applyAlignment="1">
      <alignment horizontal="right" vertical="center"/>
    </xf>
    <xf numFmtId="243" fontId="21" fillId="0" borderId="0" xfId="35974" quotePrefix="1" applyNumberFormat="1" applyFont="1" applyBorder="1" applyAlignment="1">
      <alignment horizontal="right" vertical="center"/>
    </xf>
    <xf numFmtId="0" fontId="21" fillId="0" borderId="0" xfId="55768" applyFont="1" applyFill="1" applyBorder="1" applyAlignment="1">
      <alignment horizontal="center" vertical="top"/>
    </xf>
    <xf numFmtId="0" fontId="307" fillId="0" borderId="0" xfId="0" applyFont="1"/>
    <xf numFmtId="0" fontId="308" fillId="33" borderId="0" xfId="0" applyFont="1" applyFill="1"/>
    <xf numFmtId="0" fontId="308" fillId="33" borderId="0" xfId="0" applyFont="1" applyFill="1" applyAlignment="1">
      <alignment horizontal="left"/>
    </xf>
    <xf numFmtId="0" fontId="309" fillId="0" borderId="0" xfId="0" applyFont="1" applyAlignment="1">
      <alignment horizontal="left" vertical="top"/>
    </xf>
    <xf numFmtId="0" fontId="311" fillId="0" borderId="0" xfId="0" applyFont="1"/>
    <xf numFmtId="0" fontId="308" fillId="0" borderId="0" xfId="0" applyFont="1"/>
    <xf numFmtId="0" fontId="169" fillId="0" borderId="116" xfId="0" applyFont="1" applyBorder="1" applyAlignment="1">
      <alignment horizontal="center" vertical="top"/>
    </xf>
    <xf numFmtId="0" fontId="169" fillId="0" borderId="0" xfId="0" applyFont="1" applyAlignment="1">
      <alignment vertical="top" wrapText="1"/>
    </xf>
    <xf numFmtId="0" fontId="308" fillId="124" borderId="0" xfId="0" applyFont="1" applyFill="1"/>
    <xf numFmtId="49" fontId="21" fillId="124" borderId="0" xfId="0" applyNumberFormat="1" applyFont="1" applyFill="1" applyAlignment="1">
      <alignment vertical="top"/>
    </xf>
    <xf numFmtId="0" fontId="24" fillId="124" borderId="116" xfId="0" applyFont="1" applyFill="1" applyBorder="1" applyAlignment="1">
      <alignment vertical="top"/>
    </xf>
    <xf numFmtId="49" fontId="21" fillId="124" borderId="116" xfId="0" applyNumberFormat="1" applyFont="1" applyFill="1" applyBorder="1" applyAlignment="1">
      <alignment horizontal="right" vertical="top"/>
    </xf>
    <xf numFmtId="0" fontId="24" fillId="124" borderId="0" xfId="0" applyFont="1" applyFill="1" applyAlignment="1">
      <alignment vertical="top"/>
    </xf>
    <xf numFmtId="49" fontId="21" fillId="124" borderId="0" xfId="0" applyNumberFormat="1" applyFont="1" applyFill="1" applyAlignment="1">
      <alignment horizontal="right" vertical="top"/>
    </xf>
    <xf numFmtId="0" fontId="0" fillId="33" borderId="0" xfId="0" applyFill="1" applyAlignment="1">
      <alignment vertical="top"/>
    </xf>
    <xf numFmtId="0" fontId="20" fillId="33" borderId="0" xfId="0" applyFont="1" applyFill="1"/>
    <xf numFmtId="0" fontId="24" fillId="124" borderId="0" xfId="0" applyFont="1" applyFill="1" applyAlignment="1">
      <alignment horizontal="left"/>
    </xf>
    <xf numFmtId="0" fontId="26" fillId="0" borderId="0" xfId="8454" applyFont="1" applyProtection="1">
      <protection locked="0"/>
    </xf>
    <xf numFmtId="0" fontId="26" fillId="0" borderId="0" xfId="8454" applyFont="1" applyAlignment="1" applyProtection="1">
      <alignment vertical="center"/>
      <protection locked="0"/>
    </xf>
    <xf numFmtId="0" fontId="26" fillId="0" borderId="0" xfId="8454" applyFont="1" applyAlignment="1" applyProtection="1">
      <alignment horizontal="center"/>
      <protection locked="0"/>
    </xf>
    <xf numFmtId="0" fontId="26" fillId="0" borderId="110" xfId="8454" applyFont="1" applyBorder="1" applyAlignment="1" applyProtection="1">
      <alignment horizontal="center"/>
      <protection locked="0"/>
    </xf>
    <xf numFmtId="0" fontId="26" fillId="0" borderId="113" xfId="8454" applyFont="1" applyBorder="1" applyAlignment="1" applyProtection="1">
      <alignment horizontal="center"/>
      <protection locked="0"/>
    </xf>
    <xf numFmtId="0" fontId="26" fillId="0" borderId="112" xfId="8454" applyFont="1" applyBorder="1" applyAlignment="1" applyProtection="1">
      <alignment horizontal="center"/>
      <protection locked="0"/>
    </xf>
    <xf numFmtId="0" fontId="26" fillId="0" borderId="101" xfId="8454" applyFont="1" applyBorder="1" applyAlignment="1" applyProtection="1">
      <alignment horizontal="center"/>
      <protection locked="0"/>
    </xf>
    <xf numFmtId="0" fontId="24" fillId="0" borderId="111" xfId="8454" applyFont="1" applyBorder="1" applyAlignment="1" applyProtection="1">
      <alignment vertical="top"/>
      <protection locked="0"/>
    </xf>
    <xf numFmtId="0" fontId="24" fillId="0" borderId="110" xfId="8454" applyFont="1" applyBorder="1" applyAlignment="1" applyProtection="1">
      <alignment vertical="top"/>
      <protection locked="0"/>
    </xf>
    <xf numFmtId="0" fontId="24" fillId="0" borderId="113" xfId="8454" applyFont="1" applyBorder="1" applyAlignment="1" applyProtection="1">
      <alignment vertical="top"/>
      <protection locked="0"/>
    </xf>
    <xf numFmtId="0" fontId="24" fillId="0" borderId="112" xfId="8454" applyFont="1" applyBorder="1" applyAlignment="1" applyProtection="1">
      <alignment vertical="top"/>
      <protection locked="0"/>
    </xf>
    <xf numFmtId="0" fontId="24" fillId="33" borderId="113" xfId="8454" applyFont="1" applyFill="1" applyBorder="1" applyAlignment="1" applyProtection="1">
      <alignment vertical="top"/>
      <protection locked="0"/>
    </xf>
    <xf numFmtId="0" fontId="24" fillId="33" borderId="110" xfId="8454" applyFont="1" applyFill="1" applyBorder="1" applyAlignment="1" applyProtection="1">
      <alignment vertical="top"/>
      <protection locked="0"/>
    </xf>
    <xf numFmtId="0" fontId="24" fillId="0" borderId="111" xfId="8454" applyFont="1" applyBorder="1" applyAlignment="1" applyProtection="1">
      <alignment vertical="top" wrapText="1"/>
      <protection locked="0"/>
    </xf>
    <xf numFmtId="0" fontId="21" fillId="0" borderId="110" xfId="8454" applyFont="1" applyBorder="1" applyAlignment="1" applyProtection="1">
      <alignment vertical="top"/>
      <protection locked="0"/>
    </xf>
    <xf numFmtId="0" fontId="21" fillId="0" borderId="112" xfId="8454" applyFont="1" applyBorder="1" applyAlignment="1" applyProtection="1">
      <alignment vertical="top"/>
      <protection locked="0"/>
    </xf>
    <xf numFmtId="0" fontId="21" fillId="0" borderId="113" xfId="8454" applyFont="1" applyBorder="1" applyAlignment="1" applyProtection="1">
      <alignment vertical="top"/>
      <protection locked="0"/>
    </xf>
    <xf numFmtId="0" fontId="21" fillId="0" borderId="118" xfId="0" applyFont="1" applyBorder="1" applyAlignment="1" applyProtection="1">
      <alignment vertical="top"/>
      <protection locked="0"/>
    </xf>
    <xf numFmtId="0" fontId="21" fillId="0" borderId="0" xfId="0" applyFont="1" applyAlignment="1" applyProtection="1">
      <alignment vertical="top"/>
      <protection locked="0"/>
    </xf>
    <xf numFmtId="0" fontId="21" fillId="0" borderId="119" xfId="0" applyFont="1" applyBorder="1" applyAlignment="1" applyProtection="1">
      <alignment vertical="top"/>
      <protection locked="0"/>
    </xf>
    <xf numFmtId="0" fontId="24" fillId="0" borderId="110" xfId="8454" applyFont="1" applyBorder="1" applyAlignment="1" applyProtection="1">
      <alignment vertical="top" wrapText="1"/>
      <protection locked="0"/>
    </xf>
    <xf numFmtId="0" fontId="24" fillId="0" borderId="113" xfId="8454" applyFont="1" applyBorder="1" applyAlignment="1" applyProtection="1">
      <alignment vertical="top" wrapText="1"/>
      <protection locked="0"/>
    </xf>
    <xf numFmtId="0" fontId="24" fillId="0" borderId="112" xfId="8454" applyFont="1" applyBorder="1" applyAlignment="1" applyProtection="1">
      <alignment vertical="top" wrapText="1"/>
      <protection locked="0"/>
    </xf>
    <xf numFmtId="0" fontId="24" fillId="33" borderId="110" xfId="8454" applyFont="1" applyFill="1" applyBorder="1" applyAlignment="1" applyProtection="1">
      <alignment vertical="top" wrapText="1"/>
      <protection locked="0"/>
    </xf>
    <xf numFmtId="0" fontId="24" fillId="33" borderId="113" xfId="8454" applyFont="1" applyFill="1" applyBorder="1" applyAlignment="1" applyProtection="1">
      <alignment vertical="top" wrapText="1"/>
      <protection locked="0"/>
    </xf>
    <xf numFmtId="0" fontId="24" fillId="0" borderId="100" xfId="8454" applyFont="1" applyBorder="1" applyAlignment="1" applyProtection="1">
      <alignment vertical="top" wrapText="1"/>
      <protection locked="0"/>
    </xf>
    <xf numFmtId="237" fontId="24" fillId="0" borderId="110" xfId="8454" applyNumberFormat="1" applyFont="1" applyBorder="1" applyAlignment="1" applyProtection="1">
      <alignment horizontal="left" vertical="top"/>
      <protection locked="0"/>
    </xf>
    <xf numFmtId="237" fontId="24" fillId="0" borderId="113" xfId="8454" applyNumberFormat="1" applyFont="1" applyBorder="1" applyAlignment="1" applyProtection="1">
      <alignment horizontal="left" vertical="top"/>
      <protection locked="0"/>
    </xf>
    <xf numFmtId="237" fontId="24" fillId="0" borderId="112" xfId="8454" applyNumberFormat="1" applyFont="1" applyBorder="1" applyAlignment="1" applyProtection="1">
      <alignment horizontal="left" vertical="top"/>
      <protection locked="0"/>
    </xf>
    <xf numFmtId="237" fontId="24" fillId="33" borderId="110" xfId="8454" applyNumberFormat="1" applyFont="1" applyFill="1" applyBorder="1" applyAlignment="1" applyProtection="1">
      <alignment horizontal="left" vertical="top"/>
      <protection locked="0"/>
    </xf>
    <xf numFmtId="237" fontId="24" fillId="33" borderId="113" xfId="8454" applyNumberFormat="1" applyFont="1" applyFill="1" applyBorder="1" applyAlignment="1" applyProtection="1">
      <alignment horizontal="left" vertical="top"/>
      <protection locked="0"/>
    </xf>
    <xf numFmtId="237" fontId="24" fillId="0" borderId="111" xfId="8454" applyNumberFormat="1" applyFont="1" applyBorder="1" applyAlignment="1" applyProtection="1">
      <alignment horizontal="left" vertical="top"/>
      <protection locked="0"/>
    </xf>
    <xf numFmtId="0" fontId="24" fillId="0" borderId="0" xfId="8454" applyFont="1"/>
    <xf numFmtId="49" fontId="21" fillId="0" borderId="0" xfId="55767" applyNumberFormat="1" applyFont="1" applyAlignment="1">
      <alignment horizontal="right" wrapText="1"/>
    </xf>
    <xf numFmtId="170" fontId="21" fillId="0" borderId="0" xfId="55773" applyNumberFormat="1" applyFont="1" applyBorder="1" applyAlignment="1">
      <alignment horizontal="right" vertical="center"/>
    </xf>
    <xf numFmtId="239" fontId="24" fillId="0" borderId="0" xfId="53193" applyNumberFormat="1" applyFont="1" applyAlignment="1">
      <alignment horizontal="right" wrapText="1"/>
    </xf>
    <xf numFmtId="239" fontId="210" fillId="0" borderId="0" xfId="53193" applyNumberFormat="1" applyFont="1" applyAlignment="1">
      <alignment horizontal="right" wrapText="1"/>
    </xf>
    <xf numFmtId="239" fontId="26" fillId="117" borderId="0" xfId="53193" applyNumberFormat="1" applyFont="1" applyFill="1" applyAlignment="1">
      <alignment horizontal="right" wrapText="1"/>
    </xf>
    <xf numFmtId="239" fontId="24" fillId="117" borderId="0" xfId="53193" applyNumberFormat="1" applyFont="1" applyFill="1" applyAlignment="1">
      <alignment horizontal="right" wrapText="1"/>
    </xf>
    <xf numFmtId="0" fontId="21" fillId="33" borderId="122" xfId="0" applyFont="1" applyFill="1" applyBorder="1" applyAlignment="1">
      <alignment vertical="center"/>
    </xf>
    <xf numFmtId="254" fontId="24" fillId="0" borderId="122" xfId="53193" applyNumberFormat="1" applyFont="1" applyFill="1" applyBorder="1"/>
    <xf numFmtId="254" fontId="24" fillId="0" borderId="0" xfId="53193" applyNumberFormat="1" applyFont="1" applyBorder="1"/>
    <xf numFmtId="0" fontId="21" fillId="33" borderId="116" xfId="0" applyFont="1" applyFill="1" applyBorder="1" applyAlignment="1" applyProtection="1">
      <alignment horizontal="left"/>
      <protection locked="0"/>
    </xf>
    <xf numFmtId="170" fontId="21" fillId="33" borderId="0" xfId="35974" applyNumberFormat="1" applyFont="1" applyFill="1" applyBorder="1" applyAlignment="1">
      <alignment horizontal="left"/>
    </xf>
    <xf numFmtId="170" fontId="21" fillId="33" borderId="122" xfId="35974" applyNumberFormat="1" applyFont="1" applyFill="1" applyBorder="1" applyAlignment="1">
      <alignment horizontal="left"/>
    </xf>
    <xf numFmtId="253" fontId="21" fillId="33" borderId="0" xfId="35974" applyNumberFormat="1" applyFont="1" applyFill="1" applyBorder="1" applyAlignment="1">
      <alignment horizontal="left"/>
    </xf>
    <xf numFmtId="0" fontId="21" fillId="0" borderId="0" xfId="0" applyFont="1" applyAlignment="1" applyProtection="1">
      <alignment horizontal="left"/>
      <protection locked="0"/>
    </xf>
    <xf numFmtId="3" fontId="22" fillId="0" borderId="122" xfId="55766" applyFont="1" applyFill="1" applyBorder="1" applyAlignment="1">
      <alignment horizontal="right"/>
      <protection locked="0"/>
    </xf>
    <xf numFmtId="3" fontId="22" fillId="117" borderId="122" xfId="55766" applyFont="1" applyFill="1" applyBorder="1" applyAlignment="1">
      <alignment horizontal="center"/>
      <protection locked="0"/>
    </xf>
    <xf numFmtId="0" fontId="26" fillId="0" borderId="0" xfId="0" applyFont="1" applyAlignment="1">
      <alignment horizontal="right" wrapText="1"/>
    </xf>
    <xf numFmtId="0" fontId="21" fillId="33" borderId="0" xfId="0" applyFont="1" applyFill="1" applyAlignment="1">
      <alignment horizontal="center" wrapText="1"/>
    </xf>
    <xf numFmtId="0" fontId="24" fillId="0" borderId="116" xfId="0" applyFont="1" applyBorder="1" applyAlignment="1">
      <alignment horizontal="center"/>
    </xf>
    <xf numFmtId="0" fontId="24" fillId="0" borderId="116" xfId="0" applyFont="1" applyBorder="1" applyAlignment="1">
      <alignment vertical="center" wrapText="1"/>
    </xf>
    <xf numFmtId="0" fontId="24" fillId="33" borderId="122" xfId="0" applyFont="1" applyFill="1" applyBorder="1" applyAlignment="1">
      <alignment horizontal="center" vertical="center" wrapText="1"/>
    </xf>
    <xf numFmtId="0" fontId="21" fillId="33" borderId="122" xfId="0" applyFont="1" applyFill="1" applyBorder="1" applyAlignment="1">
      <alignment horizontal="center"/>
    </xf>
    <xf numFmtId="0" fontId="0" fillId="0" borderId="116" xfId="0" applyBorder="1" applyAlignment="1">
      <alignment horizontal="center" vertical="top"/>
    </xf>
    <xf numFmtId="0" fontId="315" fillId="33" borderId="0" xfId="0" applyFont="1" applyFill="1"/>
    <xf numFmtId="0" fontId="176" fillId="33" borderId="0" xfId="0" applyFont="1" applyFill="1" applyAlignment="1">
      <alignment horizontal="left" vertical="center" wrapText="1" indent="3"/>
    </xf>
    <xf numFmtId="0" fontId="21" fillId="33" borderId="116" xfId="0" applyFont="1" applyFill="1" applyBorder="1" applyAlignment="1">
      <alignment vertical="center" wrapText="1"/>
    </xf>
    <xf numFmtId="0" fontId="274" fillId="33" borderId="0" xfId="0" applyFont="1" applyFill="1"/>
    <xf numFmtId="0" fontId="22" fillId="33" borderId="0" xfId="0" applyFont="1" applyFill="1" applyAlignment="1">
      <alignment vertical="center" wrapText="1"/>
    </xf>
    <xf numFmtId="0" fontId="201" fillId="33" borderId="0" xfId="0" applyFont="1" applyFill="1" applyAlignment="1">
      <alignment vertical="center" wrapText="1"/>
    </xf>
    <xf numFmtId="0" fontId="28" fillId="33" borderId="0" xfId="0" applyFont="1" applyFill="1" applyAlignment="1">
      <alignment horizontal="center" vertical="center" wrapText="1"/>
    </xf>
    <xf numFmtId="0" fontId="21" fillId="33" borderId="0" xfId="0" applyFont="1" applyFill="1" applyAlignment="1">
      <alignment horizontal="center" vertical="center" wrapText="1"/>
    </xf>
    <xf numFmtId="0" fontId="22" fillId="33" borderId="116" xfId="0" applyFont="1" applyFill="1" applyBorder="1" applyAlignment="1">
      <alignment horizontal="left" vertical="center" wrapText="1"/>
    </xf>
    <xf numFmtId="0" fontId="317" fillId="33" borderId="0" xfId="0" applyFont="1" applyFill="1"/>
    <xf numFmtId="0" fontId="26" fillId="33" borderId="122" xfId="0" applyFont="1" applyFill="1" applyBorder="1" applyAlignment="1">
      <alignment horizontal="left" vertical="center"/>
    </xf>
    <xf numFmtId="0" fontId="315" fillId="33" borderId="0" xfId="0" applyFont="1" applyFill="1" applyAlignment="1">
      <alignment horizontal="center" vertical="center"/>
    </xf>
    <xf numFmtId="0" fontId="315" fillId="33" borderId="0" xfId="0" applyFont="1" applyFill="1" applyAlignment="1">
      <alignment vertical="center" wrapText="1"/>
    </xf>
    <xf numFmtId="0" fontId="315" fillId="33" borderId="0" xfId="0" applyFont="1" applyFill="1" applyAlignment="1">
      <alignment vertical="center"/>
    </xf>
    <xf numFmtId="0" fontId="318" fillId="33" borderId="0" xfId="0" applyFont="1" applyFill="1" applyAlignment="1">
      <alignment horizontal="left"/>
    </xf>
    <xf numFmtId="0" fontId="315" fillId="33" borderId="122" xfId="0" applyFont="1" applyFill="1" applyBorder="1"/>
    <xf numFmtId="0" fontId="319" fillId="33" borderId="0" xfId="0" applyFont="1" applyFill="1" applyAlignment="1">
      <alignment horizontal="center" vertical="center" wrapText="1"/>
    </xf>
    <xf numFmtId="0" fontId="21" fillId="33" borderId="116" xfId="0" applyFont="1" applyFill="1" applyBorder="1" applyAlignment="1">
      <alignment horizontal="center" wrapText="1"/>
    </xf>
    <xf numFmtId="0" fontId="21" fillId="33" borderId="0" xfId="0" applyFont="1" applyFill="1" applyAlignment="1">
      <alignment horizontal="right" vertical="center" wrapText="1"/>
    </xf>
    <xf numFmtId="0" fontId="21" fillId="33" borderId="116" xfId="0" applyFont="1" applyFill="1" applyBorder="1" applyAlignment="1">
      <alignment horizontal="center" vertical="center" wrapText="1"/>
    </xf>
    <xf numFmtId="0" fontId="0" fillId="33" borderId="0" xfId="0" applyFill="1" applyAlignment="1">
      <alignment wrapText="1"/>
    </xf>
    <xf numFmtId="0" fontId="320" fillId="33" borderId="0" xfId="0" applyFont="1" applyFill="1"/>
    <xf numFmtId="0" fontId="24" fillId="33" borderId="122" xfId="0" applyFont="1" applyFill="1" applyBorder="1" applyAlignment="1">
      <alignment horizontal="center"/>
    </xf>
    <xf numFmtId="0" fontId="24" fillId="33" borderId="122" xfId="0" applyFont="1" applyFill="1" applyBorder="1" applyAlignment="1">
      <alignment horizontal="left" vertical="center" wrapText="1"/>
    </xf>
    <xf numFmtId="0" fontId="210" fillId="33" borderId="0" xfId="0" applyFont="1" applyFill="1" applyAlignment="1">
      <alignment horizontal="center" vertical="center" wrapText="1"/>
    </xf>
    <xf numFmtId="0" fontId="202" fillId="33" borderId="116" xfId="0" applyFont="1" applyFill="1" applyBorder="1"/>
    <xf numFmtId="0" fontId="210" fillId="33" borderId="0" xfId="0" applyFont="1" applyFill="1" applyAlignment="1">
      <alignment horizontal="center" vertical="center"/>
    </xf>
    <xf numFmtId="0" fontId="24" fillId="33" borderId="122" xfId="0" applyFont="1" applyFill="1" applyBorder="1" applyAlignment="1">
      <alignment horizontal="center" vertical="center"/>
    </xf>
    <xf numFmtId="0" fontId="24" fillId="0" borderId="122" xfId="0" applyFont="1" applyBorder="1" applyAlignment="1">
      <alignment horizontal="center" vertical="center"/>
    </xf>
    <xf numFmtId="0" fontId="24" fillId="33" borderId="116" xfId="0" applyFont="1" applyFill="1" applyBorder="1" applyAlignment="1">
      <alignment horizontal="center"/>
    </xf>
    <xf numFmtId="239" fontId="24" fillId="33" borderId="122" xfId="53193" applyNumberFormat="1" applyFont="1" applyFill="1" applyBorder="1" applyAlignment="1">
      <alignment horizontal="right"/>
    </xf>
    <xf numFmtId="0" fontId="18" fillId="33" borderId="0" xfId="0" applyFont="1" applyFill="1"/>
    <xf numFmtId="0" fontId="279" fillId="33" borderId="0" xfId="0" applyFont="1" applyFill="1"/>
    <xf numFmtId="0" fontId="24" fillId="33" borderId="116" xfId="0" applyFont="1" applyFill="1" applyBorder="1" applyAlignment="1">
      <alignment horizontal="center" vertical="center"/>
    </xf>
    <xf numFmtId="0" fontId="24" fillId="0" borderId="116" xfId="0" applyFont="1" applyBorder="1" applyAlignment="1">
      <alignment horizontal="center" vertical="center"/>
    </xf>
    <xf numFmtId="0" fontId="24" fillId="33" borderId="0" xfId="0" applyFont="1" applyFill="1" applyAlignment="1">
      <alignment vertical="center" wrapText="1"/>
    </xf>
    <xf numFmtId="0" fontId="24" fillId="117" borderId="0" xfId="0" applyFont="1" applyFill="1" applyAlignment="1">
      <alignment horizontal="right" vertical="center" wrapText="1"/>
    </xf>
    <xf numFmtId="0" fontId="26" fillId="117" borderId="0" xfId="0" applyFont="1" applyFill="1" applyAlignment="1">
      <alignment horizontal="left" vertical="center" wrapText="1"/>
    </xf>
    <xf numFmtId="0" fontId="24" fillId="117" borderId="0" xfId="0" applyFont="1" applyFill="1" applyAlignment="1">
      <alignment horizontal="left" vertical="center" wrapText="1"/>
    </xf>
    <xf numFmtId="0" fontId="24" fillId="117" borderId="0" xfId="0" applyFont="1" applyFill="1" applyAlignment="1">
      <alignment vertical="center" wrapText="1"/>
    </xf>
    <xf numFmtId="0" fontId="24" fillId="33" borderId="0" xfId="0" applyFont="1" applyFill="1" applyAlignment="1">
      <alignment horizontal="left" vertical="center" wrapText="1" indent="1"/>
    </xf>
    <xf numFmtId="0" fontId="24" fillId="0" borderId="122" xfId="0" applyFont="1" applyBorder="1" applyAlignment="1">
      <alignment horizontal="left" vertical="center" wrapText="1" indent="1"/>
    </xf>
    <xf numFmtId="0" fontId="24" fillId="0" borderId="122" xfId="0" applyFont="1" applyBorder="1" applyAlignment="1">
      <alignment vertical="center" wrapText="1"/>
    </xf>
    <xf numFmtId="0" fontId="24" fillId="140" borderId="0" xfId="0" applyFont="1" applyFill="1" applyAlignment="1">
      <alignment vertical="center" wrapText="1"/>
    </xf>
    <xf numFmtId="0" fontId="21" fillId="33" borderId="122" xfId="0" applyFont="1" applyFill="1" applyBorder="1" applyAlignment="1">
      <alignment horizontal="right" vertical="center" wrapText="1"/>
    </xf>
    <xf numFmtId="0" fontId="24" fillId="140" borderId="122" xfId="0" applyFont="1" applyFill="1" applyBorder="1" applyAlignment="1">
      <alignment vertical="center" wrapText="1"/>
    </xf>
    <xf numFmtId="0" fontId="0" fillId="33" borderId="0" xfId="0" applyFill="1" applyAlignment="1">
      <alignment vertical="center" wrapText="1"/>
    </xf>
    <xf numFmtId="0" fontId="0" fillId="33" borderId="0" xfId="0" applyFill="1" applyAlignment="1">
      <alignment horizontal="center" vertical="center" wrapText="1"/>
    </xf>
    <xf numFmtId="0" fontId="290" fillId="33" borderId="0" xfId="0" applyFont="1" applyFill="1" applyAlignment="1">
      <alignment vertical="center" wrapText="1"/>
    </xf>
    <xf numFmtId="0" fontId="290" fillId="33" borderId="0" xfId="0" applyFont="1" applyFill="1" applyAlignment="1">
      <alignment horizontal="center" vertical="center" wrapText="1"/>
    </xf>
    <xf numFmtId="0" fontId="290" fillId="0" borderId="0" xfId="0" applyFont="1" applyAlignment="1">
      <alignment vertical="center" wrapText="1"/>
    </xf>
    <xf numFmtId="0" fontId="21" fillId="0" borderId="116" xfId="0" applyFont="1" applyBorder="1" applyAlignment="1">
      <alignment vertical="center" wrapText="1"/>
    </xf>
    <xf numFmtId="0" fontId="21" fillId="33" borderId="116" xfId="0" applyFont="1" applyFill="1" applyBorder="1" applyAlignment="1">
      <alignment horizontal="right" vertical="center" wrapText="1"/>
    </xf>
    <xf numFmtId="0" fontId="25" fillId="33" borderId="116" xfId="0" applyFont="1" applyFill="1" applyBorder="1" applyAlignment="1">
      <alignment horizontal="left" vertical="center" wrapText="1"/>
    </xf>
    <xf numFmtId="0" fontId="21" fillId="33" borderId="0" xfId="0" quotePrefix="1" applyFont="1" applyFill="1" applyAlignment="1">
      <alignment vertical="center" wrapText="1"/>
    </xf>
    <xf numFmtId="0" fontId="322" fillId="0" borderId="0" xfId="0" applyFont="1" applyAlignment="1">
      <alignment horizontal="left"/>
    </xf>
    <xf numFmtId="0" fontId="24" fillId="0" borderId="116"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0" xfId="0" applyFont="1" applyAlignment="1">
      <alignment horizontal="left" vertical="center" wrapText="1" indent="4"/>
    </xf>
    <xf numFmtId="0" fontId="24" fillId="33" borderId="122" xfId="0" applyFont="1" applyFill="1" applyBorder="1" applyAlignment="1">
      <alignment horizontal="left" vertical="center" wrapText="1" indent="1"/>
    </xf>
    <xf numFmtId="0" fontId="25" fillId="0" borderId="0" xfId="0" applyFont="1" applyAlignment="1">
      <alignment horizontal="left"/>
    </xf>
    <xf numFmtId="0" fontId="290" fillId="33" borderId="116" xfId="0" applyFont="1" applyFill="1" applyBorder="1" applyAlignment="1">
      <alignment vertical="center" wrapText="1"/>
    </xf>
    <xf numFmtId="0" fontId="22" fillId="33" borderId="0" xfId="0" applyFont="1" applyFill="1" applyAlignment="1">
      <alignment horizontal="left" vertical="center" wrapText="1"/>
    </xf>
    <xf numFmtId="0" fontId="290" fillId="33" borderId="116" xfId="0" applyFont="1" applyFill="1" applyBorder="1"/>
    <xf numFmtId="0" fontId="21" fillId="33" borderId="116" xfId="0" applyFont="1" applyFill="1" applyBorder="1" applyAlignment="1">
      <alignment horizontal="left" vertical="center" wrapText="1"/>
    </xf>
    <xf numFmtId="0" fontId="207" fillId="0" borderId="0" xfId="0" applyFont="1" applyAlignment="1">
      <alignment vertical="top" wrapText="1"/>
    </xf>
    <xf numFmtId="172" fontId="169" fillId="0" borderId="0" xfId="0" applyNumberFormat="1" applyFont="1" applyAlignment="1">
      <alignment horizontal="center" wrapText="1"/>
    </xf>
    <xf numFmtId="256" fontId="24" fillId="0" borderId="0" xfId="0" applyNumberFormat="1" applyFont="1"/>
    <xf numFmtId="254" fontId="253" fillId="0" borderId="0" xfId="0" applyNumberFormat="1" applyFont="1"/>
    <xf numFmtId="0" fontId="21" fillId="0" borderId="0" xfId="0" applyFont="1" applyAlignment="1">
      <alignment horizontal="left" vertical="top"/>
    </xf>
    <xf numFmtId="3" fontId="202" fillId="0" borderId="0" xfId="0" applyNumberFormat="1" applyFont="1"/>
    <xf numFmtId="0" fontId="21" fillId="0" borderId="116" xfId="0" applyFont="1" applyBorder="1" applyAlignment="1" applyProtection="1">
      <alignment horizontal="left"/>
      <protection locked="0"/>
    </xf>
    <xf numFmtId="170" fontId="21" fillId="0" borderId="122" xfId="35974" applyNumberFormat="1" applyFont="1" applyBorder="1" applyAlignment="1">
      <alignment horizontal="left"/>
    </xf>
    <xf numFmtId="170" fontId="21" fillId="0" borderId="122" xfId="35974" applyNumberFormat="1" applyFont="1" applyBorder="1" applyAlignment="1">
      <alignment horizontal="right"/>
    </xf>
    <xf numFmtId="2" fontId="24" fillId="0" borderId="0" xfId="0" applyNumberFormat="1" applyFont="1"/>
    <xf numFmtId="171" fontId="28" fillId="33" borderId="0" xfId="0" applyNumberFormat="1" applyFont="1" applyFill="1" applyAlignment="1">
      <alignment vertical="center"/>
    </xf>
    <xf numFmtId="2" fontId="169" fillId="0" borderId="0" xfId="0" applyNumberFormat="1" applyFont="1" applyAlignment="1">
      <alignment vertical="center"/>
    </xf>
    <xf numFmtId="239" fontId="21" fillId="0" borderId="0" xfId="0" applyNumberFormat="1" applyFont="1" applyAlignment="1">
      <alignment horizontal="right" vertical="center" wrapText="1"/>
    </xf>
    <xf numFmtId="172" fontId="169" fillId="0" borderId="0" xfId="0" applyNumberFormat="1" applyFont="1" applyAlignment="1">
      <alignment horizontal="right" wrapText="1"/>
    </xf>
    <xf numFmtId="172" fontId="174" fillId="0" borderId="122" xfId="0" applyNumberFormat="1" applyFont="1" applyBorder="1" applyAlignment="1">
      <alignment horizontal="right" wrapText="1"/>
    </xf>
    <xf numFmtId="208" fontId="0" fillId="0" borderId="0" xfId="0" applyNumberFormat="1" applyAlignment="1">
      <alignment vertical="top"/>
    </xf>
    <xf numFmtId="0" fontId="21" fillId="0" borderId="0" xfId="0" applyFont="1" applyAlignment="1">
      <alignment horizontal="center"/>
    </xf>
    <xf numFmtId="265" fontId="24" fillId="33" borderId="0" xfId="0" applyNumberFormat="1" applyFont="1" applyFill="1"/>
    <xf numFmtId="0" fontId="24" fillId="0" borderId="0" xfId="0" applyFont="1" applyAlignment="1">
      <alignment horizontal="right" vertical="top" wrapText="1"/>
    </xf>
    <xf numFmtId="169" fontId="210" fillId="0" borderId="0" xfId="35974" applyNumberFormat="1" applyFont="1" applyBorder="1" applyAlignment="1">
      <alignment horizontal="right"/>
    </xf>
    <xf numFmtId="15" fontId="24" fillId="0" borderId="113" xfId="8454" applyNumberFormat="1" applyFont="1" applyBorder="1" applyAlignment="1" applyProtection="1">
      <alignment vertical="top"/>
      <protection locked="0"/>
    </xf>
    <xf numFmtId="3" fontId="142" fillId="0" borderId="116" xfId="0" applyNumberFormat="1" applyFont="1" applyBorder="1"/>
    <xf numFmtId="0" fontId="324" fillId="0" borderId="116" xfId="0" applyFont="1" applyBorder="1"/>
    <xf numFmtId="3" fontId="324" fillId="0" borderId="116" xfId="0" applyNumberFormat="1" applyFont="1" applyBorder="1"/>
    <xf numFmtId="3" fontId="325" fillId="0" borderId="116" xfId="0" applyNumberFormat="1" applyFont="1" applyBorder="1"/>
    <xf numFmtId="3" fontId="142" fillId="0" borderId="0" xfId="0" applyNumberFormat="1" applyFont="1"/>
    <xf numFmtId="3" fontId="142" fillId="0" borderId="0" xfId="0" applyNumberFormat="1" applyFont="1" applyAlignment="1">
      <alignment horizontal="right"/>
    </xf>
    <xf numFmtId="0" fontId="324" fillId="0" borderId="0" xfId="0" applyFont="1" applyAlignment="1">
      <alignment horizontal="left" vertical="center"/>
    </xf>
    <xf numFmtId="0" fontId="312" fillId="0" borderId="0" xfId="0" applyFont="1" applyAlignment="1">
      <alignment horizontal="left" wrapText="1"/>
    </xf>
    <xf numFmtId="0" fontId="314" fillId="0" borderId="0" xfId="0" applyFont="1" applyAlignment="1">
      <alignment wrapText="1"/>
    </xf>
    <xf numFmtId="0" fontId="21" fillId="0" borderId="122" xfId="0" applyFont="1" applyBorder="1" applyAlignment="1">
      <alignment wrapText="1"/>
    </xf>
    <xf numFmtId="0" fontId="24" fillId="0" borderId="116" xfId="0" applyFont="1" applyBorder="1"/>
    <xf numFmtId="255" fontId="176" fillId="0" borderId="0" xfId="55771" applyNumberFormat="1" applyFont="1" applyAlignment="1" applyProtection="1">
      <alignment horizontal="right" vertical="center"/>
      <protection locked="0"/>
    </xf>
    <xf numFmtId="237" fontId="24" fillId="0" borderId="110" xfId="8454" applyNumberFormat="1" applyFont="1" applyBorder="1" applyAlignment="1" applyProtection="1">
      <alignment vertical="top"/>
      <protection locked="0"/>
    </xf>
    <xf numFmtId="237" fontId="24" fillId="0" borderId="110" xfId="8454" applyNumberFormat="1" applyFont="1" applyBorder="1" applyAlignment="1" applyProtection="1">
      <alignment vertical="top" wrapText="1"/>
      <protection locked="0"/>
    </xf>
    <xf numFmtId="237" fontId="24" fillId="0" borderId="111" xfId="8454" applyNumberFormat="1" applyFont="1" applyBorder="1" applyAlignment="1" applyProtection="1">
      <alignment vertical="top" wrapText="1"/>
      <protection locked="0"/>
    </xf>
    <xf numFmtId="17" fontId="24" fillId="33" borderId="110" xfId="8454" quotePrefix="1" applyNumberFormat="1" applyFont="1" applyFill="1" applyBorder="1" applyAlignment="1" applyProtection="1">
      <alignment vertical="top" wrapText="1"/>
      <protection locked="0"/>
    </xf>
    <xf numFmtId="237" fontId="24" fillId="33" borderId="113" xfId="8454" applyNumberFormat="1" applyFont="1" applyFill="1" applyBorder="1" applyAlignment="1" applyProtection="1">
      <alignment vertical="top" wrapText="1"/>
      <protection locked="0"/>
    </xf>
    <xf numFmtId="237" fontId="24" fillId="33" borderId="110" xfId="8454" applyNumberFormat="1" applyFont="1" applyFill="1" applyBorder="1" applyAlignment="1" applyProtection="1">
      <alignment vertical="top" wrapText="1"/>
      <protection locked="0"/>
    </xf>
    <xf numFmtId="0" fontId="24" fillId="33" borderId="111" xfId="8454" applyFont="1" applyFill="1" applyBorder="1" applyProtection="1">
      <protection locked="0"/>
    </xf>
    <xf numFmtId="17" fontId="24" fillId="33" borderId="110" xfId="8454" applyNumberFormat="1" applyFont="1" applyFill="1" applyBorder="1" applyAlignment="1" applyProtection="1">
      <alignment vertical="top" wrapText="1"/>
      <protection locked="0"/>
    </xf>
    <xf numFmtId="0" fontId="176" fillId="33" borderId="0" xfId="0" applyFont="1" applyFill="1" applyAlignment="1">
      <alignment horizontal="left" indent="2"/>
    </xf>
    <xf numFmtId="0" fontId="24" fillId="117" borderId="128" xfId="0" applyFont="1" applyFill="1" applyBorder="1" applyAlignment="1">
      <alignment horizontal="right" vertical="center" wrapText="1"/>
    </xf>
    <xf numFmtId="0" fontId="26" fillId="117" borderId="128" xfId="0" applyFont="1" applyFill="1" applyBorder="1" applyAlignment="1">
      <alignment horizontal="left" vertical="center" wrapText="1"/>
    </xf>
    <xf numFmtId="0" fontId="24" fillId="117" borderId="128" xfId="0" applyFont="1" applyFill="1" applyBorder="1" applyAlignment="1">
      <alignment horizontal="left" vertical="center" wrapText="1"/>
    </xf>
    <xf numFmtId="0" fontId="24" fillId="117" borderId="128" xfId="0" applyFont="1" applyFill="1" applyBorder="1" applyAlignment="1">
      <alignment vertical="center" wrapText="1"/>
    </xf>
    <xf numFmtId="0" fontId="24" fillId="0" borderId="0" xfId="0" applyFont="1" applyAlignment="1">
      <alignment horizontal="left" vertical="center" wrapText="1" indent="2"/>
    </xf>
    <xf numFmtId="0" fontId="210" fillId="0" borderId="0" xfId="0" applyFont="1" applyAlignment="1">
      <alignment horizontal="left" vertical="center" wrapText="1" indent="5"/>
    </xf>
    <xf numFmtId="0" fontId="210" fillId="33" borderId="0" xfId="0" applyFont="1" applyFill="1" applyAlignment="1">
      <alignment horizontal="left" vertical="center" wrapText="1" indent="1"/>
    </xf>
    <xf numFmtId="0" fontId="210" fillId="140" borderId="0" xfId="0" applyFont="1" applyFill="1" applyAlignment="1">
      <alignment horizontal="left" vertical="center" wrapText="1" indent="1"/>
    </xf>
    <xf numFmtId="0" fontId="21" fillId="33" borderId="128" xfId="0" applyFont="1" applyFill="1" applyBorder="1" applyAlignment="1">
      <alignment horizontal="left" vertical="center" wrapText="1" indent="1"/>
    </xf>
    <xf numFmtId="0" fontId="21" fillId="140" borderId="128" xfId="0" applyFont="1" applyFill="1" applyBorder="1" applyAlignment="1">
      <alignment vertical="center" wrapText="1"/>
    </xf>
    <xf numFmtId="0" fontId="21" fillId="33" borderId="0" xfId="0" applyFont="1" applyFill="1" applyAlignment="1">
      <alignment horizontal="left" vertical="center" wrapText="1" indent="1"/>
    </xf>
    <xf numFmtId="0" fontId="21" fillId="140" borderId="0" xfId="0" applyFont="1" applyFill="1" applyAlignment="1">
      <alignment vertical="center" wrapText="1"/>
    </xf>
    <xf numFmtId="0" fontId="26" fillId="0" borderId="0" xfId="0" applyFont="1" applyAlignment="1">
      <alignment horizontal="left" vertical="center" wrapText="1" indent="1"/>
    </xf>
    <xf numFmtId="0" fontId="210" fillId="0" borderId="0" xfId="0" applyFont="1" applyAlignment="1">
      <alignment horizontal="left" vertical="center" wrapText="1" indent="3"/>
    </xf>
    <xf numFmtId="0" fontId="176" fillId="33" borderId="0" xfId="0" applyFont="1" applyFill="1" applyAlignment="1">
      <alignment vertical="center" wrapText="1"/>
    </xf>
    <xf numFmtId="0" fontId="176" fillId="140" borderId="0" xfId="0" applyFont="1" applyFill="1" applyAlignment="1">
      <alignment vertical="center" wrapText="1"/>
    </xf>
    <xf numFmtId="0" fontId="0" fillId="33" borderId="116" xfId="0" applyFill="1" applyBorder="1"/>
    <xf numFmtId="0" fontId="21" fillId="33" borderId="0" xfId="0" applyFont="1" applyFill="1" applyAlignment="1">
      <alignment horizontal="left" vertical="center" wrapText="1" indent="3"/>
    </xf>
    <xf numFmtId="0" fontId="21" fillId="33" borderId="0" xfId="0" applyFont="1" applyFill="1" applyAlignment="1">
      <alignment horizontal="left" vertical="center" wrapText="1" indent="4"/>
    </xf>
    <xf numFmtId="0" fontId="176" fillId="33" borderId="0" xfId="0" applyFont="1" applyFill="1" applyAlignment="1">
      <alignment horizontal="left" vertical="center" wrapText="1" indent="5"/>
    </xf>
    <xf numFmtId="0" fontId="24" fillId="33" borderId="0" xfId="0" applyFont="1" applyFill="1" applyAlignment="1">
      <alignment horizontal="left" vertical="center" wrapText="1" indent="5"/>
    </xf>
    <xf numFmtId="0" fontId="24" fillId="33" borderId="128" xfId="0" applyFont="1" applyFill="1" applyBorder="1" applyAlignment="1">
      <alignment horizontal="right" vertical="center" wrapText="1"/>
    </xf>
    <xf numFmtId="0" fontId="24" fillId="33" borderId="128" xfId="0" applyFont="1" applyFill="1" applyBorder="1" applyAlignment="1">
      <alignment horizontal="left" vertical="center" wrapText="1" indent="1"/>
    </xf>
    <xf numFmtId="0" fontId="21" fillId="33" borderId="129" xfId="0" applyFont="1" applyFill="1" applyBorder="1" applyAlignment="1">
      <alignment horizontal="right" vertical="center" wrapText="1"/>
    </xf>
    <xf numFmtId="0" fontId="26" fillId="0" borderId="129" xfId="0" applyFont="1" applyBorder="1" applyAlignment="1">
      <alignment vertical="center" wrapText="1"/>
    </xf>
    <xf numFmtId="0" fontId="210" fillId="33" borderId="116" xfId="0" applyFont="1" applyFill="1" applyBorder="1"/>
    <xf numFmtId="0" fontId="210" fillId="33" borderId="116" xfId="0" applyFont="1" applyFill="1" applyBorder="1" applyAlignment="1">
      <alignment horizontal="right"/>
    </xf>
    <xf numFmtId="0" fontId="210" fillId="33" borderId="0" xfId="0" applyFont="1" applyFill="1" applyAlignment="1">
      <alignment horizontal="right"/>
    </xf>
    <xf numFmtId="0" fontId="210" fillId="33" borderId="0" xfId="0" applyFont="1" applyFill="1" applyAlignment="1">
      <alignment horizontal="left" indent="1"/>
    </xf>
    <xf numFmtId="0" fontId="24" fillId="33" borderId="0" xfId="0" applyFont="1" applyFill="1" applyAlignment="1">
      <alignment horizontal="left" vertical="center"/>
    </xf>
    <xf numFmtId="0" fontId="176" fillId="33" borderId="0" xfId="0" applyFont="1" applyFill="1" applyAlignment="1">
      <alignment horizontal="left" vertical="center" indent="1"/>
    </xf>
    <xf numFmtId="0" fontId="176" fillId="33" borderId="0" xfId="0" applyFont="1" applyFill="1" applyAlignment="1">
      <alignment horizontal="left" vertical="center" wrapText="1" indent="1"/>
    </xf>
    <xf numFmtId="0" fontId="176" fillId="33" borderId="0" xfId="0" applyFont="1" applyFill="1" applyAlignment="1">
      <alignment wrapText="1"/>
    </xf>
    <xf numFmtId="0" fontId="21" fillId="33" borderId="0" xfId="0" applyFont="1" applyFill="1" applyAlignment="1">
      <alignment wrapText="1"/>
    </xf>
    <xf numFmtId="0" fontId="169" fillId="33" borderId="0" xfId="0" applyFont="1" applyFill="1" applyAlignment="1">
      <alignment horizontal="left" wrapText="1"/>
    </xf>
    <xf numFmtId="0" fontId="21" fillId="33" borderId="0" xfId="35680" applyFont="1" applyFill="1" applyAlignment="1">
      <alignment vertical="center" wrapText="1"/>
    </xf>
    <xf numFmtId="0" fontId="24" fillId="33" borderId="129" xfId="0" applyFont="1" applyFill="1" applyBorder="1" applyAlignment="1">
      <alignment horizontal="right" vertical="center" wrapText="1"/>
    </xf>
    <xf numFmtId="0" fontId="326" fillId="33" borderId="0" xfId="0" applyFont="1" applyFill="1"/>
    <xf numFmtId="3" fontId="21" fillId="33" borderId="116" xfId="0" applyNumberFormat="1" applyFont="1" applyFill="1" applyBorder="1"/>
    <xf numFmtId="0" fontId="315" fillId="0" borderId="0" xfId="0" applyFont="1"/>
    <xf numFmtId="0" fontId="24" fillId="33" borderId="122" xfId="0" applyFont="1" applyFill="1" applyBorder="1" applyAlignment="1">
      <alignment horizontal="center" wrapText="1"/>
    </xf>
    <xf numFmtId="0" fontId="21" fillId="0" borderId="122" xfId="0" applyFont="1" applyBorder="1" applyAlignment="1">
      <alignment horizontal="center"/>
    </xf>
    <xf numFmtId="0" fontId="21" fillId="33" borderId="122" xfId="0" applyFont="1" applyFill="1" applyBorder="1" applyAlignment="1">
      <alignment horizontal="center" vertical="center" wrapText="1"/>
    </xf>
    <xf numFmtId="49" fontId="21" fillId="0" borderId="122" xfId="55767" applyNumberFormat="1" applyFont="1" applyBorder="1" applyAlignment="1">
      <alignment horizontal="center" wrapText="1"/>
    </xf>
    <xf numFmtId="43" fontId="24" fillId="33" borderId="0" xfId="55773" applyFont="1" applyFill="1"/>
    <xf numFmtId="3" fontId="24" fillId="117" borderId="0" xfId="0" applyNumberFormat="1" applyFont="1" applyFill="1" applyAlignment="1">
      <alignment vertical="center" wrapText="1"/>
    </xf>
    <xf numFmtId="263" fontId="24" fillId="0" borderId="122" xfId="53193" applyNumberFormat="1" applyFont="1" applyBorder="1" applyAlignment="1">
      <alignment horizontal="right"/>
    </xf>
    <xf numFmtId="0" fontId="316" fillId="33" borderId="0" xfId="0" applyFont="1" applyFill="1"/>
    <xf numFmtId="0" fontId="327" fillId="33" borderId="0" xfId="0" applyFont="1" applyFill="1"/>
    <xf numFmtId="0" fontId="176" fillId="33" borderId="0" xfId="0" applyFont="1" applyFill="1" applyAlignment="1">
      <alignment vertical="top"/>
    </xf>
    <xf numFmtId="0" fontId="300" fillId="33" borderId="0" xfId="0" applyFont="1" applyFill="1" applyAlignment="1">
      <alignment horizontal="right" vertical="center"/>
    </xf>
    <xf numFmtId="0" fontId="212" fillId="33" borderId="0" xfId="0" applyFont="1" applyFill="1"/>
    <xf numFmtId="0" fontId="176" fillId="33" borderId="0" xfId="0" applyFont="1" applyFill="1" applyAlignment="1">
      <alignment horizontal="right" vertical="center"/>
    </xf>
    <xf numFmtId="239" fontId="176" fillId="33" borderId="0" xfId="53193" applyNumberFormat="1" applyFont="1" applyFill="1" applyBorder="1" applyAlignment="1">
      <alignment horizontal="center" vertical="center" wrapText="1"/>
    </xf>
    <xf numFmtId="0" fontId="176" fillId="33" borderId="0" xfId="0" applyFont="1" applyFill="1" applyAlignment="1">
      <alignment horizontal="center" vertical="center" wrapText="1"/>
    </xf>
    <xf numFmtId="0" fontId="328" fillId="33" borderId="0" xfId="0" applyFont="1" applyFill="1" applyAlignment="1">
      <alignment horizontal="center" vertical="center" wrapText="1"/>
    </xf>
    <xf numFmtId="0" fontId="176" fillId="140" borderId="0" xfId="0" applyFont="1" applyFill="1" applyAlignment="1">
      <alignment horizontal="center" vertical="center" wrapText="1"/>
    </xf>
    <xf numFmtId="0" fontId="26" fillId="117" borderId="0" xfId="0" applyFont="1" applyFill="1" applyAlignment="1">
      <alignment horizontal="left" wrapText="1"/>
    </xf>
    <xf numFmtId="0" fontId="24" fillId="117" borderId="0" xfId="0" applyFont="1" applyFill="1" applyAlignment="1">
      <alignment horizontal="right" wrapText="1"/>
    </xf>
    <xf numFmtId="0" fontId="173" fillId="117" borderId="128" xfId="0" applyFont="1" applyFill="1" applyBorder="1" applyAlignment="1">
      <alignment horizontal="right" wrapText="1"/>
    </xf>
    <xf numFmtId="0" fontId="26" fillId="117" borderId="128" xfId="0" applyFont="1" applyFill="1" applyBorder="1" applyAlignment="1">
      <alignment horizontal="left" wrapText="1"/>
    </xf>
    <xf numFmtId="0" fontId="26" fillId="0" borderId="116" xfId="0" applyFont="1" applyBorder="1" applyAlignment="1">
      <alignment horizontal="left" wrapText="1"/>
    </xf>
    <xf numFmtId="49" fontId="21" fillId="124" borderId="122" xfId="0" applyNumberFormat="1" applyFont="1" applyFill="1" applyBorder="1" applyAlignment="1">
      <alignment horizontal="center" vertical="center" wrapText="1"/>
    </xf>
    <xf numFmtId="0" fontId="169" fillId="0" borderId="122" xfId="0" applyFont="1" applyBorder="1" applyAlignment="1">
      <alignment horizontal="center" vertical="center" wrapText="1"/>
    </xf>
    <xf numFmtId="0" fontId="21" fillId="33" borderId="122" xfId="0" applyFont="1" applyFill="1" applyBorder="1" applyAlignment="1">
      <alignment horizontal="center" vertical="center"/>
    </xf>
    <xf numFmtId="0" fontId="21" fillId="0" borderId="122" xfId="0" applyFont="1" applyBorder="1" applyAlignment="1">
      <alignment horizontal="center" vertical="center"/>
    </xf>
    <xf numFmtId="0" fontId="24" fillId="33" borderId="116" xfId="0" applyFont="1" applyFill="1" applyBorder="1" applyAlignment="1">
      <alignment horizontal="center" vertical="top" wrapText="1"/>
    </xf>
    <xf numFmtId="0" fontId="21" fillId="0" borderId="122" xfId="55768" applyFont="1" applyFill="1" applyBorder="1" applyAlignment="1">
      <alignment horizontal="center" vertical="top" wrapText="1"/>
    </xf>
    <xf numFmtId="49" fontId="21" fillId="33" borderId="122" xfId="0" applyNumberFormat="1" applyFont="1" applyFill="1" applyBorder="1" applyAlignment="1">
      <alignment horizontal="center"/>
    </xf>
    <xf numFmtId="0" fontId="101" fillId="0" borderId="0" xfId="48777" applyFont="1" applyFill="1" applyAlignment="1" applyProtection="1">
      <alignment vertical="top" wrapText="1"/>
    </xf>
    <xf numFmtId="0" fontId="282" fillId="0" borderId="0" xfId="0" applyFont="1" applyAlignment="1">
      <alignment horizontal="right" vertical="top"/>
    </xf>
    <xf numFmtId="0" fontId="101" fillId="0" borderId="0" xfId="6876" applyFont="1" applyFill="1" applyAlignment="1" applyProtection="1">
      <alignment vertical="top"/>
    </xf>
    <xf numFmtId="0" fontId="101" fillId="0" borderId="0" xfId="6876" applyFont="1" applyFill="1" applyAlignment="1" applyProtection="1">
      <alignment horizontal="right" vertical="top"/>
    </xf>
    <xf numFmtId="0" fontId="21" fillId="41" borderId="0" xfId="305" applyFont="1" applyFill="1" applyAlignment="1">
      <alignment horizontal="left" vertical="center" wrapText="1" indent="1"/>
    </xf>
    <xf numFmtId="0" fontId="22" fillId="0" borderId="0" xfId="35679" applyFont="1" applyFill="1" applyBorder="1" applyAlignment="1">
      <alignment vertical="center"/>
    </xf>
    <xf numFmtId="0" fontId="24" fillId="0" borderId="0" xfId="305" applyFont="1" applyAlignment="1">
      <alignment horizontal="center" wrapText="1"/>
    </xf>
    <xf numFmtId="0" fontId="22" fillId="0" borderId="116" xfId="305" applyFont="1" applyBorder="1" applyAlignment="1">
      <alignment horizontal="left" vertical="center" wrapText="1"/>
    </xf>
    <xf numFmtId="3" fontId="21" fillId="0" borderId="116" xfId="55766" applyFont="1" applyFill="1" applyBorder="1">
      <alignment horizontal="right" vertical="center"/>
      <protection locked="0"/>
    </xf>
    <xf numFmtId="3" fontId="21" fillId="117" borderId="116" xfId="55766" applyFont="1" applyFill="1" applyBorder="1">
      <alignment horizontal="right" vertical="center"/>
      <protection locked="0"/>
    </xf>
    <xf numFmtId="0" fontId="21" fillId="0" borderId="0" xfId="305" applyFont="1" applyAlignment="1">
      <alignment horizontal="left" vertical="center" wrapText="1" indent="3"/>
    </xf>
    <xf numFmtId="3" fontId="201" fillId="33" borderId="0" xfId="55766" applyFont="1" applyFill="1" applyBorder="1" applyAlignment="1">
      <alignment horizontal="center" vertical="center"/>
      <protection locked="0"/>
    </xf>
    <xf numFmtId="0" fontId="170" fillId="33" borderId="0" xfId="0" applyFont="1" applyFill="1" applyAlignment="1">
      <alignment horizontal="left"/>
    </xf>
    <xf numFmtId="0" fontId="170" fillId="33" borderId="0" xfId="0" applyFont="1" applyFill="1" applyAlignment="1">
      <alignment horizontal="center"/>
    </xf>
    <xf numFmtId="0" fontId="281" fillId="33" borderId="0" xfId="0" applyFont="1" applyFill="1" applyAlignment="1">
      <alignment horizontal="center"/>
    </xf>
    <xf numFmtId="0" fontId="170" fillId="33" borderId="0" xfId="0" applyFont="1" applyFill="1"/>
    <xf numFmtId="0" fontId="206" fillId="33" borderId="0" xfId="0" applyFont="1" applyFill="1"/>
    <xf numFmtId="0" fontId="279" fillId="33" borderId="0" xfId="0" applyFont="1" applyFill="1" applyAlignment="1">
      <alignment vertical="center"/>
    </xf>
    <xf numFmtId="0" fontId="313" fillId="33" borderId="0" xfId="0" applyFont="1" applyFill="1"/>
    <xf numFmtId="0" fontId="169" fillId="33" borderId="0" xfId="0" applyFont="1" applyFill="1" applyAlignment="1">
      <alignment horizontal="left" vertical="top" wrapText="1"/>
    </xf>
    <xf numFmtId="174" fontId="24" fillId="33" borderId="0" xfId="0" applyNumberFormat="1" applyFont="1" applyFill="1" applyAlignment="1">
      <alignment horizontal="center" vertical="top" wrapText="1"/>
    </xf>
    <xf numFmtId="170" fontId="21" fillId="0" borderId="0" xfId="35974" applyNumberFormat="1" applyFont="1" applyAlignment="1">
      <alignment horizontal="right" vertical="center"/>
    </xf>
    <xf numFmtId="0" fontId="24" fillId="33" borderId="0" xfId="55773" applyNumberFormat="1" applyFont="1" applyFill="1"/>
    <xf numFmtId="0" fontId="308" fillId="0" borderId="0" xfId="0" applyFont="1" applyAlignment="1">
      <alignment horizontal="left"/>
    </xf>
    <xf numFmtId="0" fontId="279" fillId="0" borderId="0" xfId="0" applyFont="1" applyAlignment="1">
      <alignment vertical="center"/>
    </xf>
    <xf numFmtId="0" fontId="24" fillId="0" borderId="0" xfId="8454" applyFont="1" applyAlignment="1">
      <alignment vertical="center"/>
    </xf>
    <xf numFmtId="0" fontId="24" fillId="0" borderId="0" xfId="8454" applyFont="1" applyAlignment="1">
      <alignment vertical="top"/>
    </xf>
    <xf numFmtId="0" fontId="22" fillId="0" borderId="0" xfId="0" applyFont="1" applyAlignment="1">
      <alignment horizontal="left"/>
    </xf>
    <xf numFmtId="0" fontId="290" fillId="0" borderId="0" xfId="0" applyFont="1"/>
    <xf numFmtId="0" fontId="0" fillId="33" borderId="0" xfId="0" applyFill="1" applyAlignment="1">
      <alignment horizontal="center"/>
    </xf>
    <xf numFmtId="0" fontId="0" fillId="33" borderId="0" xfId="0" applyFill="1" applyAlignment="1">
      <alignment horizontal="justify" vertical="center" wrapText="1"/>
    </xf>
    <xf numFmtId="0" fontId="331" fillId="33" borderId="0" xfId="0" applyFont="1" applyFill="1" applyAlignment="1">
      <alignment horizontal="left" vertical="center" wrapText="1" indent="3"/>
    </xf>
    <xf numFmtId="0" fontId="332" fillId="33" borderId="0" xfId="0" applyFont="1" applyFill="1" applyAlignment="1">
      <alignment vertical="center"/>
    </xf>
    <xf numFmtId="0" fontId="334" fillId="33" borderId="0" xfId="0" applyFont="1" applyFill="1"/>
    <xf numFmtId="0" fontId="335" fillId="33" borderId="0" xfId="0" applyFont="1" applyFill="1"/>
    <xf numFmtId="0" fontId="336" fillId="0" borderId="0" xfId="0" applyFont="1"/>
    <xf numFmtId="0" fontId="337" fillId="0" borderId="0" xfId="0" applyFont="1" applyAlignment="1">
      <alignment horizontal="left"/>
    </xf>
    <xf numFmtId="0" fontId="338" fillId="0" borderId="0" xfId="48777" applyFont="1" applyAlignment="1" applyProtection="1">
      <alignment vertical="top"/>
    </xf>
    <xf numFmtId="0" fontId="336" fillId="0" borderId="0" xfId="0" applyFont="1" applyAlignment="1">
      <alignment horizontal="left" vertical="top"/>
    </xf>
    <xf numFmtId="0" fontId="336" fillId="0" borderId="0" xfId="0" applyFont="1" applyAlignment="1">
      <alignment vertical="top"/>
    </xf>
    <xf numFmtId="0" fontId="337" fillId="0" borderId="0" xfId="0" applyFont="1"/>
    <xf numFmtId="0" fontId="339" fillId="0" borderId="0" xfId="0" applyFont="1"/>
    <xf numFmtId="0" fontId="142" fillId="0" borderId="0" xfId="0" applyFont="1" applyAlignment="1">
      <alignment horizontal="center"/>
    </xf>
    <xf numFmtId="0" fontId="142" fillId="0" borderId="0" xfId="0" applyFont="1" applyAlignment="1">
      <alignment horizontal="center" vertical="center"/>
    </xf>
    <xf numFmtId="0" fontId="142" fillId="0" borderId="0" xfId="0" applyFont="1" applyAlignment="1">
      <alignment horizontal="left" vertical="center" wrapText="1"/>
    </xf>
    <xf numFmtId="0" fontId="142" fillId="0" borderId="0" xfId="0" quotePrefix="1" applyFont="1" applyAlignment="1">
      <alignment horizontal="left" vertical="center" wrapText="1"/>
    </xf>
    <xf numFmtId="0" fontId="142" fillId="0" borderId="0" xfId="0" applyFont="1" applyAlignment="1">
      <alignment horizontal="justify" vertical="center" wrapText="1"/>
    </xf>
    <xf numFmtId="0" fontId="74" fillId="0" borderId="0" xfId="0" applyFont="1" applyAlignment="1">
      <alignment wrapText="1"/>
    </xf>
    <xf numFmtId="0" fontId="142" fillId="0" borderId="0" xfId="0" applyFont="1" applyAlignment="1">
      <alignment wrapText="1"/>
    </xf>
    <xf numFmtId="0" fontId="21" fillId="0" borderId="19" xfId="0" applyFont="1" applyBorder="1" applyAlignment="1">
      <alignment horizontal="left" vertical="center" wrapText="1"/>
    </xf>
    <xf numFmtId="0" fontId="21" fillId="0" borderId="19" xfId="0" quotePrefix="1" applyFont="1" applyBorder="1" applyAlignment="1">
      <alignment horizontal="left" vertical="center" wrapText="1"/>
    </xf>
    <xf numFmtId="0" fontId="21" fillId="0" borderId="19" xfId="0" applyFont="1" applyBorder="1" applyAlignment="1">
      <alignment horizontal="justify" vertical="center" wrapText="1"/>
    </xf>
    <xf numFmtId="0" fontId="21" fillId="0" borderId="115" xfId="0" applyFont="1" applyBorder="1" applyAlignment="1">
      <alignment horizontal="left" vertical="center" wrapText="1"/>
    </xf>
    <xf numFmtId="0" fontId="21" fillId="0" borderId="115" xfId="0" applyFont="1" applyBorder="1" applyAlignment="1">
      <alignment horizontal="justify" vertical="center" wrapText="1"/>
    </xf>
    <xf numFmtId="0" fontId="21" fillId="0" borderId="115" xfId="0" quotePrefix="1" applyFont="1" applyBorder="1" applyAlignment="1">
      <alignment horizontal="left" vertical="center" wrapText="1"/>
    </xf>
    <xf numFmtId="0" fontId="21" fillId="0" borderId="130" xfId="0" applyFont="1" applyBorder="1" applyAlignment="1">
      <alignment horizontal="left" vertical="center" wrapText="1"/>
    </xf>
    <xf numFmtId="0" fontId="24" fillId="0" borderId="115" xfId="0" applyFont="1" applyBorder="1" applyAlignment="1">
      <alignment horizontal="left"/>
    </xf>
    <xf numFmtId="0" fontId="21" fillId="0" borderId="130" xfId="0" applyFont="1" applyBorder="1" applyAlignment="1">
      <alignment horizontal="justify" vertical="center" wrapText="1"/>
    </xf>
    <xf numFmtId="0" fontId="22" fillId="0" borderId="0" xfId="0" applyFont="1" applyAlignment="1">
      <alignment horizontal="left" wrapText="1"/>
    </xf>
    <xf numFmtId="0" fontId="21" fillId="117" borderId="115" xfId="0" applyFont="1" applyFill="1" applyBorder="1" applyAlignment="1">
      <alignment horizontal="left" vertical="center"/>
    </xf>
    <xf numFmtId="0" fontId="24" fillId="117" borderId="115" xfId="0" applyFont="1" applyFill="1" applyBorder="1" applyAlignment="1">
      <alignment horizontal="left" vertical="center" wrapText="1"/>
    </xf>
    <xf numFmtId="0" fontId="21" fillId="0" borderId="131" xfId="0" quotePrefix="1" applyFont="1" applyBorder="1" applyAlignment="1">
      <alignment horizontal="left" vertical="center" wrapText="1"/>
    </xf>
    <xf numFmtId="0" fontId="21" fillId="0" borderId="131" xfId="0" applyFont="1" applyBorder="1" applyAlignment="1">
      <alignment vertical="center" wrapText="1"/>
    </xf>
    <xf numFmtId="0" fontId="21" fillId="0" borderId="131" xfId="0" applyFont="1" applyBorder="1" applyAlignment="1">
      <alignment horizontal="left" vertical="center" wrapText="1"/>
    </xf>
    <xf numFmtId="0" fontId="173" fillId="0" borderId="115" xfId="0" applyFont="1" applyBorder="1" applyAlignment="1">
      <alignment horizontal="justify" vertical="center" wrapText="1"/>
    </xf>
    <xf numFmtId="0" fontId="21" fillId="117" borderId="115" xfId="0" applyFont="1" applyFill="1" applyBorder="1" applyAlignment="1">
      <alignment horizontal="center" vertical="center"/>
    </xf>
    <xf numFmtId="0" fontId="24" fillId="0" borderId="115" xfId="0" applyFont="1" applyBorder="1"/>
    <xf numFmtId="0" fontId="21" fillId="0" borderId="115" xfId="0" quotePrefix="1" applyFont="1" applyBorder="1" applyAlignment="1">
      <alignment horizontal="left" vertical="top" wrapText="1"/>
    </xf>
    <xf numFmtId="0" fontId="21" fillId="0" borderId="115" xfId="0" applyFont="1" applyBorder="1" applyAlignment="1">
      <alignment horizontal="left" vertical="center" wrapText="1" indent="2"/>
    </xf>
    <xf numFmtId="0" fontId="24" fillId="0" borderId="115" xfId="0" applyFont="1" applyBorder="1" applyAlignment="1">
      <alignment horizontal="left" vertical="center"/>
    </xf>
    <xf numFmtId="0" fontId="21" fillId="0" borderId="115" xfId="0" quotePrefix="1" applyFont="1" applyBorder="1" applyAlignment="1">
      <alignment vertical="center" wrapText="1"/>
    </xf>
    <xf numFmtId="0" fontId="24" fillId="0" borderId="115" xfId="0" applyFont="1" applyBorder="1" applyAlignment="1">
      <alignment vertical="center" wrapText="1"/>
    </xf>
    <xf numFmtId="0" fontId="21" fillId="0" borderId="115" xfId="0" applyFont="1" applyBorder="1" applyAlignment="1">
      <alignment vertical="center" wrapText="1"/>
    </xf>
    <xf numFmtId="0" fontId="21" fillId="0" borderId="115" xfId="0" quotePrefix="1" applyFont="1" applyBorder="1" applyAlignment="1">
      <alignment vertical="top" wrapText="1"/>
    </xf>
    <xf numFmtId="0" fontId="24" fillId="0" borderId="115" xfId="0" quotePrefix="1" applyFont="1" applyBorder="1" applyAlignment="1">
      <alignment vertical="top" wrapText="1"/>
    </xf>
    <xf numFmtId="0" fontId="24" fillId="0" borderId="115" xfId="0" applyFont="1" applyBorder="1" applyAlignment="1">
      <alignment wrapText="1"/>
    </xf>
    <xf numFmtId="0" fontId="24" fillId="117" borderId="115" xfId="0" applyFont="1" applyFill="1" applyBorder="1" applyAlignment="1">
      <alignment horizontal="center" vertical="center" wrapText="1"/>
    </xf>
    <xf numFmtId="0" fontId="24" fillId="0" borderId="115" xfId="0" applyFont="1" applyBorder="1" applyAlignment="1">
      <alignment horizontal="left" vertical="center" wrapText="1" indent="4"/>
    </xf>
    <xf numFmtId="0" fontId="24" fillId="0" borderId="131" xfId="0" applyFont="1" applyBorder="1" applyAlignment="1">
      <alignment horizontal="left" vertical="center" wrapText="1" indent="4"/>
    </xf>
    <xf numFmtId="0" fontId="21" fillId="0" borderId="19" xfId="0" applyFont="1" applyBorder="1" applyAlignment="1">
      <alignment horizontal="left" vertical="center"/>
    </xf>
    <xf numFmtId="0" fontId="21" fillId="0" borderId="115" xfId="0" applyFont="1" applyBorder="1" applyAlignment="1">
      <alignment horizontal="left" vertical="center"/>
    </xf>
    <xf numFmtId="0" fontId="21" fillId="117" borderId="115" xfId="0" applyFont="1" applyFill="1" applyBorder="1" applyAlignment="1">
      <alignment horizontal="left" vertical="center" wrapText="1"/>
    </xf>
    <xf numFmtId="0" fontId="24" fillId="0" borderId="115" xfId="0" applyFont="1" applyBorder="1" applyAlignment="1">
      <alignment horizontal="left" vertical="center" wrapText="1"/>
    </xf>
    <xf numFmtId="0" fontId="21" fillId="0" borderId="115" xfId="0" applyFont="1" applyBorder="1" applyAlignment="1">
      <alignment horizontal="left" vertical="center" wrapText="1" indent="1"/>
    </xf>
    <xf numFmtId="239" fontId="330" fillId="33" borderId="0" xfId="55773" applyNumberFormat="1" applyFont="1" applyFill="1"/>
    <xf numFmtId="0" fontId="304" fillId="0" borderId="132" xfId="0" applyFont="1" applyBorder="1"/>
    <xf numFmtId="0" fontId="170" fillId="0" borderId="132" xfId="0" applyFont="1" applyBorder="1"/>
    <xf numFmtId="0" fontId="172" fillId="0" borderId="132" xfId="0" applyFont="1" applyBorder="1"/>
    <xf numFmtId="0" fontId="284" fillId="0" borderId="133" xfId="0" applyFont="1" applyBorder="1" applyAlignment="1">
      <alignment horizontal="left"/>
    </xf>
    <xf numFmtId="0" fontId="30" fillId="0" borderId="133" xfId="0" applyFont="1" applyBorder="1" applyAlignment="1">
      <alignment horizontal="center"/>
    </xf>
    <xf numFmtId="0" fontId="30" fillId="0" borderId="133" xfId="0" applyFont="1" applyBorder="1"/>
    <xf numFmtId="0" fontId="101" fillId="0" borderId="133" xfId="0" applyFont="1" applyBorder="1"/>
    <xf numFmtId="0" fontId="101" fillId="0" borderId="133" xfId="0" applyFont="1" applyBorder="1" applyAlignment="1">
      <alignment horizontal="right"/>
    </xf>
    <xf numFmtId="243" fontId="21" fillId="0" borderId="133" xfId="35974" applyNumberFormat="1" applyFont="1" applyBorder="1" applyAlignment="1">
      <alignment horizontal="right"/>
    </xf>
    <xf numFmtId="0" fontId="169" fillId="0" borderId="133" xfId="0" applyFont="1" applyBorder="1" applyAlignment="1">
      <alignment horizontal="right" vertical="center" wrapText="1"/>
    </xf>
    <xf numFmtId="0" fontId="169" fillId="0" borderId="133" xfId="0" applyFont="1" applyBorder="1" applyAlignment="1">
      <alignment horizontal="justify" vertical="center" wrapText="1"/>
    </xf>
    <xf numFmtId="239" fontId="24" fillId="0" borderId="133" xfId="0" applyNumberFormat="1" applyFont="1" applyBorder="1" applyAlignment="1">
      <alignment horizontal="right"/>
    </xf>
    <xf numFmtId="239" fontId="24" fillId="0" borderId="133" xfId="0" applyNumberFormat="1" applyFont="1" applyBorder="1"/>
    <xf numFmtId="0" fontId="210" fillId="0" borderId="133" xfId="0" applyFont="1" applyBorder="1" applyAlignment="1">
      <alignment horizontal="left" vertical="top"/>
    </xf>
    <xf numFmtId="0" fontId="24" fillId="33" borderId="133" xfId="0" applyFont="1" applyFill="1" applyBorder="1" applyAlignment="1">
      <alignment horizontal="right"/>
    </xf>
    <xf numFmtId="172" fontId="24" fillId="33" borderId="133" xfId="0" applyNumberFormat="1" applyFont="1" applyFill="1" applyBorder="1" applyAlignment="1">
      <alignment horizontal="right" vertical="top" wrapText="1"/>
    </xf>
    <xf numFmtId="0" fontId="21" fillId="33" borderId="133" xfId="0" applyFont="1" applyFill="1" applyBorder="1"/>
    <xf numFmtId="0" fontId="176" fillId="33" borderId="133" xfId="0" applyFont="1" applyFill="1" applyBorder="1" applyProtection="1">
      <protection locked="0"/>
    </xf>
    <xf numFmtId="243" fontId="21" fillId="0" borderId="133" xfId="35974" quotePrefix="1" applyNumberFormat="1" applyFont="1" applyBorder="1" applyAlignment="1">
      <alignment horizontal="right"/>
    </xf>
    <xf numFmtId="0" fontId="176" fillId="33" borderId="133" xfId="0" applyFont="1" applyFill="1" applyBorder="1"/>
    <xf numFmtId="1" fontId="21" fillId="33" borderId="133" xfId="35947" quotePrefix="1" applyNumberFormat="1" applyFont="1" applyFill="1" applyBorder="1" applyAlignment="1" applyProtection="1">
      <alignment horizontal="right" vertical="center"/>
      <protection locked="0"/>
    </xf>
    <xf numFmtId="0" fontId="210" fillId="33" borderId="133" xfId="0" applyFont="1" applyFill="1" applyBorder="1" applyAlignment="1">
      <alignment horizontal="left"/>
    </xf>
    <xf numFmtId="0" fontId="24" fillId="33" borderId="133" xfId="0" applyFont="1" applyFill="1" applyBorder="1" applyAlignment="1">
      <alignment horizontal="right" vertical="top" wrapText="1"/>
    </xf>
    <xf numFmtId="49" fontId="24" fillId="33" borderId="133" xfId="0" quotePrefix="1" applyNumberFormat="1" applyFont="1" applyFill="1" applyBorder="1" applyAlignment="1">
      <alignment horizontal="right" vertical="top" wrapText="1"/>
    </xf>
    <xf numFmtId="174" fontId="21" fillId="33" borderId="133" xfId="0" applyNumberFormat="1" applyFont="1" applyFill="1" applyBorder="1" applyAlignment="1">
      <alignment horizontal="right" vertical="top" wrapText="1"/>
    </xf>
    <xf numFmtId="0" fontId="21" fillId="33" borderId="133" xfId="0" applyFont="1" applyFill="1" applyBorder="1" applyAlignment="1">
      <alignment horizontal="left" vertical="top" wrapText="1"/>
    </xf>
    <xf numFmtId="2" fontId="24" fillId="33" borderId="133" xfId="0" applyNumberFormat="1" applyFont="1" applyFill="1" applyBorder="1" applyAlignment="1">
      <alignment horizontal="right" vertical="top" wrapText="1"/>
    </xf>
    <xf numFmtId="2" fontId="24" fillId="0" borderId="133" xfId="0" applyNumberFormat="1" applyFont="1" applyBorder="1" applyAlignment="1">
      <alignment horizontal="right" vertical="top" wrapText="1"/>
    </xf>
    <xf numFmtId="0" fontId="211" fillId="0" borderId="133" xfId="0" applyFont="1" applyBorder="1"/>
    <xf numFmtId="0" fontId="169" fillId="0" borderId="133" xfId="0" applyFont="1" applyBorder="1" applyAlignment="1">
      <alignment horizontal="right" wrapText="1"/>
    </xf>
    <xf numFmtId="3" fontId="169" fillId="0" borderId="133" xfId="0" applyNumberFormat="1" applyFont="1" applyBorder="1" applyAlignment="1">
      <alignment horizontal="right" wrapText="1"/>
    </xf>
    <xf numFmtId="0" fontId="24" fillId="0" borderId="133" xfId="0" applyFont="1" applyBorder="1"/>
    <xf numFmtId="0" fontId="24" fillId="33" borderId="133" xfId="0" applyFont="1" applyFill="1" applyBorder="1" applyAlignment="1">
      <alignment horizontal="center" vertical="center" wrapText="1"/>
    </xf>
    <xf numFmtId="0" fontId="24" fillId="33" borderId="133" xfId="0" applyFont="1" applyFill="1" applyBorder="1" applyAlignment="1">
      <alignment horizontal="right" vertical="center"/>
    </xf>
    <xf numFmtId="0" fontId="24" fillId="33" borderId="133" xfId="0" applyFont="1" applyFill="1" applyBorder="1" applyAlignment="1">
      <alignment horizontal="right" vertical="top"/>
    </xf>
    <xf numFmtId="172" fontId="24" fillId="33" borderId="133" xfId="0" applyNumberFormat="1" applyFont="1" applyFill="1" applyBorder="1" applyAlignment="1">
      <alignment horizontal="left" vertical="top" wrapText="1"/>
    </xf>
    <xf numFmtId="172" fontId="24" fillId="0" borderId="133" xfId="0" applyNumberFormat="1" applyFont="1" applyBorder="1" applyAlignment="1">
      <alignment horizontal="left" vertical="top" wrapText="1"/>
    </xf>
    <xf numFmtId="0" fontId="21" fillId="0" borderId="133" xfId="0" applyFont="1" applyBorder="1" applyAlignment="1">
      <alignment horizontal="left" wrapText="1"/>
    </xf>
    <xf numFmtId="169" fontId="21" fillId="0" borderId="133" xfId="35974" applyNumberFormat="1" applyFont="1" applyBorder="1" applyAlignment="1">
      <alignment horizontal="right"/>
    </xf>
    <xf numFmtId="169" fontId="24" fillId="0" borderId="133" xfId="35974" applyNumberFormat="1" applyFont="1" applyBorder="1" applyAlignment="1">
      <alignment horizontal="right"/>
    </xf>
    <xf numFmtId="0" fontId="22" fillId="33" borderId="133" xfId="0" applyFont="1" applyFill="1" applyBorder="1"/>
    <xf numFmtId="0" fontId="210" fillId="33" borderId="133" xfId="0" applyFont="1" applyFill="1" applyBorder="1" applyAlignment="1">
      <alignment horizontal="left" wrapText="1"/>
    </xf>
    <xf numFmtId="0" fontId="24" fillId="0" borderId="133" xfId="0" applyFont="1" applyBorder="1" applyAlignment="1">
      <alignment horizontal="left" vertical="center" wrapText="1"/>
    </xf>
    <xf numFmtId="0" fontId="24" fillId="0" borderId="133" xfId="0" applyFont="1" applyBorder="1" applyAlignment="1">
      <alignment horizontal="left"/>
    </xf>
    <xf numFmtId="0" fontId="24" fillId="0" borderId="133" xfId="0" applyFont="1" applyBorder="1" applyAlignment="1">
      <alignment horizontal="right" vertical="center"/>
    </xf>
    <xf numFmtId="0" fontId="24" fillId="0" borderId="133" xfId="0" applyFont="1" applyBorder="1" applyAlignment="1">
      <alignment horizontal="right"/>
    </xf>
    <xf numFmtId="0" fontId="24" fillId="0" borderId="133" xfId="0" applyFont="1" applyBorder="1" applyAlignment="1">
      <alignment horizontal="right" vertical="top"/>
    </xf>
    <xf numFmtId="0" fontId="24" fillId="0" borderId="133" xfId="0" applyFont="1" applyBorder="1" applyAlignment="1">
      <alignment horizontal="left" vertical="center"/>
    </xf>
    <xf numFmtId="0" fontId="26" fillId="0" borderId="133" xfId="0" applyFont="1" applyBorder="1" applyAlignment="1">
      <alignment horizontal="center" vertical="center" wrapText="1"/>
    </xf>
    <xf numFmtId="0" fontId="21" fillId="0" borderId="133" xfId="0" applyFont="1" applyBorder="1" applyAlignment="1">
      <alignment horizontal="right" vertical="center" wrapText="1"/>
    </xf>
    <xf numFmtId="0" fontId="21" fillId="0" borderId="133" xfId="0" applyFont="1" applyBorder="1" applyAlignment="1">
      <alignment horizontal="right"/>
    </xf>
    <xf numFmtId="0" fontId="21" fillId="0" borderId="133" xfId="0" applyFont="1" applyBorder="1" applyAlignment="1">
      <alignment horizontal="right" vertical="center"/>
    </xf>
    <xf numFmtId="0" fontId="169" fillId="0" borderId="133" xfId="0" applyFont="1" applyBorder="1" applyAlignment="1">
      <alignment horizontal="right" vertical="center"/>
    </xf>
    <xf numFmtId="0" fontId="24" fillId="0" borderId="133" xfId="0" applyFont="1" applyBorder="1" applyAlignment="1">
      <alignment horizontal="right" vertical="center" wrapText="1"/>
    </xf>
    <xf numFmtId="0" fontId="169" fillId="0" borderId="133" xfId="0" applyFont="1" applyBorder="1" applyAlignment="1">
      <alignment horizontal="right"/>
    </xf>
    <xf numFmtId="0" fontId="24" fillId="0" borderId="133" xfId="0" quotePrefix="1" applyFont="1" applyBorder="1" applyAlignment="1">
      <alignment horizontal="right" vertical="top" wrapText="1"/>
    </xf>
    <xf numFmtId="0" fontId="24" fillId="0" borderId="133" xfId="0" applyFont="1" applyBorder="1" applyAlignment="1">
      <alignment vertical="center" wrapText="1"/>
    </xf>
    <xf numFmtId="0" fontId="26" fillId="0" borderId="133" xfId="0" applyFont="1" applyBorder="1" applyAlignment="1">
      <alignment horizontal="right" vertical="top" wrapText="1"/>
    </xf>
    <xf numFmtId="0" fontId="0" fillId="0" borderId="133" xfId="0" applyBorder="1"/>
    <xf numFmtId="0" fontId="24" fillId="33" borderId="133" xfId="0" applyFont="1" applyFill="1" applyBorder="1" applyAlignment="1">
      <alignment horizontal="right" vertical="center" wrapText="1"/>
    </xf>
    <xf numFmtId="0" fontId="21" fillId="0" borderId="133" xfId="0" applyFont="1" applyBorder="1" applyAlignment="1">
      <alignment horizontal="center" vertical="top"/>
    </xf>
    <xf numFmtId="0" fontId="210" fillId="0" borderId="133" xfId="0" applyFont="1" applyBorder="1"/>
    <xf numFmtId="0" fontId="21" fillId="0" borderId="133" xfId="0" applyFont="1" applyBorder="1" applyAlignment="1">
      <alignment horizontal="right" vertical="top"/>
    </xf>
    <xf numFmtId="49" fontId="24" fillId="124" borderId="133" xfId="0" applyNumberFormat="1" applyFont="1" applyFill="1" applyBorder="1" applyAlignment="1">
      <alignment horizontal="right" vertical="center" wrapText="1"/>
    </xf>
    <xf numFmtId="49" fontId="21" fillId="124" borderId="133" xfId="0" applyNumberFormat="1" applyFont="1" applyFill="1" applyBorder="1" applyAlignment="1">
      <alignment vertical="center" wrapText="1"/>
    </xf>
    <xf numFmtId="172" fontId="21" fillId="124" borderId="133" xfId="55773" applyNumberFormat="1" applyFont="1" applyFill="1" applyBorder="1" applyAlignment="1">
      <alignment vertical="center" wrapText="1"/>
    </xf>
    <xf numFmtId="0" fontId="0" fillId="0" borderId="133" xfId="0" applyBorder="1" applyAlignment="1">
      <alignment horizontal="left"/>
    </xf>
    <xf numFmtId="0" fontId="28" fillId="33" borderId="133" xfId="0" applyFont="1" applyFill="1" applyBorder="1" applyAlignment="1">
      <alignment vertical="center"/>
    </xf>
    <xf numFmtId="0" fontId="21" fillId="33" borderId="133" xfId="0" applyFont="1" applyFill="1" applyBorder="1" applyAlignment="1">
      <alignment vertical="center"/>
    </xf>
    <xf numFmtId="254" fontId="24" fillId="0" borderId="133" xfId="53193" applyNumberFormat="1" applyFont="1" applyFill="1" applyBorder="1"/>
    <xf numFmtId="0" fontId="21" fillId="33" borderId="133" xfId="0" applyFont="1" applyFill="1" applyBorder="1" applyAlignment="1">
      <alignment horizontal="right" wrapText="1"/>
    </xf>
    <xf numFmtId="0" fontId="21" fillId="33" borderId="133" xfId="0" applyFont="1" applyFill="1" applyBorder="1" applyAlignment="1">
      <alignment horizontal="right" vertical="top" wrapText="1"/>
    </xf>
    <xf numFmtId="0" fontId="24" fillId="33" borderId="133" xfId="0" applyFont="1" applyFill="1" applyBorder="1" applyAlignment="1">
      <alignment horizontal="left" wrapText="1"/>
    </xf>
    <xf numFmtId="0" fontId="24" fillId="33" borderId="133" xfId="0" applyFont="1" applyFill="1" applyBorder="1" applyAlignment="1">
      <alignment horizontal="center"/>
    </xf>
    <xf numFmtId="0" fontId="21" fillId="33" borderId="133" xfId="0" applyFont="1" applyFill="1" applyBorder="1" applyAlignment="1">
      <alignment horizontal="right"/>
    </xf>
    <xf numFmtId="0" fontId="24" fillId="33" borderId="133" xfId="0" applyFont="1" applyFill="1" applyBorder="1"/>
    <xf numFmtId="172" fontId="169" fillId="33" borderId="133" xfId="0" applyNumberFormat="1" applyFont="1" applyFill="1" applyBorder="1" applyAlignment="1">
      <alignment horizontal="left" vertical="top" wrapText="1"/>
    </xf>
    <xf numFmtId="0" fontId="24" fillId="33" borderId="133" xfId="0" applyFont="1" applyFill="1" applyBorder="1" applyAlignment="1">
      <alignment horizontal="right" wrapText="1"/>
    </xf>
    <xf numFmtId="172" fontId="26" fillId="33" borderId="133" xfId="0" applyNumberFormat="1" applyFont="1" applyFill="1" applyBorder="1" applyAlignment="1">
      <alignment horizontal="right" wrapText="1"/>
    </xf>
    <xf numFmtId="238" fontId="24" fillId="33" borderId="133" xfId="0" applyNumberFormat="1" applyFont="1" applyFill="1" applyBorder="1" applyAlignment="1">
      <alignment horizontal="right" vertical="center" wrapText="1"/>
    </xf>
    <xf numFmtId="0" fontId="21" fillId="33" borderId="133" xfId="0" applyFont="1" applyFill="1" applyBorder="1" applyAlignment="1">
      <alignment horizontal="right" vertical="center" wrapText="1"/>
    </xf>
    <xf numFmtId="0" fontId="21" fillId="0" borderId="133" xfId="0" applyFont="1" applyBorder="1" applyAlignment="1">
      <alignment horizontal="right" wrapText="1"/>
    </xf>
    <xf numFmtId="169" fontId="24" fillId="33" borderId="133" xfId="6213" applyNumberFormat="1" applyFont="1" applyFill="1" applyBorder="1"/>
    <xf numFmtId="169" fontId="24" fillId="0" borderId="133" xfId="6213" applyNumberFormat="1" applyFont="1" applyFill="1" applyBorder="1"/>
    <xf numFmtId="174" fontId="24" fillId="33" borderId="133" xfId="0" applyNumberFormat="1" applyFont="1" applyFill="1" applyBorder="1" applyAlignment="1">
      <alignment horizontal="right" vertical="top"/>
    </xf>
    <xf numFmtId="0" fontId="24" fillId="33" borderId="133" xfId="0" applyFont="1" applyFill="1" applyBorder="1" applyAlignment="1">
      <alignment horizontal="left" vertical="top"/>
    </xf>
    <xf numFmtId="172" fontId="21" fillId="0" borderId="133" xfId="0" applyNumberFormat="1" applyFont="1" applyBorder="1" applyAlignment="1">
      <alignment horizontal="right" vertical="top"/>
    </xf>
    <xf numFmtId="172" fontId="21" fillId="33" borderId="133" xfId="0" applyNumberFormat="1" applyFont="1" applyFill="1" applyBorder="1" applyAlignment="1">
      <alignment horizontal="left" vertical="top"/>
    </xf>
    <xf numFmtId="172" fontId="169" fillId="0" borderId="133" xfId="55773" applyNumberFormat="1" applyFont="1" applyFill="1" applyBorder="1" applyAlignment="1">
      <alignment vertical="center" wrapText="1"/>
    </xf>
    <xf numFmtId="0" fontId="210" fillId="33" borderId="133" xfId="0" applyFont="1" applyFill="1" applyBorder="1" applyAlignment="1">
      <alignment horizontal="left" vertical="center"/>
    </xf>
    <xf numFmtId="0" fontId="210" fillId="0" borderId="133" xfId="0" applyFont="1" applyBorder="1" applyAlignment="1">
      <alignment horizontal="left" wrapText="1"/>
    </xf>
    <xf numFmtId="15" fontId="169" fillId="127" borderId="133" xfId="0" applyNumberFormat="1" applyFont="1" applyFill="1" applyBorder="1" applyAlignment="1">
      <alignment horizontal="right" vertical="center" wrapText="1"/>
    </xf>
    <xf numFmtId="254" fontId="21" fillId="0" borderId="133" xfId="55773" applyNumberFormat="1" applyFont="1" applyBorder="1" applyAlignment="1">
      <alignment horizontal="right"/>
    </xf>
    <xf numFmtId="174" fontId="22" fillId="33" borderId="133" xfId="0" applyNumberFormat="1" applyFont="1" applyFill="1" applyBorder="1" applyAlignment="1">
      <alignment horizontal="right" wrapText="1"/>
    </xf>
    <xf numFmtId="0" fontId="22" fillId="33" borderId="133" xfId="0" applyFont="1" applyFill="1" applyBorder="1" applyAlignment="1">
      <alignment horizontal="left" wrapText="1"/>
    </xf>
    <xf numFmtId="169" fontId="22" fillId="0" borderId="133" xfId="35974" applyNumberFormat="1" applyFont="1" applyBorder="1" applyAlignment="1">
      <alignment horizontal="right"/>
    </xf>
    <xf numFmtId="174" fontId="21" fillId="33" borderId="133" xfId="0" applyNumberFormat="1" applyFont="1" applyFill="1" applyBorder="1" applyAlignment="1">
      <alignment horizontal="right" wrapText="1"/>
    </xf>
    <xf numFmtId="0" fontId="21" fillId="33" borderId="133" xfId="0" applyFont="1" applyFill="1" applyBorder="1" applyAlignment="1">
      <alignment horizontal="left" wrapText="1"/>
    </xf>
    <xf numFmtId="0" fontId="21" fillId="0" borderId="133" xfId="0" applyFont="1" applyBorder="1" applyAlignment="1">
      <alignment horizontal="left"/>
    </xf>
    <xf numFmtId="255" fontId="21" fillId="0" borderId="133" xfId="35974" applyNumberFormat="1" applyFont="1" applyBorder="1" applyAlignment="1">
      <alignment horizontal="right"/>
    </xf>
    <xf numFmtId="243" fontId="21" fillId="0" borderId="133" xfId="35974" applyNumberFormat="1" applyFont="1" applyBorder="1" applyAlignment="1">
      <alignment horizontal="right" vertical="center"/>
    </xf>
    <xf numFmtId="0" fontId="211" fillId="127" borderId="133" xfId="0" applyFont="1" applyFill="1" applyBorder="1" applyAlignment="1">
      <alignment horizontal="left" vertical="center" wrapText="1" indent="2"/>
    </xf>
    <xf numFmtId="169" fontId="176" fillId="0" borderId="133" xfId="35974" applyNumberFormat="1" applyFont="1" applyBorder="1" applyAlignment="1">
      <alignment horizontal="right"/>
    </xf>
    <xf numFmtId="174" fontId="24" fillId="0" borderId="133" xfId="0" applyNumberFormat="1" applyFont="1" applyBorder="1" applyAlignment="1">
      <alignment horizontal="right" vertical="top" wrapText="1"/>
    </xf>
    <xf numFmtId="0" fontId="24" fillId="117" borderId="133" xfId="0" applyFont="1" applyFill="1" applyBorder="1" applyAlignment="1">
      <alignment horizontal="left" vertical="top" wrapText="1"/>
    </xf>
    <xf numFmtId="174" fontId="24" fillId="33" borderId="133" xfId="0" applyNumberFormat="1" applyFont="1" applyFill="1" applyBorder="1" applyAlignment="1">
      <alignment horizontal="right" vertical="top" wrapText="1"/>
    </xf>
    <xf numFmtId="0" fontId="24" fillId="33" borderId="133" xfId="0" applyFont="1" applyFill="1" applyBorder="1" applyAlignment="1">
      <alignment horizontal="left" vertical="top" wrapText="1"/>
    </xf>
    <xf numFmtId="0" fontId="24" fillId="117" borderId="133" xfId="0" applyFont="1" applyFill="1" applyBorder="1" applyAlignment="1">
      <alignment vertical="top" wrapText="1"/>
    </xf>
    <xf numFmtId="0" fontId="24" fillId="0" borderId="133" xfId="0" applyFont="1" applyBorder="1" applyAlignment="1">
      <alignment vertical="top" wrapText="1"/>
    </xf>
    <xf numFmtId="167" fontId="24" fillId="33" borderId="133" xfId="0" applyNumberFormat="1" applyFont="1" applyFill="1" applyBorder="1" applyAlignment="1">
      <alignment horizontal="left" vertical="top" wrapText="1"/>
    </xf>
    <xf numFmtId="0" fontId="21" fillId="0" borderId="133" xfId="305" applyFont="1" applyBorder="1" applyAlignment="1">
      <alignment wrapText="1"/>
    </xf>
    <xf numFmtId="0" fontId="176" fillId="0" borderId="133" xfId="305" applyFont="1" applyBorder="1" applyAlignment="1">
      <alignment horizontal="left" wrapText="1" indent="1"/>
    </xf>
    <xf numFmtId="172" fontId="176" fillId="0" borderId="133" xfId="55773" applyNumberFormat="1" applyFont="1" applyFill="1" applyBorder="1" applyAlignment="1" applyProtection="1">
      <alignment horizontal="right"/>
      <protection locked="0"/>
    </xf>
    <xf numFmtId="0" fontId="24" fillId="0" borderId="133" xfId="0" applyFont="1" applyBorder="1" applyAlignment="1">
      <alignment horizontal="right" wrapText="1"/>
    </xf>
    <xf numFmtId="0" fontId="21" fillId="0" borderId="133" xfId="305" quotePrefix="1" applyFont="1" applyBorder="1" applyAlignment="1">
      <alignment horizontal="right"/>
    </xf>
    <xf numFmtId="0" fontId="21" fillId="0" borderId="133" xfId="55768" applyFont="1" applyFill="1" applyBorder="1" applyAlignment="1">
      <alignment horizontal="right" wrapText="1"/>
    </xf>
    <xf numFmtId="0" fontId="21" fillId="0" borderId="133" xfId="305" quotePrefix="1" applyFont="1" applyBorder="1" applyAlignment="1">
      <alignment horizontal="right" wrapText="1"/>
    </xf>
    <xf numFmtId="3" fontId="21" fillId="0" borderId="133" xfId="55766" applyFont="1" applyFill="1" applyBorder="1" applyAlignment="1">
      <alignment horizontal="right"/>
      <protection locked="0"/>
    </xf>
    <xf numFmtId="0" fontId="21" fillId="0" borderId="133" xfId="305" quotePrefix="1" applyFont="1" applyBorder="1" applyAlignment="1">
      <alignment horizontal="right" vertical="center"/>
    </xf>
    <xf numFmtId="0" fontId="176" fillId="0" borderId="133" xfId="305" applyFont="1" applyBorder="1" applyAlignment="1">
      <alignment horizontal="left" vertical="center" wrapText="1" indent="2"/>
    </xf>
    <xf numFmtId="0" fontId="22" fillId="0" borderId="133" xfId="305" applyFont="1" applyBorder="1" applyAlignment="1">
      <alignment horizontal="left" vertical="center" wrapText="1" indent="1"/>
    </xf>
    <xf numFmtId="0" fontId="176" fillId="41" borderId="133" xfId="35680" applyFont="1" applyFill="1" applyBorder="1">
      <alignment vertical="center"/>
    </xf>
    <xf numFmtId="0" fontId="176" fillId="0" borderId="133" xfId="305" applyFont="1" applyBorder="1">
      <alignment vertical="center"/>
    </xf>
    <xf numFmtId="0" fontId="21" fillId="0" borderId="133" xfId="305" applyFont="1" applyBorder="1" applyAlignment="1">
      <alignment horizontal="right"/>
    </xf>
    <xf numFmtId="0" fontId="21" fillId="41" borderId="133" xfId="305" quotePrefix="1" applyFont="1" applyFill="1" applyBorder="1" applyAlignment="1">
      <alignment horizontal="right" vertical="center"/>
    </xf>
    <xf numFmtId="0" fontId="21" fillId="0" borderId="133" xfId="305" applyFont="1" applyBorder="1" applyAlignment="1">
      <alignment horizontal="left" vertical="center" wrapText="1" indent="1"/>
    </xf>
    <xf numFmtId="3" fontId="21" fillId="0" borderId="133" xfId="55766" applyFont="1" applyFill="1" applyBorder="1">
      <alignment horizontal="right" vertical="center"/>
      <protection locked="0"/>
    </xf>
    <xf numFmtId="3" fontId="201" fillId="117" borderId="133" xfId="55766" applyFont="1" applyFill="1" applyBorder="1">
      <alignment horizontal="right" vertical="center"/>
      <protection locked="0"/>
    </xf>
    <xf numFmtId="0" fontId="22" fillId="41" borderId="133" xfId="305" quotePrefix="1" applyFont="1" applyFill="1" applyBorder="1" applyAlignment="1">
      <alignment horizontal="right"/>
    </xf>
    <xf numFmtId="0" fontId="22" fillId="33" borderId="133" xfId="305" applyFont="1" applyFill="1" applyBorder="1" applyAlignment="1">
      <alignment horizontal="left" wrapText="1"/>
    </xf>
    <xf numFmtId="3" fontId="22" fillId="33" borderId="133" xfId="55766" applyFont="1" applyFill="1" applyBorder="1" applyAlignment="1">
      <alignment horizontal="center"/>
      <protection locked="0"/>
    </xf>
    <xf numFmtId="3" fontId="22" fillId="33" borderId="133" xfId="55766" applyFont="1" applyFill="1" applyBorder="1" applyAlignment="1">
      <alignment horizontal="right"/>
      <protection locked="0"/>
    </xf>
    <xf numFmtId="3" fontId="22" fillId="117" borderId="133" xfId="55766" applyFont="1" applyFill="1" applyBorder="1" applyAlignment="1">
      <alignment horizontal="center"/>
      <protection locked="0"/>
    </xf>
    <xf numFmtId="3" fontId="22" fillId="0" borderId="133" xfId="55766" applyFont="1" applyFill="1" applyBorder="1" applyAlignment="1">
      <alignment horizontal="center"/>
      <protection locked="0"/>
    </xf>
    <xf numFmtId="0" fontId="176" fillId="41" borderId="133" xfId="35680" applyFont="1" applyFill="1" applyBorder="1" applyAlignment="1"/>
    <xf numFmtId="14" fontId="21" fillId="33" borderId="133" xfId="0" applyNumberFormat="1" applyFont="1" applyFill="1" applyBorder="1" applyAlignment="1">
      <alignment horizontal="right"/>
    </xf>
    <xf numFmtId="0" fontId="176" fillId="0" borderId="133" xfId="0" applyFont="1" applyBorder="1" applyAlignment="1">
      <alignment horizontal="left"/>
    </xf>
    <xf numFmtId="0" fontId="176" fillId="0" borderId="133" xfId="0" applyFont="1" applyBorder="1"/>
    <xf numFmtId="0" fontId="21" fillId="0" borderId="133" xfId="0" applyFont="1" applyBorder="1"/>
    <xf numFmtId="0" fontId="176" fillId="0" borderId="133" xfId="0" applyFont="1" applyBorder="1" applyAlignment="1">
      <alignment horizontal="left" wrapText="1" indent="1"/>
    </xf>
    <xf numFmtId="239" fontId="176" fillId="0" borderId="133" xfId="0" applyNumberFormat="1" applyFont="1" applyBorder="1" applyAlignment="1">
      <alignment wrapText="1"/>
    </xf>
    <xf numFmtId="239" fontId="300" fillId="117" borderId="133" xfId="0" applyNumberFormat="1" applyFont="1" applyFill="1" applyBorder="1" applyAlignment="1">
      <alignment horizontal="center" wrapText="1"/>
    </xf>
    <xf numFmtId="0" fontId="105" fillId="0" borderId="133" xfId="0" applyFont="1" applyBorder="1"/>
    <xf numFmtId="0" fontId="142" fillId="0" borderId="133" xfId="0" applyFont="1" applyBorder="1"/>
    <xf numFmtId="0" fontId="142" fillId="0" borderId="133" xfId="0" applyFont="1" applyBorder="1" applyAlignment="1">
      <alignment horizontal="center"/>
    </xf>
    <xf numFmtId="0" fontId="142" fillId="0" borderId="133" xfId="0" applyFont="1" applyBorder="1" applyAlignment="1">
      <alignment horizontal="left" vertical="center" wrapText="1"/>
    </xf>
    <xf numFmtId="0" fontId="142" fillId="0" borderId="133" xfId="0" applyFont="1" applyBorder="1" applyAlignment="1">
      <alignment wrapText="1"/>
    </xf>
    <xf numFmtId="0" fontId="21" fillId="33" borderId="133" xfId="0" applyFont="1" applyFill="1" applyBorder="1" applyAlignment="1">
      <alignment horizontal="center" vertical="center" wrapText="1"/>
    </xf>
    <xf numFmtId="270" fontId="176" fillId="33" borderId="0" xfId="0" applyNumberFormat="1" applyFont="1" applyFill="1"/>
    <xf numFmtId="0" fontId="21" fillId="33" borderId="116" xfId="0" applyFont="1" applyFill="1" applyBorder="1" applyAlignment="1">
      <alignment horizontal="right" wrapText="1"/>
    </xf>
    <xf numFmtId="0" fontId="176" fillId="33" borderId="133" xfId="0" applyFont="1" applyFill="1" applyBorder="1" applyAlignment="1">
      <alignment horizontal="right" vertical="center"/>
    </xf>
    <xf numFmtId="0" fontId="210" fillId="33" borderId="133" xfId="0" applyFont="1" applyFill="1" applyBorder="1" applyAlignment="1">
      <alignment horizontal="left" indent="1"/>
    </xf>
    <xf numFmtId="0" fontId="176" fillId="33" borderId="133" xfId="0" applyFont="1" applyFill="1" applyBorder="1" applyAlignment="1">
      <alignment horizontal="center" vertical="center" wrapText="1"/>
    </xf>
    <xf numFmtId="0" fontId="176" fillId="140" borderId="133" xfId="0" applyFont="1" applyFill="1" applyBorder="1" applyAlignment="1">
      <alignment horizontal="center" vertical="center" wrapText="1"/>
    </xf>
    <xf numFmtId="0" fontId="24" fillId="33" borderId="133" xfId="0" applyFont="1" applyFill="1" applyBorder="1" applyAlignment="1">
      <alignment vertical="center"/>
    </xf>
    <xf numFmtId="0" fontId="24" fillId="33" borderId="133" xfId="0" applyFont="1" applyFill="1" applyBorder="1" applyAlignment="1">
      <alignment horizontal="left" vertical="center" wrapText="1"/>
    </xf>
    <xf numFmtId="0" fontId="210" fillId="33" borderId="133" xfId="0" applyFont="1" applyFill="1" applyBorder="1" applyAlignment="1">
      <alignment horizontal="center" vertical="center" wrapText="1"/>
    </xf>
    <xf numFmtId="0" fontId="210" fillId="33" borderId="133" xfId="0" applyFont="1" applyFill="1" applyBorder="1"/>
    <xf numFmtId="0" fontId="210" fillId="33" borderId="133" xfId="0" applyFont="1" applyFill="1" applyBorder="1" applyAlignment="1">
      <alignment horizontal="right"/>
    </xf>
    <xf numFmtId="0" fontId="26" fillId="33" borderId="133" xfId="0" applyFont="1" applyFill="1" applyBorder="1"/>
    <xf numFmtId="0" fontId="173" fillId="33" borderId="133" xfId="0" applyFont="1" applyFill="1" applyBorder="1"/>
    <xf numFmtId="0" fontId="24" fillId="33" borderId="133" xfId="0" applyFont="1" applyFill="1" applyBorder="1" applyAlignment="1">
      <alignment horizontal="center" vertical="center"/>
    </xf>
    <xf numFmtId="0" fontId="176" fillId="33" borderId="133" xfId="0" applyFont="1" applyFill="1" applyBorder="1" applyAlignment="1">
      <alignment vertical="center" wrapText="1"/>
    </xf>
    <xf numFmtId="0" fontId="21" fillId="33" borderId="133" xfId="0" applyFont="1" applyFill="1" applyBorder="1" applyAlignment="1">
      <alignment vertical="center" wrapText="1"/>
    </xf>
    <xf numFmtId="0" fontId="21" fillId="33" borderId="133" xfId="0" applyFont="1" applyFill="1" applyBorder="1" applyAlignment="1">
      <alignment horizontal="right" vertical="center"/>
    </xf>
    <xf numFmtId="0" fontId="290" fillId="33" borderId="133" xfId="0" applyFont="1" applyFill="1" applyBorder="1" applyAlignment="1">
      <alignment vertical="center"/>
    </xf>
    <xf numFmtId="0" fontId="21" fillId="33" borderId="133" xfId="0" applyFont="1" applyFill="1" applyBorder="1" applyAlignment="1">
      <alignment horizontal="left" vertical="center" wrapText="1" indent="2"/>
    </xf>
    <xf numFmtId="0" fontId="24" fillId="33" borderId="133" xfId="0" applyFont="1" applyFill="1" applyBorder="1" applyAlignment="1">
      <alignment vertical="center" wrapText="1"/>
    </xf>
    <xf numFmtId="0" fontId="24" fillId="0" borderId="133" xfId="0" applyFont="1" applyBorder="1" applyAlignment="1">
      <alignment horizontal="left" vertical="center" wrapText="1" indent="2"/>
    </xf>
    <xf numFmtId="0" fontId="0" fillId="33" borderId="133" xfId="0" applyFill="1" applyBorder="1"/>
    <xf numFmtId="3" fontId="21" fillId="33" borderId="133" xfId="0" applyNumberFormat="1" applyFont="1" applyFill="1" applyBorder="1"/>
    <xf numFmtId="0" fontId="21" fillId="0" borderId="133" xfId="55767" applyFont="1" applyBorder="1" applyAlignment="1">
      <alignment horizontal="right" vertical="center" wrapText="1"/>
    </xf>
    <xf numFmtId="0" fontId="21" fillId="0" borderId="133" xfId="55767" quotePrefix="1" applyFont="1" applyBorder="1" applyAlignment="1">
      <alignment horizontal="right" wrapText="1"/>
    </xf>
    <xf numFmtId="0" fontId="21" fillId="0" borderId="133" xfId="55767" applyFont="1" applyBorder="1" applyAlignment="1">
      <alignment horizontal="left" wrapText="1"/>
    </xf>
    <xf numFmtId="170" fontId="21" fillId="0" borderId="133" xfId="55773" applyNumberFormat="1" applyFont="1" applyBorder="1" applyAlignment="1">
      <alignment horizontal="right" vertical="center"/>
    </xf>
    <xf numFmtId="0" fontId="21" fillId="33" borderId="133" xfId="0" applyFont="1" applyFill="1" applyBorder="1" applyAlignment="1" applyProtection="1">
      <alignment horizontal="left"/>
      <protection locked="0"/>
    </xf>
    <xf numFmtId="253" fontId="21" fillId="33" borderId="133" xfId="35974" applyNumberFormat="1" applyFont="1" applyFill="1" applyBorder="1" applyAlignment="1">
      <alignment horizontal="right"/>
    </xf>
    <xf numFmtId="255" fontId="21" fillId="0" borderId="133" xfId="35974" applyNumberFormat="1" applyFont="1" applyBorder="1" applyAlignment="1">
      <alignment horizontal="right" vertical="center"/>
    </xf>
    <xf numFmtId="243" fontId="21" fillId="0" borderId="133" xfId="35974" quotePrefix="1" applyNumberFormat="1" applyFont="1" applyBorder="1" applyAlignment="1">
      <alignment horizontal="right" vertical="center"/>
    </xf>
    <xf numFmtId="0" fontId="176" fillId="33" borderId="133" xfId="0" applyFont="1" applyFill="1" applyBorder="1" applyAlignment="1">
      <alignment horizontal="left" wrapText="1"/>
    </xf>
    <xf numFmtId="3" fontId="26" fillId="33" borderId="133" xfId="0" applyNumberFormat="1" applyFont="1" applyFill="1" applyBorder="1"/>
    <xf numFmtId="3" fontId="24" fillId="33" borderId="133" xfId="0" applyNumberFormat="1" applyFont="1" applyFill="1" applyBorder="1"/>
    <xf numFmtId="0" fontId="21" fillId="0" borderId="115" xfId="0" applyFont="1" applyBorder="1" applyAlignment="1">
      <alignment horizontal="left" vertical="center" indent="1"/>
    </xf>
    <xf numFmtId="0" fontId="24" fillId="0" borderId="115" xfId="0" applyFont="1" applyBorder="1" applyAlignment="1">
      <alignment horizontal="left" vertical="center" indent="1"/>
    </xf>
    <xf numFmtId="49" fontId="21" fillId="0" borderId="0" xfId="0" quotePrefix="1" applyNumberFormat="1" applyFont="1"/>
    <xf numFmtId="172" fontId="22" fillId="33" borderId="0" xfId="0" applyNumberFormat="1" applyFont="1" applyFill="1" applyAlignment="1">
      <alignment horizontal="right" wrapText="1"/>
    </xf>
    <xf numFmtId="0" fontId="24" fillId="0" borderId="113" xfId="8454" applyFont="1" applyBorder="1" applyAlignment="1" applyProtection="1">
      <alignment horizontal="left" vertical="top"/>
      <protection locked="0"/>
    </xf>
    <xf numFmtId="0" fontId="21" fillId="0" borderId="123" xfId="0" applyFont="1" applyBorder="1" applyAlignment="1">
      <alignment horizontal="left" vertical="center" wrapText="1"/>
    </xf>
    <xf numFmtId="0" fontId="24" fillId="0" borderId="130" xfId="0" applyFont="1" applyBorder="1" applyAlignment="1">
      <alignment horizontal="left" vertical="center"/>
    </xf>
    <xf numFmtId="171" fontId="340" fillId="33" borderId="0" xfId="0" applyNumberFormat="1" applyFont="1" applyFill="1"/>
    <xf numFmtId="171" fontId="28" fillId="33" borderId="0" xfId="0" applyNumberFormat="1" applyFont="1" applyFill="1"/>
    <xf numFmtId="170" fontId="24" fillId="0" borderId="0" xfId="0" applyNumberFormat="1" applyFont="1"/>
    <xf numFmtId="10" fontId="21" fillId="33" borderId="0" xfId="55771" applyNumberFormat="1" applyFont="1" applyFill="1" applyBorder="1" applyAlignment="1">
      <alignment horizontal="right"/>
    </xf>
    <xf numFmtId="171" fontId="341" fillId="33" borderId="0" xfId="0" applyNumberFormat="1" applyFont="1" applyFill="1"/>
    <xf numFmtId="171" fontId="341" fillId="33" borderId="116" xfId="0" applyNumberFormat="1" applyFont="1" applyFill="1" applyBorder="1"/>
    <xf numFmtId="0" fontId="329" fillId="33" borderId="133" xfId="0" applyFont="1" applyFill="1" applyBorder="1" applyAlignment="1">
      <alignment horizontal="right"/>
    </xf>
    <xf numFmtId="0" fontId="342" fillId="33" borderId="0" xfId="0" applyFont="1" applyFill="1"/>
    <xf numFmtId="169" fontId="21" fillId="0" borderId="0" xfId="55773" applyNumberFormat="1" applyFont="1" applyFill="1" applyBorder="1" applyAlignment="1">
      <alignment horizontal="right" vertical="center" wrapText="1"/>
    </xf>
    <xf numFmtId="255" fontId="330" fillId="0" borderId="122" xfId="0" applyNumberFormat="1" applyFont="1" applyBorder="1" applyAlignment="1">
      <alignment horizontal="right"/>
    </xf>
    <xf numFmtId="4" fontId="24" fillId="0" borderId="0" xfId="0" applyNumberFormat="1" applyFont="1"/>
    <xf numFmtId="255" fontId="210" fillId="0" borderId="0" xfId="35974" applyNumberFormat="1" applyFont="1" applyAlignment="1">
      <alignment horizontal="right"/>
    </xf>
    <xf numFmtId="169" fontId="74" fillId="0" borderId="0" xfId="0" applyNumberFormat="1" applyFont="1"/>
    <xf numFmtId="172" fontId="210" fillId="0" borderId="0" xfId="0" applyNumberFormat="1" applyFont="1" applyAlignment="1">
      <alignment horizontal="right" vertical="top" wrapText="1"/>
    </xf>
    <xf numFmtId="271" fontId="21" fillId="0" borderId="0" xfId="55771" applyNumberFormat="1" applyFont="1" applyAlignment="1">
      <alignment horizontal="right" vertical="center"/>
    </xf>
    <xf numFmtId="271" fontId="21" fillId="0" borderId="0" xfId="55771" applyNumberFormat="1" applyFont="1" applyFill="1" applyAlignment="1">
      <alignment horizontal="right" vertical="center"/>
    </xf>
    <xf numFmtId="266" fontId="24" fillId="33" borderId="0" xfId="55773" applyNumberFormat="1" applyFont="1" applyFill="1"/>
    <xf numFmtId="0" fontId="329" fillId="33" borderId="0" xfId="0" applyFont="1" applyFill="1"/>
    <xf numFmtId="268" fontId="24" fillId="33" borderId="0" xfId="0" applyNumberFormat="1" applyFont="1" applyFill="1"/>
    <xf numFmtId="271" fontId="330" fillId="117" borderId="122" xfId="0" applyNumberFormat="1" applyFont="1" applyFill="1" applyBorder="1" applyAlignment="1">
      <alignment horizontal="right"/>
    </xf>
    <xf numFmtId="169" fontId="330" fillId="117" borderId="122" xfId="0" applyNumberFormat="1" applyFont="1" applyFill="1" applyBorder="1" applyAlignment="1">
      <alignment horizontal="right"/>
    </xf>
    <xf numFmtId="255" fontId="330" fillId="117" borderId="122" xfId="55771" applyNumberFormat="1" applyFont="1" applyFill="1" applyBorder="1" applyAlignment="1">
      <alignment horizontal="right" vertical="center"/>
    </xf>
    <xf numFmtId="169" fontId="21" fillId="0" borderId="133" xfId="6213" applyNumberFormat="1" applyFont="1" applyFill="1" applyBorder="1"/>
    <xf numFmtId="256" fontId="24" fillId="0" borderId="122" xfId="0" applyNumberFormat="1" applyFont="1" applyBorder="1"/>
    <xf numFmtId="167" fontId="24" fillId="0" borderId="0" xfId="55773" applyNumberFormat="1" applyFont="1" applyFill="1"/>
    <xf numFmtId="256" fontId="24" fillId="0" borderId="0" xfId="0" applyNumberFormat="1" applyFont="1" applyAlignment="1">
      <alignment horizontal="center" vertical="top" wrapText="1"/>
    </xf>
    <xf numFmtId="256" fontId="26" fillId="0" borderId="122" xfId="0" applyNumberFormat="1" applyFont="1" applyBorder="1"/>
    <xf numFmtId="0" fontId="22" fillId="33" borderId="0" xfId="35679" applyFont="1" applyFill="1" applyBorder="1" applyAlignment="1">
      <alignment vertical="center"/>
    </xf>
    <xf numFmtId="0" fontId="21" fillId="33" borderId="0" xfId="55769" applyFont="1" applyFill="1" applyBorder="1" applyAlignment="1">
      <alignment horizontal="center" vertical="center" wrapText="1"/>
    </xf>
    <xf numFmtId="0" fontId="21" fillId="33" borderId="0" xfId="305" applyFont="1" applyFill="1" applyAlignment="1">
      <alignment horizontal="left" vertical="center" wrapText="1" indent="1"/>
    </xf>
    <xf numFmtId="0" fontId="21" fillId="33" borderId="0" xfId="305" applyFont="1" applyFill="1">
      <alignment vertical="center"/>
    </xf>
    <xf numFmtId="0" fontId="21" fillId="33" borderId="0" xfId="305" applyFont="1" applyFill="1" applyAlignment="1">
      <alignment horizontal="center" wrapText="1"/>
    </xf>
    <xf numFmtId="0" fontId="24" fillId="33" borderId="0" xfId="305" applyFont="1" applyFill="1" applyAlignment="1">
      <alignment horizontal="center" wrapText="1"/>
    </xf>
    <xf numFmtId="0" fontId="22" fillId="33" borderId="0" xfId="35681" applyFont="1" applyFill="1" applyBorder="1" applyAlignment="1">
      <alignment horizontal="left" vertical="center"/>
    </xf>
    <xf numFmtId="0" fontId="21" fillId="33" borderId="0" xfId="305" applyFont="1" applyFill="1" applyAlignment="1">
      <alignment horizontal="center" vertical="center" wrapText="1"/>
    </xf>
    <xf numFmtId="0" fontId="176" fillId="33" borderId="0" xfId="35680" applyFont="1" applyFill="1">
      <alignment vertical="center"/>
    </xf>
    <xf numFmtId="0" fontId="176" fillId="33" borderId="0" xfId="305" applyFont="1" applyFill="1">
      <alignment vertical="center"/>
    </xf>
    <xf numFmtId="0" fontId="21" fillId="33" borderId="0" xfId="305" applyFont="1" applyFill="1" applyAlignment="1">
      <alignment horizontal="right"/>
    </xf>
    <xf numFmtId="0" fontId="22" fillId="33" borderId="0" xfId="305" applyFont="1" applyFill="1" applyAlignment="1">
      <alignment horizontal="right" vertical="center"/>
    </xf>
    <xf numFmtId="0" fontId="22" fillId="33" borderId="0" xfId="305" applyFont="1" applyFill="1" applyAlignment="1">
      <alignment horizontal="left" vertical="center" wrapText="1"/>
    </xf>
    <xf numFmtId="0" fontId="21" fillId="33" borderId="0" xfId="305" applyFont="1" applyFill="1" applyAlignment="1">
      <alignment horizontal="right" vertical="center"/>
    </xf>
    <xf numFmtId="0" fontId="176" fillId="33" borderId="0" xfId="305" applyFont="1" applyFill="1" applyAlignment="1">
      <alignment horizontal="right" vertical="center"/>
    </xf>
    <xf numFmtId="0" fontId="176" fillId="33" borderId="0" xfId="305" applyFont="1" applyFill="1" applyAlignment="1">
      <alignment horizontal="left" vertical="center" wrapText="1" indent="2"/>
    </xf>
    <xf numFmtId="3" fontId="201" fillId="33" borderId="0" xfId="55766" applyFont="1" applyFill="1" applyBorder="1">
      <alignment horizontal="right" vertical="center"/>
      <protection locked="0"/>
    </xf>
    <xf numFmtId="0" fontId="21" fillId="33" borderId="0" xfId="305" applyFont="1" applyFill="1" applyAlignment="1">
      <alignment horizontal="center" vertical="center"/>
    </xf>
    <xf numFmtId="0" fontId="21" fillId="33" borderId="0" xfId="305" applyFont="1" applyFill="1" applyAlignment="1">
      <alignment horizontal="left" vertical="center" wrapText="1" indent="3"/>
    </xf>
    <xf numFmtId="0" fontId="176" fillId="33" borderId="0" xfId="305" applyFont="1" applyFill="1" applyAlignment="1">
      <alignment horizontal="center" vertical="center"/>
    </xf>
    <xf numFmtId="169" fontId="24" fillId="0" borderId="0" xfId="35974" applyNumberFormat="1" applyFont="1" applyBorder="1" applyAlignment="1">
      <alignment horizontal="right"/>
    </xf>
    <xf numFmtId="239" fontId="173" fillId="0" borderId="0" xfId="55773" applyNumberFormat="1" applyFont="1" applyFill="1"/>
    <xf numFmtId="172" fontId="26" fillId="0" borderId="21" xfId="0" applyNumberFormat="1" applyFont="1" applyBorder="1" applyAlignment="1">
      <alignment horizontal="right" wrapText="1"/>
    </xf>
    <xf numFmtId="239" fontId="24" fillId="0" borderId="0" xfId="55773" applyNumberFormat="1" applyFont="1" applyFill="1"/>
    <xf numFmtId="43" fontId="24" fillId="0" borderId="0" xfId="55773" applyFont="1"/>
    <xf numFmtId="0" fontId="329" fillId="0" borderId="0" xfId="0" applyFont="1"/>
    <xf numFmtId="239" fontId="344" fillId="0" borderId="0" xfId="55773" applyNumberFormat="1" applyFont="1" applyFill="1"/>
    <xf numFmtId="239" fontId="329" fillId="0" borderId="0" xfId="55773" applyNumberFormat="1" applyFont="1" applyFill="1"/>
    <xf numFmtId="43" fontId="24" fillId="0" borderId="0" xfId="0" applyNumberFormat="1" applyFont="1"/>
    <xf numFmtId="43" fontId="24" fillId="0" borderId="0" xfId="55773" applyFont="1" applyFill="1"/>
    <xf numFmtId="0" fontId="200" fillId="0" borderId="0" xfId="0" applyFont="1" applyAlignment="1">
      <alignment vertical="top"/>
    </xf>
    <xf numFmtId="0" fontId="333" fillId="33" borderId="0" xfId="0" applyFont="1" applyFill="1" applyAlignment="1">
      <alignment horizontal="left" vertical="center"/>
    </xf>
    <xf numFmtId="239" fontId="24" fillId="0" borderId="0" xfId="53193" applyNumberFormat="1" applyFont="1" applyFill="1" applyBorder="1" applyAlignment="1">
      <alignment horizontal="right" wrapText="1"/>
    </xf>
    <xf numFmtId="239" fontId="26" fillId="0" borderId="0" xfId="53193" applyNumberFormat="1" applyFont="1" applyFill="1" applyBorder="1" applyAlignment="1">
      <alignment horizontal="right" wrapText="1"/>
    </xf>
    <xf numFmtId="239" fontId="277" fillId="0" borderId="0" xfId="53193" applyNumberFormat="1" applyFont="1" applyFill="1" applyBorder="1" applyAlignment="1">
      <alignment horizontal="right" wrapText="1"/>
    </xf>
    <xf numFmtId="0" fontId="210" fillId="0" borderId="0" xfId="0" applyFont="1" applyAlignment="1">
      <alignment vertical="center"/>
    </xf>
    <xf numFmtId="0" fontId="24" fillId="0" borderId="0" xfId="0" quotePrefix="1" applyFont="1" applyAlignment="1">
      <alignment horizontal="right" vertical="center"/>
    </xf>
    <xf numFmtId="0" fontId="26" fillId="0" borderId="0" xfId="0" quotePrefix="1" applyFont="1" applyAlignment="1">
      <alignment horizontal="right" vertical="center"/>
    </xf>
    <xf numFmtId="0" fontId="26" fillId="0" borderId="0" xfId="0" applyFont="1" applyAlignment="1">
      <alignment vertical="center"/>
    </xf>
    <xf numFmtId="0" fontId="24" fillId="124" borderId="0" xfId="0" applyFont="1" applyFill="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239" fontId="277" fillId="0" borderId="0" xfId="53193" applyNumberFormat="1" applyFont="1" applyBorder="1" applyAlignment="1">
      <alignment horizontal="right"/>
    </xf>
    <xf numFmtId="0" fontId="212" fillId="0" borderId="0" xfId="0" applyFont="1"/>
    <xf numFmtId="0" fontId="345" fillId="0" borderId="122" xfId="0" applyFont="1" applyBorder="1" applyAlignment="1">
      <alignment vertical="top"/>
    </xf>
    <xf numFmtId="0" fontId="329" fillId="0" borderId="122" xfId="0" applyFont="1" applyBorder="1" applyAlignment="1">
      <alignment horizontal="center" vertical="center"/>
    </xf>
    <xf numFmtId="171" fontId="329" fillId="33" borderId="0" xfId="0" applyNumberFormat="1" applyFont="1" applyFill="1"/>
    <xf numFmtId="0" fontId="343" fillId="0" borderId="0" xfId="0" quotePrefix="1" applyFont="1" applyAlignment="1">
      <alignment horizontal="right" vertical="center" wrapText="1"/>
    </xf>
    <xf numFmtId="0" fontId="329" fillId="0" borderId="0" xfId="0" applyFont="1" applyAlignment="1">
      <alignment vertical="center" wrapText="1"/>
    </xf>
    <xf numFmtId="0" fontId="341" fillId="33" borderId="122" xfId="0" applyFont="1" applyFill="1" applyBorder="1" applyAlignment="1">
      <alignment vertical="top"/>
    </xf>
    <xf numFmtId="0" fontId="329" fillId="124" borderId="0" xfId="0" applyFont="1" applyFill="1" applyAlignment="1">
      <alignment vertical="center" wrapText="1"/>
    </xf>
    <xf numFmtId="0" fontId="329" fillId="0" borderId="0" xfId="0" applyFont="1" applyAlignment="1">
      <alignment horizontal="center" vertical="center"/>
    </xf>
    <xf numFmtId="0" fontId="329" fillId="0" borderId="0" xfId="0" applyFont="1" applyAlignment="1">
      <alignment horizontal="center"/>
    </xf>
    <xf numFmtId="0" fontId="329" fillId="0" borderId="0" xfId="0" applyFont="1" applyAlignment="1">
      <alignment vertical="center"/>
    </xf>
    <xf numFmtId="0" fontId="329" fillId="33" borderId="0" xfId="0" applyFont="1" applyFill="1" applyAlignment="1">
      <alignment horizontal="right"/>
    </xf>
    <xf numFmtId="239" fontId="348" fillId="0" borderId="0" xfId="53193" applyNumberFormat="1" applyFont="1" applyAlignment="1">
      <alignment horizontal="right"/>
    </xf>
    <xf numFmtId="0" fontId="341" fillId="0" borderId="0" xfId="0" applyFont="1"/>
    <xf numFmtId="171" fontId="341" fillId="0" borderId="0" xfId="0" applyNumberFormat="1" applyFont="1"/>
    <xf numFmtId="0" fontId="329" fillId="33" borderId="0" xfId="0" applyFont="1" applyFill="1" applyAlignment="1">
      <alignment horizontal="left" vertical="center"/>
    </xf>
    <xf numFmtId="3" fontId="334" fillId="33" borderId="0" xfId="0" applyNumberFormat="1" applyFont="1" applyFill="1" applyAlignment="1">
      <alignment vertical="center"/>
    </xf>
    <xf numFmtId="49" fontId="330" fillId="124" borderId="133" xfId="0" applyNumberFormat="1" applyFont="1" applyFill="1" applyBorder="1" applyAlignment="1">
      <alignment horizontal="right"/>
    </xf>
    <xf numFmtId="0" fontId="329" fillId="0" borderId="0" xfId="0" applyFont="1" applyAlignment="1">
      <alignment vertical="top"/>
    </xf>
    <xf numFmtId="49" fontId="330" fillId="124" borderId="0" xfId="0" applyNumberFormat="1" applyFont="1" applyFill="1" applyAlignment="1">
      <alignment horizontal="right"/>
    </xf>
    <xf numFmtId="0" fontId="346" fillId="33" borderId="133" xfId="0" applyFont="1" applyFill="1" applyBorder="1"/>
    <xf numFmtId="0" fontId="329" fillId="0" borderId="0" xfId="0" applyFont="1" applyAlignment="1">
      <alignment horizontal="center" vertical="center" wrapText="1"/>
    </xf>
    <xf numFmtId="0" fontId="16" fillId="0" borderId="0" xfId="0" applyFont="1" applyAlignment="1">
      <alignment horizontal="center" vertical="center"/>
    </xf>
    <xf numFmtId="0" fontId="343" fillId="0" borderId="0" xfId="0" applyFont="1" applyAlignment="1">
      <alignment horizontal="right" vertical="center" wrapText="1"/>
    </xf>
    <xf numFmtId="0" fontId="347" fillId="0" borderId="0" xfId="0" applyFont="1" applyAlignment="1">
      <alignment horizontal="right" vertical="center" wrapText="1"/>
    </xf>
    <xf numFmtId="0" fontId="341" fillId="0" borderId="0" xfId="0" applyFont="1" applyAlignment="1">
      <alignment vertical="center" wrapText="1"/>
    </xf>
    <xf numFmtId="0" fontId="26" fillId="124" borderId="0" xfId="0" applyFont="1" applyFill="1" applyAlignment="1">
      <alignment vertical="center" wrapText="1"/>
    </xf>
    <xf numFmtId="0" fontId="174" fillId="0" borderId="116" xfId="0" quotePrefix="1" applyFont="1" applyBorder="1" applyAlignment="1">
      <alignment horizontal="right" vertical="center" wrapText="1"/>
    </xf>
    <xf numFmtId="0" fontId="174" fillId="0" borderId="122" xfId="0" quotePrefix="1" applyFont="1" applyBorder="1" applyAlignment="1">
      <alignment horizontal="right" vertical="center" wrapText="1"/>
    </xf>
    <xf numFmtId="0" fontId="26" fillId="124" borderId="122" xfId="0" applyFont="1" applyFill="1" applyBorder="1" applyAlignment="1">
      <alignment vertical="center" wrapText="1"/>
    </xf>
    <xf numFmtId="0" fontId="210" fillId="124" borderId="0" xfId="0" applyFont="1" applyFill="1" applyAlignment="1">
      <alignment vertical="center" wrapText="1"/>
    </xf>
    <xf numFmtId="0" fontId="201" fillId="33" borderId="133" xfId="0" applyFont="1" applyFill="1" applyBorder="1" applyAlignment="1">
      <alignment wrapText="1"/>
    </xf>
    <xf numFmtId="239" fontId="315" fillId="33" borderId="0" xfId="55773" applyNumberFormat="1" applyFont="1" applyFill="1"/>
    <xf numFmtId="0" fontId="210" fillId="33" borderId="0" xfId="0" applyFont="1" applyFill="1" applyAlignment="1">
      <alignment horizontal="right" vertical="center" wrapText="1"/>
    </xf>
    <xf numFmtId="0" fontId="210" fillId="33" borderId="133" xfId="0" applyFont="1" applyFill="1" applyBorder="1" applyAlignment="1">
      <alignment horizontal="right" vertical="center" wrapText="1"/>
    </xf>
    <xf numFmtId="0" fontId="288" fillId="33" borderId="0" xfId="0" applyFont="1" applyFill="1"/>
    <xf numFmtId="272" fontId="21" fillId="33" borderId="0" xfId="0" applyNumberFormat="1" applyFont="1" applyFill="1"/>
    <xf numFmtId="272" fontId="176" fillId="33" borderId="0" xfId="0" applyNumberFormat="1" applyFont="1" applyFill="1"/>
    <xf numFmtId="0" fontId="24" fillId="0" borderId="115" xfId="0" quotePrefix="1" applyFont="1" applyBorder="1" applyAlignment="1">
      <alignment vertical="center" wrapText="1"/>
    </xf>
    <xf numFmtId="175" fontId="24" fillId="33" borderId="116" xfId="55771" applyNumberFormat="1" applyFont="1" applyFill="1" applyBorder="1"/>
    <xf numFmtId="175" fontId="24" fillId="33" borderId="133" xfId="55771" applyNumberFormat="1" applyFont="1" applyFill="1" applyBorder="1"/>
    <xf numFmtId="43" fontId="24" fillId="33" borderId="0" xfId="55773" applyFont="1" applyFill="1" applyAlignment="1">
      <alignment vertical="center" wrapText="1"/>
    </xf>
    <xf numFmtId="176" fontId="210" fillId="33" borderId="0" xfId="0" applyNumberFormat="1" applyFont="1" applyFill="1" applyAlignment="1">
      <alignment horizontal="right" vertical="center" wrapText="1"/>
    </xf>
    <xf numFmtId="176" fontId="210" fillId="33" borderId="133" xfId="0" applyNumberFormat="1" applyFont="1" applyFill="1" applyBorder="1" applyAlignment="1">
      <alignment horizontal="right" vertical="center" wrapText="1"/>
    </xf>
    <xf numFmtId="3" fontId="176" fillId="33" borderId="133" xfId="0" applyNumberFormat="1" applyFont="1" applyFill="1" applyBorder="1"/>
    <xf numFmtId="254" fontId="24" fillId="33" borderId="0" xfId="53193" applyNumberFormat="1" applyFont="1" applyFill="1" applyBorder="1" applyAlignment="1">
      <alignment horizontal="right"/>
    </xf>
    <xf numFmtId="269" fontId="21" fillId="33" borderId="0" xfId="0" applyNumberFormat="1" applyFont="1" applyFill="1"/>
    <xf numFmtId="175" fontId="24" fillId="33" borderId="116" xfId="0" applyNumberFormat="1" applyFont="1" applyFill="1" applyBorder="1"/>
    <xf numFmtId="175" fontId="24" fillId="33" borderId="133" xfId="0" applyNumberFormat="1" applyFont="1" applyFill="1" applyBorder="1"/>
    <xf numFmtId="0" fontId="308" fillId="33" borderId="0" xfId="0" applyFont="1" applyFill="1" applyAlignment="1">
      <alignment horizontal="left" vertical="top"/>
    </xf>
    <xf numFmtId="0" fontId="26" fillId="33" borderId="0" xfId="0" applyFont="1" applyFill="1" applyAlignment="1">
      <alignment horizontal="left" vertical="center" wrapText="1" indent="3"/>
    </xf>
    <xf numFmtId="0" fontId="24" fillId="33" borderId="0" xfId="0" applyFont="1" applyFill="1" applyAlignment="1">
      <alignment horizontal="left" vertical="center" wrapText="1" indent="4"/>
    </xf>
    <xf numFmtId="0" fontId="210" fillId="33" borderId="0" xfId="0" applyFont="1" applyFill="1" applyAlignment="1">
      <alignment horizontal="left" vertical="center" wrapText="1" indent="5"/>
    </xf>
    <xf numFmtId="0" fontId="24" fillId="33" borderId="0" xfId="0" applyFont="1" applyFill="1" applyAlignment="1">
      <alignment horizontal="left" vertical="center" wrapText="1" indent="6"/>
    </xf>
    <xf numFmtId="0" fontId="24" fillId="0" borderId="0" xfId="0" applyFont="1" applyAlignment="1">
      <alignment horizontal="left" vertical="center" wrapText="1" indent="5"/>
    </xf>
    <xf numFmtId="0" fontId="210" fillId="33" borderId="0" xfId="0" applyFont="1" applyFill="1" applyAlignment="1">
      <alignment horizontal="left" vertical="center" wrapText="1" indent="7"/>
    </xf>
    <xf numFmtId="0" fontId="26" fillId="0" borderId="0" xfId="0" applyFont="1" applyAlignment="1">
      <alignment horizontal="left" vertical="center" wrapText="1" indent="3"/>
    </xf>
    <xf numFmtId="0" fontId="24" fillId="0" borderId="0" xfId="0" applyFont="1" applyAlignment="1">
      <alignment horizontal="left" vertical="center" wrapText="1" indent="3"/>
    </xf>
    <xf numFmtId="0" fontId="26" fillId="0" borderId="0" xfId="0" applyFont="1" applyAlignment="1">
      <alignment horizontal="left" vertical="center" wrapText="1" indent="2"/>
    </xf>
    <xf numFmtId="3" fontId="24" fillId="0" borderId="110" xfId="8454" applyNumberFormat="1" applyFont="1" applyBorder="1" applyAlignment="1" applyProtection="1">
      <alignment horizontal="right" vertical="top"/>
      <protection locked="0"/>
    </xf>
    <xf numFmtId="3" fontId="24" fillId="0" borderId="113" xfId="8454" applyNumberFormat="1" applyFont="1" applyBorder="1" applyAlignment="1" applyProtection="1">
      <alignment horizontal="right" vertical="top"/>
      <protection locked="0"/>
    </xf>
    <xf numFmtId="3" fontId="24" fillId="0" borderId="112" xfId="8454" applyNumberFormat="1" applyFont="1" applyBorder="1" applyAlignment="1" applyProtection="1">
      <alignment horizontal="right" vertical="top"/>
      <protection locked="0"/>
    </xf>
    <xf numFmtId="0" fontId="24" fillId="0" borderId="113" xfId="8454" applyFont="1" applyBorder="1" applyAlignment="1" applyProtection="1">
      <alignment horizontal="right" vertical="top"/>
      <protection locked="0"/>
    </xf>
    <xf numFmtId="0" fontId="24" fillId="0" borderId="110" xfId="8454" applyFont="1" applyBorder="1" applyAlignment="1" applyProtection="1">
      <alignment horizontal="right" vertical="top"/>
      <protection locked="0"/>
    </xf>
    <xf numFmtId="0" fontId="24" fillId="33" borderId="110" xfId="8454" applyFont="1" applyFill="1" applyBorder="1" applyAlignment="1" applyProtection="1">
      <alignment horizontal="right" vertical="top"/>
      <protection locked="0"/>
    </xf>
    <xf numFmtId="0" fontId="24" fillId="33" borderId="113" xfId="8454" applyFont="1" applyFill="1" applyBorder="1" applyAlignment="1" applyProtection="1">
      <alignment horizontal="right" vertical="top"/>
      <protection locked="0"/>
    </xf>
    <xf numFmtId="0" fontId="24" fillId="0" borderId="112" xfId="8454" applyFont="1" applyBorder="1" applyAlignment="1" applyProtection="1">
      <alignment horizontal="right" vertical="top"/>
      <protection locked="0"/>
    </xf>
    <xf numFmtId="0" fontId="24" fillId="0" borderId="111" xfId="8454" applyFont="1" applyBorder="1" applyAlignment="1" applyProtection="1">
      <alignment horizontal="right" vertical="top"/>
      <protection locked="0"/>
    </xf>
    <xf numFmtId="0" fontId="22" fillId="0" borderId="122" xfId="0" applyFont="1" applyBorder="1" applyAlignment="1">
      <alignment horizontal="right" vertical="center" wrapText="1"/>
    </xf>
    <xf numFmtId="273" fontId="26" fillId="0" borderId="0" xfId="8454" applyNumberFormat="1" applyFont="1" applyProtection="1">
      <protection locked="0"/>
    </xf>
    <xf numFmtId="208" fontId="26" fillId="0" borderId="0" xfId="8454" applyNumberFormat="1" applyFont="1" applyProtection="1">
      <protection locked="0"/>
    </xf>
    <xf numFmtId="0" fontId="24" fillId="0" borderId="0" xfId="8454" applyFont="1" applyAlignment="1">
      <alignment horizontal="center"/>
    </xf>
    <xf numFmtId="0" fontId="24" fillId="0" borderId="0" xfId="8454" applyFont="1" applyAlignment="1" applyProtection="1">
      <alignment horizontal="center"/>
      <protection locked="0"/>
    </xf>
    <xf numFmtId="1" fontId="26" fillId="0" borderId="0" xfId="8454" applyNumberFormat="1" applyFont="1" applyAlignment="1" applyProtection="1">
      <alignment horizontal="center"/>
      <protection locked="0"/>
    </xf>
    <xf numFmtId="1" fontId="24" fillId="0" borderId="0" xfId="8454" applyNumberFormat="1" applyFont="1" applyAlignment="1">
      <alignment horizontal="center"/>
    </xf>
    <xf numFmtId="0" fontId="18" fillId="0" borderId="0" xfId="0" applyFont="1" applyAlignment="1">
      <alignment horizontal="left"/>
    </xf>
    <xf numFmtId="243" fontId="351" fillId="0" borderId="133" xfId="35974" applyNumberFormat="1" applyFont="1" applyBorder="1" applyAlignment="1">
      <alignment horizontal="right"/>
    </xf>
    <xf numFmtId="170" fontId="351" fillId="0" borderId="0" xfId="35974" applyNumberFormat="1" applyFont="1" applyAlignment="1">
      <alignment horizontal="right" vertical="center"/>
    </xf>
    <xf numFmtId="170" fontId="351" fillId="33" borderId="122" xfId="35974" applyNumberFormat="1" applyFont="1" applyFill="1" applyBorder="1" applyAlignment="1">
      <alignment horizontal="right" vertical="center"/>
    </xf>
    <xf numFmtId="170" fontId="351" fillId="0" borderId="0" xfId="35974" applyNumberFormat="1" applyFont="1" applyAlignment="1">
      <alignment horizontal="right"/>
    </xf>
    <xf numFmtId="170" fontId="351" fillId="0" borderId="122" xfId="35974" applyNumberFormat="1" applyFont="1" applyBorder="1" applyAlignment="1">
      <alignment horizontal="right" vertical="center"/>
    </xf>
    <xf numFmtId="255" fontId="351" fillId="0" borderId="0" xfId="35974" applyNumberFormat="1" applyFont="1" applyAlignment="1">
      <alignment horizontal="right" vertical="center"/>
    </xf>
    <xf numFmtId="255" fontId="351" fillId="0" borderId="133" xfId="35974" applyNumberFormat="1" applyFont="1" applyBorder="1" applyAlignment="1">
      <alignment horizontal="right" vertical="center"/>
    </xf>
    <xf numFmtId="243" fontId="351" fillId="0" borderId="133" xfId="35974" quotePrefix="1" applyNumberFormat="1" applyFont="1" applyBorder="1" applyAlignment="1">
      <alignment horizontal="right"/>
    </xf>
    <xf numFmtId="2" fontId="352" fillId="0" borderId="0" xfId="0" applyNumberFormat="1" applyFont="1" applyAlignment="1">
      <alignment horizontal="right" vertical="top" wrapText="1"/>
    </xf>
    <xf numFmtId="256" fontId="352" fillId="0" borderId="0" xfId="0" applyNumberFormat="1" applyFont="1" applyAlignment="1">
      <alignment horizontal="right" vertical="top" wrapText="1"/>
    </xf>
    <xf numFmtId="256" fontId="352" fillId="33" borderId="0" xfId="0" applyNumberFormat="1" applyFont="1" applyFill="1" applyAlignment="1">
      <alignment horizontal="right" vertical="top" wrapText="1"/>
    </xf>
    <xf numFmtId="252" fontId="352" fillId="0" borderId="0" xfId="0" applyNumberFormat="1" applyFont="1" applyAlignment="1">
      <alignment horizontal="right" vertical="top" wrapText="1"/>
    </xf>
    <xf numFmtId="3" fontId="352" fillId="117" borderId="0" xfId="0" applyNumberFormat="1" applyFont="1" applyFill="1" applyAlignment="1">
      <alignment vertical="top" wrapText="1"/>
    </xf>
    <xf numFmtId="0" fontId="352" fillId="117" borderId="0" xfId="0" applyFont="1" applyFill="1" applyAlignment="1">
      <alignment vertical="top" wrapText="1"/>
    </xf>
    <xf numFmtId="172" fontId="352" fillId="0" borderId="0" xfId="0" applyNumberFormat="1" applyFont="1" applyAlignment="1">
      <alignment horizontal="right" vertical="top" wrapText="1"/>
    </xf>
    <xf numFmtId="243" fontId="351" fillId="0" borderId="133" xfId="35974" quotePrefix="1" applyNumberFormat="1" applyFont="1" applyBorder="1" applyAlignment="1">
      <alignment horizontal="right" vertical="center"/>
    </xf>
    <xf numFmtId="172" fontId="353" fillId="0" borderId="0" xfId="0" applyNumberFormat="1" applyFont="1" applyAlignment="1">
      <alignment horizontal="right" vertical="top" wrapText="1"/>
    </xf>
    <xf numFmtId="172" fontId="354" fillId="33" borderId="0" xfId="0" applyNumberFormat="1" applyFont="1" applyFill="1" applyAlignment="1">
      <alignment horizontal="right" vertical="top" wrapText="1"/>
    </xf>
    <xf numFmtId="243" fontId="351" fillId="0" borderId="133" xfId="35974" applyNumberFormat="1" applyFont="1" applyBorder="1" applyAlignment="1">
      <alignment horizontal="right" vertical="center"/>
    </xf>
    <xf numFmtId="3" fontId="352" fillId="33" borderId="133" xfId="0" applyNumberFormat="1" applyFont="1" applyFill="1" applyBorder="1"/>
    <xf numFmtId="3" fontId="352" fillId="33" borderId="0" xfId="0" applyNumberFormat="1" applyFont="1" applyFill="1"/>
    <xf numFmtId="169" fontId="351" fillId="0" borderId="0" xfId="35974" applyNumberFormat="1" applyFont="1" applyAlignment="1">
      <alignment horizontal="right"/>
    </xf>
    <xf numFmtId="169" fontId="355" fillId="0" borderId="0" xfId="35974" applyNumberFormat="1" applyFont="1" applyAlignment="1">
      <alignment horizontal="right"/>
    </xf>
    <xf numFmtId="243" fontId="351" fillId="0" borderId="0" xfId="35974" quotePrefix="1" applyNumberFormat="1" applyFont="1" applyAlignment="1">
      <alignment horizontal="right"/>
    </xf>
    <xf numFmtId="243" fontId="351" fillId="0" borderId="0" xfId="35974" applyNumberFormat="1" applyFont="1" applyAlignment="1">
      <alignment horizontal="right"/>
    </xf>
    <xf numFmtId="243" fontId="351" fillId="0" borderId="0" xfId="35974" applyNumberFormat="1" applyFont="1" applyAlignment="1">
      <alignment horizontal="right" vertical="center"/>
    </xf>
    <xf numFmtId="243" fontId="351" fillId="0" borderId="0" xfId="35974" quotePrefix="1" applyNumberFormat="1" applyFont="1" applyAlignment="1">
      <alignment horizontal="right" vertical="center"/>
    </xf>
    <xf numFmtId="255" fontId="356" fillId="0" borderId="0" xfId="35974" applyNumberFormat="1" applyFont="1" applyAlignment="1">
      <alignment horizontal="right"/>
    </xf>
    <xf numFmtId="255" fontId="355" fillId="0" borderId="0" xfId="35974" applyNumberFormat="1" applyFont="1" applyAlignment="1">
      <alignment horizontal="right"/>
    </xf>
    <xf numFmtId="255" fontId="357" fillId="0" borderId="0" xfId="35974" applyNumberFormat="1" applyFont="1" applyAlignment="1">
      <alignment horizontal="right"/>
    </xf>
    <xf numFmtId="255" fontId="351" fillId="0" borderId="0" xfId="35974" applyNumberFormat="1" applyFont="1" applyAlignment="1">
      <alignment horizontal="right"/>
    </xf>
    <xf numFmtId="0" fontId="351" fillId="0" borderId="0" xfId="35681" applyFont="1" applyAlignment="1">
      <alignment horizontal="right"/>
    </xf>
    <xf numFmtId="0" fontId="21" fillId="0" borderId="0" xfId="35681" quotePrefix="1" applyFont="1" applyFill="1" applyBorder="1" applyAlignment="1">
      <alignment horizontal="right"/>
    </xf>
    <xf numFmtId="170" fontId="352" fillId="0" borderId="0" xfId="0" applyNumberFormat="1" applyFont="1"/>
    <xf numFmtId="0" fontId="101" fillId="0" borderId="0" xfId="35680" applyFont="1" applyAlignment="1">
      <alignment vertical="top"/>
    </xf>
    <xf numFmtId="3" fontId="26" fillId="0" borderId="0" xfId="8454" applyNumberFormat="1" applyFont="1" applyProtection="1">
      <protection locked="0"/>
    </xf>
    <xf numFmtId="0" fontId="336" fillId="0" borderId="0" xfId="0" applyFont="1" applyAlignment="1">
      <alignment vertical="top" wrapText="1"/>
    </xf>
    <xf numFmtId="0" fontId="209" fillId="0" borderId="0" xfId="0" applyFont="1" applyAlignment="1">
      <alignment horizontal="center" vertical="top"/>
    </xf>
    <xf numFmtId="0" fontId="208" fillId="0" borderId="0" xfId="0" applyFont="1" applyAlignment="1">
      <alignment vertical="top"/>
    </xf>
    <xf numFmtId="0" fontId="207" fillId="0" borderId="0" xfId="0" applyFont="1" applyAlignment="1">
      <alignment horizontal="center" vertical="top"/>
    </xf>
    <xf numFmtId="0" fontId="208" fillId="0" borderId="0" xfId="0" applyFont="1" applyAlignment="1">
      <alignment horizontal="left" vertical="top"/>
    </xf>
    <xf numFmtId="0" fontId="74" fillId="0" borderId="0" xfId="0" applyFont="1" applyAlignment="1">
      <alignment vertical="top"/>
    </xf>
    <xf numFmtId="0" fontId="280" fillId="0" borderId="0" xfId="0" applyFont="1" applyAlignment="1">
      <alignment vertical="top"/>
    </xf>
    <xf numFmtId="0" fontId="21" fillId="0" borderId="0" xfId="305" applyFont="1" applyAlignment="1">
      <alignment horizontal="left" vertical="center" wrapText="1"/>
    </xf>
    <xf numFmtId="49" fontId="21" fillId="0" borderId="0" xfId="305" quotePrefix="1" applyNumberFormat="1" applyFont="1" applyAlignment="1">
      <alignment horizontal="right" vertical="center"/>
    </xf>
    <xf numFmtId="0" fontId="29" fillId="0" borderId="0" xfId="8454" applyFont="1" applyProtection="1">
      <protection locked="0"/>
    </xf>
    <xf numFmtId="174" fontId="24" fillId="33" borderId="116" xfId="0" applyNumberFormat="1" applyFont="1" applyFill="1" applyBorder="1" applyAlignment="1">
      <alignment horizontal="right" vertical="center" wrapText="1"/>
    </xf>
    <xf numFmtId="169" fontId="21" fillId="0" borderId="116" xfId="35974" applyNumberFormat="1" applyFont="1" applyBorder="1" applyAlignment="1">
      <alignment horizontal="right" vertical="center"/>
    </xf>
    <xf numFmtId="1" fontId="21" fillId="33" borderId="122" xfId="35947" applyNumberFormat="1" applyFont="1" applyFill="1" applyBorder="1" applyAlignment="1" applyProtection="1">
      <alignment horizontal="right" vertical="center"/>
      <protection locked="0"/>
    </xf>
    <xf numFmtId="0" fontId="288" fillId="0" borderId="0" xfId="0" applyFont="1"/>
    <xf numFmtId="0" fontId="0" fillId="0" borderId="0" xfId="0" applyAlignment="1">
      <alignment horizontal="center" vertical="top"/>
    </xf>
    <xf numFmtId="0" fontId="290" fillId="0" borderId="133" xfId="0" applyFont="1" applyBorder="1" applyAlignment="1">
      <alignment vertical="center"/>
    </xf>
    <xf numFmtId="0" fontId="290" fillId="0" borderId="0" xfId="0" applyFont="1" applyAlignment="1">
      <alignment vertical="center"/>
    </xf>
    <xf numFmtId="0" fontId="290" fillId="0" borderId="135" xfId="0" applyFont="1" applyBorder="1" applyAlignment="1">
      <alignment vertical="center"/>
    </xf>
    <xf numFmtId="0" fontId="21" fillId="0" borderId="133" xfId="0" applyFont="1" applyBorder="1" applyAlignment="1">
      <alignment horizontal="center" vertical="center"/>
    </xf>
    <xf numFmtId="0" fontId="21" fillId="0" borderId="135" xfId="0" applyFont="1" applyBorder="1" applyAlignment="1">
      <alignment horizontal="center"/>
    </xf>
    <xf numFmtId="0" fontId="282" fillId="0" borderId="0" xfId="6876" applyFont="1" applyFill="1" applyAlignment="1" applyProtection="1">
      <alignment horizontal="right" vertical="top"/>
    </xf>
    <xf numFmtId="0" fontId="176" fillId="0" borderId="133" xfId="0" applyFont="1" applyBorder="1" applyAlignment="1">
      <alignment vertical="center"/>
    </xf>
    <xf numFmtId="0" fontId="24" fillId="33" borderId="135" xfId="0" applyFont="1" applyFill="1" applyBorder="1" applyAlignment="1">
      <alignment horizontal="center" vertical="center" wrapText="1"/>
    </xf>
    <xf numFmtId="0" fontId="21" fillId="0" borderId="133" xfId="0" applyFont="1" applyBorder="1" applyAlignment="1">
      <alignment horizontal="center"/>
    </xf>
    <xf numFmtId="0" fontId="24" fillId="33" borderId="135" xfId="0" applyFont="1" applyFill="1" applyBorder="1"/>
    <xf numFmtId="171" fontId="24" fillId="33" borderId="0" xfId="0" applyNumberFormat="1" applyFont="1" applyFill="1" applyAlignment="1">
      <alignment vertical="top"/>
    </xf>
    <xf numFmtId="0" fontId="22" fillId="33" borderId="0" xfId="0" applyFont="1" applyFill="1" applyAlignment="1">
      <alignment vertical="top"/>
    </xf>
    <xf numFmtId="0" fontId="288" fillId="0" borderId="0" xfId="0" applyFont="1" applyAlignment="1">
      <alignment vertical="top"/>
    </xf>
    <xf numFmtId="171" fontId="24" fillId="0" borderId="0" xfId="0" applyNumberFormat="1" applyFont="1" applyAlignment="1">
      <alignment vertical="top"/>
    </xf>
    <xf numFmtId="3" fontId="202" fillId="0" borderId="0" xfId="0" applyNumberFormat="1" applyFont="1" applyAlignment="1">
      <alignment vertical="top"/>
    </xf>
    <xf numFmtId="0" fontId="14" fillId="0" borderId="0" xfId="0" applyFont="1" applyAlignment="1">
      <alignment vertical="top"/>
    </xf>
    <xf numFmtId="0" fontId="24" fillId="33" borderId="0" xfId="0" applyFont="1" applyFill="1" applyAlignment="1">
      <alignment horizontal="left" vertical="top" wrapText="1" indent="2"/>
    </xf>
    <xf numFmtId="0" fontId="24" fillId="33" borderId="135" xfId="0" applyFont="1" applyFill="1" applyBorder="1" applyAlignment="1">
      <alignment horizontal="right" vertical="center" wrapText="1"/>
    </xf>
    <xf numFmtId="0" fontId="24" fillId="0" borderId="135" xfId="0" applyFont="1" applyBorder="1" applyAlignment="1">
      <alignment horizontal="right" vertical="center" wrapText="1"/>
    </xf>
    <xf numFmtId="0" fontId="210" fillId="33" borderId="0" xfId="0" applyFont="1" applyFill="1" applyAlignment="1">
      <alignment horizontal="left" vertical="top" wrapText="1" indent="3"/>
    </xf>
    <xf numFmtId="0" fontId="360" fillId="0" borderId="0" xfId="0" applyFont="1"/>
    <xf numFmtId="0" fontId="361" fillId="0" borderId="0" xfId="0" applyFont="1"/>
    <xf numFmtId="0" fontId="362" fillId="0" borderId="0" xfId="0" quotePrefix="1" applyFont="1"/>
    <xf numFmtId="0" fontId="363" fillId="0" borderId="0" xfId="0" applyFont="1"/>
    <xf numFmtId="0" fontId="365" fillId="0" borderId="0" xfId="0" applyFont="1"/>
    <xf numFmtId="0" fontId="364" fillId="0" borderId="0" xfId="0" applyFont="1" applyAlignment="1">
      <alignment horizontal="left"/>
    </xf>
    <xf numFmtId="0" fontId="365" fillId="0" borderId="0" xfId="0" applyFont="1" applyAlignment="1">
      <alignment horizontal="left"/>
    </xf>
    <xf numFmtId="0" fontId="366" fillId="0" borderId="0" xfId="0" applyFont="1"/>
    <xf numFmtId="0" fontId="367" fillId="0" borderId="0" xfId="0" applyFont="1"/>
    <xf numFmtId="0" fontId="368" fillId="0" borderId="0" xfId="0" applyFont="1"/>
    <xf numFmtId="11" fontId="21" fillId="33" borderId="0" xfId="0" applyNumberFormat="1" applyFont="1" applyFill="1"/>
    <xf numFmtId="169" fontId="22" fillId="33" borderId="0" xfId="0" applyNumberFormat="1" applyFont="1" applyFill="1"/>
    <xf numFmtId="0" fontId="370" fillId="33" borderId="0" xfId="0" applyFont="1" applyFill="1"/>
    <xf numFmtId="169" fontId="0" fillId="0" borderId="0" xfId="0" applyNumberFormat="1"/>
    <xf numFmtId="0" fontId="369" fillId="0" borderId="0" xfId="0" applyFont="1"/>
    <xf numFmtId="243" fontId="372" fillId="0" borderId="0" xfId="35974" quotePrefix="1" applyNumberFormat="1" applyFont="1" applyBorder="1" applyAlignment="1">
      <alignment horizontal="right" vertical="center"/>
    </xf>
    <xf numFmtId="243" fontId="372" fillId="0" borderId="0" xfId="35974" applyNumberFormat="1" applyFont="1" applyBorder="1" applyAlignment="1">
      <alignment horizontal="right" vertical="center"/>
    </xf>
    <xf numFmtId="0" fontId="373" fillId="0" borderId="0" xfId="0" applyFont="1" applyAlignment="1">
      <alignment horizontal="right" vertical="center" wrapText="1"/>
    </xf>
    <xf numFmtId="0" fontId="373" fillId="0" borderId="0" xfId="0" applyFont="1" applyAlignment="1">
      <alignment vertical="center" wrapText="1"/>
    </xf>
    <xf numFmtId="169" fontId="373" fillId="0" borderId="0" xfId="35974" applyNumberFormat="1" applyFont="1" applyBorder="1" applyAlignment="1">
      <alignment horizontal="right"/>
    </xf>
    <xf numFmtId="0" fontId="372" fillId="0" borderId="0" xfId="0" applyFont="1" applyAlignment="1">
      <alignment horizontal="right" vertical="center" wrapText="1"/>
    </xf>
    <xf numFmtId="0" fontId="372" fillId="0" borderId="0" xfId="0" applyFont="1" applyAlignment="1">
      <alignment vertical="center" wrapText="1"/>
    </xf>
    <xf numFmtId="169" fontId="372" fillId="0" borderId="0" xfId="35974" applyNumberFormat="1" applyFont="1" applyBorder="1" applyAlignment="1">
      <alignment horizontal="right"/>
    </xf>
    <xf numFmtId="0" fontId="372" fillId="0" borderId="0" xfId="0" applyFont="1" applyAlignment="1">
      <alignment horizontal="right" wrapText="1"/>
    </xf>
    <xf numFmtId="169" fontId="372" fillId="0" borderId="0" xfId="55773" applyNumberFormat="1" applyFont="1" applyFill="1" applyBorder="1" applyAlignment="1">
      <alignment horizontal="right" vertical="center" wrapText="1"/>
    </xf>
    <xf numFmtId="0" fontId="373" fillId="0" borderId="0" xfId="0" applyFont="1" applyAlignment="1">
      <alignment horizontal="right" wrapText="1"/>
    </xf>
    <xf numFmtId="188" fontId="0" fillId="0" borderId="0" xfId="0" applyNumberFormat="1"/>
    <xf numFmtId="169" fontId="351" fillId="0" borderId="0" xfId="55773" applyNumberFormat="1" applyFont="1" applyFill="1" applyAlignment="1">
      <alignment horizontal="right" vertical="center" wrapText="1"/>
    </xf>
    <xf numFmtId="188" fontId="202" fillId="0" borderId="0" xfId="0" applyNumberFormat="1" applyFont="1"/>
    <xf numFmtId="188" fontId="0" fillId="0" borderId="0" xfId="55773" applyNumberFormat="1" applyFont="1" applyFill="1"/>
    <xf numFmtId="0" fontId="374" fillId="0" borderId="0" xfId="0" applyFont="1"/>
    <xf numFmtId="175" fontId="24" fillId="0" borderId="0" xfId="0" applyNumberFormat="1" applyFont="1"/>
    <xf numFmtId="239" fontId="24" fillId="0" borderId="0" xfId="55773" applyNumberFormat="1" applyFont="1" applyFill="1" applyBorder="1"/>
    <xf numFmtId="239" fontId="24" fillId="0" borderId="133" xfId="55773" applyNumberFormat="1" applyFont="1" applyFill="1" applyBorder="1"/>
    <xf numFmtId="2" fontId="24" fillId="0" borderId="133" xfId="0" applyNumberFormat="1" applyFont="1" applyBorder="1"/>
    <xf numFmtId="0" fontId="323" fillId="0" borderId="0" xfId="0" applyFont="1"/>
    <xf numFmtId="0" fontId="21" fillId="0" borderId="122" xfId="0" applyFont="1" applyBorder="1" applyAlignment="1">
      <alignment horizontal="center" vertical="top" wrapText="1"/>
    </xf>
    <xf numFmtId="172" fontId="24" fillId="0" borderId="0" xfId="55773" applyNumberFormat="1" applyFont="1" applyFill="1"/>
    <xf numFmtId="0" fontId="21" fillId="0" borderId="133" xfId="0" applyFont="1" applyBorder="1" applyAlignment="1">
      <alignment horizontal="left" vertical="top" wrapText="1"/>
    </xf>
    <xf numFmtId="0" fontId="24" fillId="0" borderId="133" xfId="0" applyFont="1" applyBorder="1" applyAlignment="1">
      <alignment horizontal="right" vertical="top" wrapText="1"/>
    </xf>
    <xf numFmtId="0" fontId="21" fillId="0" borderId="133" xfId="35680" applyFont="1" applyBorder="1">
      <alignment vertical="center"/>
    </xf>
    <xf numFmtId="43" fontId="24" fillId="0" borderId="0" xfId="55773" applyFont="1" applyAlignment="1">
      <alignment vertical="top"/>
    </xf>
    <xf numFmtId="0" fontId="375" fillId="0" borderId="0" xfId="0" applyFont="1" applyAlignment="1">
      <alignment horizontal="left" vertical="top"/>
    </xf>
    <xf numFmtId="0" fontId="375" fillId="0" borderId="0" xfId="0" applyFont="1"/>
    <xf numFmtId="0" fontId="375" fillId="0" borderId="0" xfId="0" applyFont="1" applyAlignment="1">
      <alignment horizontal="left"/>
    </xf>
    <xf numFmtId="0" fontId="375" fillId="0" borderId="0" xfId="0" applyFont="1" applyAlignment="1">
      <alignment horizontal="left" vertical="center"/>
    </xf>
    <xf numFmtId="0" fontId="375" fillId="0" borderId="133" xfId="0" applyFont="1" applyBorder="1" applyAlignment="1">
      <alignment horizontal="left" vertical="top"/>
    </xf>
    <xf numFmtId="11" fontId="315" fillId="33" borderId="0" xfId="0" applyNumberFormat="1" applyFont="1" applyFill="1"/>
    <xf numFmtId="3" fontId="376" fillId="0" borderId="0" xfId="55766" applyFont="1" applyFill="1" applyBorder="1" applyAlignment="1">
      <protection locked="0"/>
    </xf>
    <xf numFmtId="3" fontId="376" fillId="33" borderId="0" xfId="53193" applyNumberFormat="1" applyFont="1" applyFill="1"/>
    <xf numFmtId="3" fontId="377" fillId="33" borderId="0" xfId="0" applyNumberFormat="1" applyFont="1" applyFill="1"/>
    <xf numFmtId="3" fontId="378" fillId="33" borderId="0" xfId="53193" applyNumberFormat="1" applyFont="1" applyFill="1"/>
    <xf numFmtId="3" fontId="379" fillId="33" borderId="0" xfId="0" applyNumberFormat="1" applyFont="1" applyFill="1"/>
    <xf numFmtId="3" fontId="378" fillId="33" borderId="0" xfId="53193" applyNumberFormat="1" applyFont="1" applyFill="1" applyAlignment="1">
      <alignment wrapText="1"/>
    </xf>
    <xf numFmtId="3" fontId="379" fillId="33" borderId="0" xfId="0" applyNumberFormat="1" applyFont="1" applyFill="1" applyAlignment="1">
      <alignment wrapText="1"/>
    </xf>
    <xf numFmtId="3" fontId="376" fillId="33" borderId="0" xfId="53193" applyNumberFormat="1" applyFont="1" applyFill="1" applyAlignment="1">
      <alignment wrapText="1"/>
    </xf>
    <xf numFmtId="3" fontId="378" fillId="33" borderId="0" xfId="53193" applyNumberFormat="1" applyFont="1" applyFill="1" applyAlignment="1"/>
    <xf numFmtId="3" fontId="380" fillId="33" borderId="0" xfId="0" applyNumberFormat="1" applyFont="1" applyFill="1"/>
    <xf numFmtId="169" fontId="376" fillId="33" borderId="0" xfId="53193" applyNumberFormat="1" applyFont="1" applyFill="1"/>
    <xf numFmtId="169" fontId="378" fillId="33" borderId="0" xfId="53193" applyNumberFormat="1" applyFont="1" applyFill="1" applyAlignment="1">
      <alignment wrapText="1"/>
    </xf>
    <xf numFmtId="169" fontId="378" fillId="0" borderId="0" xfId="53193" applyNumberFormat="1" applyFont="1"/>
    <xf numFmtId="169" fontId="378" fillId="33" borderId="0" xfId="53193" applyNumberFormat="1" applyFont="1" applyFill="1"/>
    <xf numFmtId="43" fontId="376" fillId="33" borderId="0" xfId="0" applyNumberFormat="1" applyFont="1" applyFill="1" applyAlignment="1">
      <alignment horizontal="right"/>
    </xf>
    <xf numFmtId="164" fontId="376" fillId="0" borderId="0" xfId="0" applyNumberFormat="1" applyFont="1" applyAlignment="1">
      <alignment vertical="top"/>
    </xf>
    <xf numFmtId="255" fontId="21" fillId="0" borderId="122" xfId="0" applyNumberFormat="1" applyFont="1" applyBorder="1" applyAlignment="1">
      <alignment horizontal="right"/>
    </xf>
    <xf numFmtId="172" fontId="375" fillId="0" borderId="0" xfId="0" applyNumberFormat="1" applyFont="1" applyAlignment="1">
      <alignment horizontal="right" vertical="top" wrapText="1"/>
    </xf>
    <xf numFmtId="256" fontId="375" fillId="33" borderId="0" xfId="0" applyNumberFormat="1" applyFont="1" applyFill="1" applyAlignment="1">
      <alignment horizontal="right" vertical="top" wrapText="1"/>
    </xf>
    <xf numFmtId="9" fontId="253" fillId="0" borderId="0" xfId="55771" applyFont="1" applyAlignment="1">
      <alignment horizontal="right"/>
    </xf>
    <xf numFmtId="254" fontId="381" fillId="0" borderId="0" xfId="0" applyNumberFormat="1" applyFont="1" applyAlignment="1">
      <alignment horizontal="right"/>
    </xf>
    <xf numFmtId="274" fontId="381" fillId="0" borderId="0" xfId="55771" applyNumberFormat="1" applyFont="1" applyAlignment="1">
      <alignment horizontal="right"/>
    </xf>
    <xf numFmtId="265" fontId="382" fillId="0" borderId="0" xfId="55773" applyNumberFormat="1" applyFont="1"/>
    <xf numFmtId="275" fontId="26" fillId="0" borderId="0" xfId="8454" applyNumberFormat="1" applyFont="1" applyProtection="1">
      <protection locked="0"/>
    </xf>
    <xf numFmtId="208" fontId="24" fillId="0" borderId="0" xfId="8454" applyNumberFormat="1" applyFont="1" applyAlignment="1">
      <alignment horizontal="center"/>
    </xf>
    <xf numFmtId="0" fontId="24" fillId="0" borderId="110" xfId="8454" applyFont="1" applyBorder="1" applyAlignment="1" applyProtection="1">
      <alignment horizontal="left" vertical="top" wrapText="1"/>
      <protection locked="0"/>
    </xf>
    <xf numFmtId="3" fontId="21" fillId="0" borderId="113" xfId="8454" applyNumberFormat="1" applyFont="1" applyBorder="1" applyAlignment="1" applyProtection="1">
      <alignment horizontal="right" vertical="top"/>
      <protection locked="0"/>
    </xf>
    <xf numFmtId="3" fontId="21" fillId="0" borderId="110" xfId="8454" applyNumberFormat="1" applyFont="1" applyBorder="1" applyAlignment="1" applyProtection="1">
      <alignment horizontal="right" vertical="top"/>
      <protection locked="0"/>
    </xf>
    <xf numFmtId="43" fontId="24" fillId="0" borderId="0" xfId="55773" applyFont="1" applyFill="1" applyAlignment="1">
      <alignment vertical="top"/>
    </xf>
    <xf numFmtId="9" fontId="21" fillId="33" borderId="0" xfId="35678" applyFont="1" applyFill="1" applyBorder="1" applyAlignment="1">
      <alignment vertical="center"/>
    </xf>
    <xf numFmtId="3" fontId="21" fillId="33" borderId="0" xfId="35680" applyNumberFormat="1" applyFont="1" applyFill="1">
      <alignment vertical="center"/>
    </xf>
    <xf numFmtId="11" fontId="214" fillId="33" borderId="0" xfId="0" applyNumberFormat="1" applyFont="1" applyFill="1"/>
    <xf numFmtId="0" fontId="214" fillId="33" borderId="0" xfId="0" applyFont="1" applyFill="1"/>
    <xf numFmtId="3" fontId="376" fillId="33" borderId="0" xfId="35680" applyNumberFormat="1" applyFont="1" applyFill="1">
      <alignment vertical="center"/>
    </xf>
    <xf numFmtId="169" fontId="376" fillId="0" borderId="0" xfId="35974" applyNumberFormat="1" applyFont="1" applyAlignment="1">
      <alignment horizontal="right"/>
    </xf>
    <xf numFmtId="169" fontId="383" fillId="0" borderId="122" xfId="35974" applyNumberFormat="1" applyFont="1" applyBorder="1" applyAlignment="1">
      <alignment horizontal="right"/>
    </xf>
    <xf numFmtId="172" fontId="376" fillId="33" borderId="0" xfId="0" applyNumberFormat="1" applyFont="1" applyFill="1" applyAlignment="1">
      <alignment horizontal="left" vertical="top"/>
    </xf>
    <xf numFmtId="0" fontId="24" fillId="0" borderId="0" xfId="0" applyFont="1" applyAlignment="1">
      <alignment horizontal="left" vertical="top" wrapText="1" indent="1"/>
    </xf>
    <xf numFmtId="171" fontId="24" fillId="0" borderId="0" xfId="0" applyNumberFormat="1" applyFont="1" applyAlignment="1">
      <alignment vertical="center"/>
    </xf>
    <xf numFmtId="171" fontId="375" fillId="0" borderId="0" xfId="0" applyNumberFormat="1" applyFont="1"/>
    <xf numFmtId="3" fontId="376" fillId="0" borderId="0" xfId="0" applyNumberFormat="1" applyFont="1" applyAlignment="1">
      <alignment horizontal="right" vertical="center" wrapText="1"/>
    </xf>
    <xf numFmtId="3" fontId="74" fillId="0" borderId="0" xfId="0" applyNumberFormat="1" applyFont="1"/>
    <xf numFmtId="3" fontId="384" fillId="0" borderId="0" xfId="0" applyNumberFormat="1" applyFont="1"/>
    <xf numFmtId="239" fontId="21" fillId="0" borderId="0" xfId="55773" applyNumberFormat="1" applyFont="1" applyFill="1" applyBorder="1" applyAlignment="1">
      <alignment horizontal="center" vertical="center" wrapText="1"/>
    </xf>
    <xf numFmtId="11" fontId="24" fillId="33" borderId="0" xfId="0" applyNumberFormat="1" applyFont="1" applyFill="1"/>
    <xf numFmtId="0" fontId="375" fillId="33" borderId="0" xfId="0" applyFont="1" applyFill="1"/>
    <xf numFmtId="0" fontId="0" fillId="0" borderId="135" xfId="0" applyBorder="1" applyAlignment="1">
      <alignment wrapText="1"/>
    </xf>
    <xf numFmtId="0" fontId="376" fillId="33" borderId="135" xfId="0" applyFont="1" applyFill="1" applyBorder="1" applyAlignment="1">
      <alignment horizontal="right" vertical="center" wrapText="1"/>
    </xf>
    <xf numFmtId="0" fontId="376" fillId="33" borderId="135" xfId="0" applyFont="1" applyFill="1" applyBorder="1" applyAlignment="1">
      <alignment horizontal="center" wrapText="1"/>
    </xf>
    <xf numFmtId="11" fontId="0" fillId="33" borderId="0" xfId="0" applyNumberFormat="1" applyFill="1"/>
    <xf numFmtId="2" fontId="24" fillId="33" borderId="122" xfId="55771" applyNumberFormat="1" applyFont="1" applyFill="1" applyBorder="1" applyAlignment="1">
      <alignment horizontal="right"/>
    </xf>
    <xf numFmtId="11" fontId="279" fillId="33" borderId="0" xfId="0" applyNumberFormat="1" applyFont="1" applyFill="1"/>
    <xf numFmtId="169" fontId="176" fillId="33" borderId="0" xfId="35974" applyNumberFormat="1" applyFont="1" applyFill="1" applyAlignment="1">
      <alignment horizontal="right"/>
    </xf>
    <xf numFmtId="0" fontId="0" fillId="0" borderId="135" xfId="0" applyBorder="1"/>
    <xf numFmtId="252" fontId="24" fillId="33" borderId="0" xfId="0" applyNumberFormat="1" applyFont="1" applyFill="1" applyAlignment="1">
      <alignment horizontal="right" vertical="top" wrapText="1"/>
    </xf>
    <xf numFmtId="256" fontId="351" fillId="33" borderId="0" xfId="0" applyNumberFormat="1" applyFont="1" applyFill="1" applyAlignment="1">
      <alignment horizontal="right" vertical="top" wrapText="1"/>
    </xf>
    <xf numFmtId="239" fontId="26" fillId="0" borderId="0" xfId="55773" applyNumberFormat="1" applyFont="1"/>
    <xf numFmtId="239" fontId="26" fillId="33" borderId="0" xfId="55773" applyNumberFormat="1" applyFont="1" applyFill="1"/>
    <xf numFmtId="10" fontId="24" fillId="0" borderId="0" xfId="55771" applyNumberFormat="1" applyFont="1" applyFill="1"/>
    <xf numFmtId="239" fontId="0" fillId="0" borderId="0" xfId="55773" applyNumberFormat="1" applyFont="1"/>
    <xf numFmtId="169" fontId="21" fillId="33" borderId="0" xfId="35974" applyNumberFormat="1" applyFont="1" applyFill="1" applyBorder="1" applyAlignment="1">
      <alignment horizontal="right"/>
    </xf>
    <xf numFmtId="0" fontId="385" fillId="33" borderId="0" xfId="0" applyFont="1" applyFill="1" applyAlignment="1">
      <alignment horizontal="left" wrapText="1" indent="1"/>
    </xf>
    <xf numFmtId="172" fontId="211" fillId="0" borderId="0" xfId="0" applyNumberFormat="1" applyFont="1" applyAlignment="1">
      <alignment horizontal="left" vertical="center" wrapText="1"/>
    </xf>
    <xf numFmtId="172" fontId="211" fillId="117" borderId="0" xfId="0" applyNumberFormat="1" applyFont="1" applyFill="1" applyAlignment="1">
      <alignment horizontal="left" vertical="center" wrapText="1"/>
    </xf>
    <xf numFmtId="172" fontId="211" fillId="33" borderId="0" xfId="0" applyNumberFormat="1" applyFont="1" applyFill="1" applyAlignment="1">
      <alignment horizontal="left" vertical="center" wrapText="1"/>
    </xf>
    <xf numFmtId="2" fontId="173" fillId="33" borderId="0" xfId="0" applyNumberFormat="1" applyFont="1" applyFill="1"/>
    <xf numFmtId="10" fontId="369" fillId="33" borderId="0" xfId="55771" applyNumberFormat="1" applyFont="1" applyFill="1"/>
    <xf numFmtId="169" fontId="26" fillId="33" borderId="122" xfId="6213" applyNumberFormat="1" applyFont="1" applyFill="1" applyBorder="1"/>
    <xf numFmtId="169" fontId="22" fillId="33" borderId="0" xfId="35974" applyNumberFormat="1" applyFont="1" applyFill="1" applyBorder="1" applyAlignment="1">
      <alignment horizontal="right"/>
    </xf>
    <xf numFmtId="169" fontId="176" fillId="33" borderId="0" xfId="35974" applyNumberFormat="1" applyFont="1" applyFill="1" applyBorder="1" applyAlignment="1">
      <alignment horizontal="right"/>
    </xf>
    <xf numFmtId="171" fontId="386" fillId="0" borderId="0" xfId="0" applyNumberFormat="1" applyFont="1"/>
    <xf numFmtId="171" fontId="341" fillId="0" borderId="116" xfId="0" applyNumberFormat="1" applyFont="1" applyBorder="1"/>
    <xf numFmtId="171" fontId="26" fillId="0" borderId="122" xfId="0" applyNumberFormat="1" applyFont="1" applyBorder="1"/>
    <xf numFmtId="276" fontId="74" fillId="0" borderId="0" xfId="0" applyNumberFormat="1" applyFont="1"/>
    <xf numFmtId="3" fontId="387" fillId="0" borderId="122" xfId="0" applyNumberFormat="1" applyFont="1" applyBorder="1" applyAlignment="1">
      <alignment horizontal="right" vertical="center" wrapText="1"/>
    </xf>
    <xf numFmtId="0" fontId="324" fillId="33" borderId="0" xfId="0" applyFont="1" applyFill="1"/>
    <xf numFmtId="3" fontId="173" fillId="33" borderId="0" xfId="0" applyNumberFormat="1" applyFont="1" applyFill="1" applyAlignment="1">
      <alignment horizontal="right" vertical="center" wrapText="1"/>
    </xf>
    <xf numFmtId="0" fontId="24" fillId="0" borderId="131" xfId="0" applyFont="1" applyBorder="1" applyAlignment="1">
      <alignment horizontal="left" vertical="center" wrapText="1"/>
    </xf>
    <xf numFmtId="3" fontId="24" fillId="33" borderId="128" xfId="0" applyNumberFormat="1" applyFont="1" applyFill="1" applyBorder="1" applyAlignment="1">
      <alignment horizontal="right" vertical="center" wrapText="1"/>
    </xf>
    <xf numFmtId="3" fontId="24" fillId="33" borderId="0" xfId="0" applyNumberFormat="1" applyFont="1" applyFill="1" applyAlignment="1">
      <alignment horizontal="right" vertical="center" wrapText="1"/>
    </xf>
    <xf numFmtId="3" fontId="24" fillId="0" borderId="0" xfId="0" applyNumberFormat="1" applyFont="1" applyAlignment="1">
      <alignment horizontal="right" vertical="center" wrapText="1"/>
    </xf>
    <xf numFmtId="3" fontId="24" fillId="140" borderId="0" xfId="0" applyNumberFormat="1" applyFont="1" applyFill="1" applyAlignment="1">
      <alignment horizontal="right" vertical="center" wrapText="1"/>
    </xf>
    <xf numFmtId="175" fontId="21" fillId="33" borderId="0" xfId="55771" applyNumberFormat="1" applyFont="1" applyFill="1" applyAlignment="1">
      <alignment horizontal="right" vertical="center" wrapText="1"/>
    </xf>
    <xf numFmtId="175" fontId="21" fillId="33" borderId="0" xfId="55771" applyNumberFormat="1" applyFont="1" applyFill="1" applyBorder="1" applyAlignment="1">
      <alignment horizontal="right" vertical="center"/>
    </xf>
    <xf numFmtId="175" fontId="21" fillId="33" borderId="0" xfId="55771" applyNumberFormat="1" applyFont="1" applyFill="1" applyAlignment="1">
      <alignment horizontal="right" vertical="center"/>
    </xf>
    <xf numFmtId="175" fontId="176" fillId="33" borderId="0" xfId="55771" applyNumberFormat="1" applyFont="1" applyFill="1" applyAlignment="1">
      <alignment horizontal="right" vertical="center" wrapText="1"/>
    </xf>
    <xf numFmtId="175" fontId="176" fillId="33" borderId="0" xfId="55771" applyNumberFormat="1" applyFont="1" applyFill="1" applyBorder="1" applyAlignment="1">
      <alignment horizontal="right" vertical="center"/>
    </xf>
    <xf numFmtId="175" fontId="176" fillId="33" borderId="0" xfId="55771" applyNumberFormat="1" applyFont="1" applyFill="1" applyAlignment="1">
      <alignment horizontal="right" vertical="center"/>
    </xf>
    <xf numFmtId="175" fontId="210" fillId="0" borderId="0" xfId="55771" applyNumberFormat="1" applyFont="1" applyAlignment="1">
      <alignment horizontal="right" vertical="center" wrapText="1"/>
    </xf>
    <xf numFmtId="175" fontId="21" fillId="0" borderId="0" xfId="55771" applyNumberFormat="1" applyFont="1" applyAlignment="1">
      <alignment horizontal="right" vertical="center" wrapText="1"/>
    </xf>
    <xf numFmtId="175" fontId="21" fillId="140" borderId="0" xfId="55771" applyNumberFormat="1" applyFont="1" applyFill="1" applyAlignment="1">
      <alignment horizontal="right" vertical="center" wrapText="1"/>
    </xf>
    <xf numFmtId="175" fontId="176" fillId="140" borderId="0" xfId="55771" applyNumberFormat="1" applyFont="1" applyFill="1" applyAlignment="1">
      <alignment horizontal="right" vertical="center" wrapText="1"/>
    </xf>
    <xf numFmtId="175" fontId="176" fillId="0" borderId="0" xfId="55771" applyNumberFormat="1" applyFont="1" applyAlignment="1">
      <alignment horizontal="right" vertical="center" wrapText="1"/>
    </xf>
    <xf numFmtId="175" fontId="21" fillId="33" borderId="133" xfId="55771" applyNumberFormat="1" applyFont="1" applyFill="1" applyBorder="1" applyAlignment="1">
      <alignment horizontal="right" vertical="center" wrapText="1"/>
    </xf>
    <xf numFmtId="175" fontId="21" fillId="140" borderId="133" xfId="55771" applyNumberFormat="1" applyFont="1" applyFill="1" applyBorder="1" applyAlignment="1">
      <alignment horizontal="right" vertical="center" wrapText="1"/>
    </xf>
    <xf numFmtId="175" fontId="21" fillId="33" borderId="133" xfId="55771" applyNumberFormat="1" applyFont="1" applyFill="1" applyBorder="1" applyAlignment="1">
      <alignment horizontal="right" vertical="center"/>
    </xf>
    <xf numFmtId="3" fontId="388" fillId="33" borderId="128" xfId="0" applyNumberFormat="1" applyFont="1" applyFill="1" applyBorder="1" applyAlignment="1">
      <alignment horizontal="right" vertical="center" wrapText="1"/>
    </xf>
    <xf numFmtId="3" fontId="388" fillId="33" borderId="0" xfId="0" applyNumberFormat="1" applyFont="1" applyFill="1" applyAlignment="1">
      <alignment horizontal="right" vertical="center" wrapText="1"/>
    </xf>
    <xf numFmtId="3" fontId="388" fillId="0" borderId="0" xfId="0" applyNumberFormat="1" applyFont="1" applyAlignment="1">
      <alignment horizontal="right" vertical="center" wrapText="1"/>
    </xf>
    <xf numFmtId="3" fontId="388" fillId="140" borderId="0" xfId="0" applyNumberFormat="1" applyFont="1" applyFill="1" applyAlignment="1">
      <alignment horizontal="right" vertical="center" wrapText="1"/>
    </xf>
    <xf numFmtId="3" fontId="24" fillId="117" borderId="0" xfId="0" applyNumberFormat="1" applyFont="1" applyFill="1" applyAlignment="1">
      <alignment horizontal="right" wrapText="1"/>
    </xf>
    <xf numFmtId="3" fontId="24" fillId="140" borderId="129" xfId="0" applyNumberFormat="1" applyFont="1" applyFill="1" applyBorder="1" applyAlignment="1">
      <alignment horizontal="right" vertical="center" wrapText="1"/>
    </xf>
    <xf numFmtId="3" fontId="24" fillId="117" borderId="128" xfId="0" applyNumberFormat="1" applyFont="1" applyFill="1" applyBorder="1" applyAlignment="1">
      <alignment horizontal="right" wrapText="1"/>
    </xf>
    <xf numFmtId="3" fontId="24" fillId="140" borderId="122" xfId="0" applyNumberFormat="1" applyFont="1" applyFill="1" applyBorder="1" applyAlignment="1">
      <alignment horizontal="right" vertical="center" wrapText="1"/>
    </xf>
    <xf numFmtId="175" fontId="389" fillId="33" borderId="0" xfId="55771" applyNumberFormat="1" applyFont="1" applyFill="1" applyAlignment="1">
      <alignment horizontal="right" vertical="center" wrapText="1"/>
    </xf>
    <xf numFmtId="9" fontId="0" fillId="0" borderId="0" xfId="0" applyNumberFormat="1" applyAlignment="1">
      <alignment vertical="top"/>
    </xf>
    <xf numFmtId="277" fontId="21" fillId="0" borderId="0" xfId="0" applyNumberFormat="1" applyFont="1"/>
    <xf numFmtId="277" fontId="176" fillId="0" borderId="0" xfId="0" applyNumberFormat="1" applyFont="1"/>
    <xf numFmtId="277" fontId="21" fillId="117" borderId="0" xfId="0" applyNumberFormat="1" applyFont="1" applyFill="1"/>
    <xf numFmtId="277" fontId="21" fillId="0" borderId="116" xfId="0" applyNumberFormat="1" applyFont="1" applyBorder="1"/>
    <xf numFmtId="277" fontId="21" fillId="0" borderId="122" xfId="0" applyNumberFormat="1" applyFont="1" applyBorder="1"/>
    <xf numFmtId="3" fontId="176" fillId="0" borderId="0" xfId="0" applyNumberFormat="1" applyFont="1"/>
    <xf numFmtId="3" fontId="176" fillId="0" borderId="133" xfId="0" applyNumberFormat="1" applyFont="1" applyBorder="1"/>
    <xf numFmtId="3" fontId="201" fillId="0" borderId="0" xfId="0" applyNumberFormat="1" applyFont="1"/>
    <xf numFmtId="3" fontId="21" fillId="0" borderId="122" xfId="0" applyNumberFormat="1" applyFont="1" applyBorder="1"/>
    <xf numFmtId="3" fontId="201" fillId="0" borderId="122" xfId="0" applyNumberFormat="1" applyFont="1" applyBorder="1"/>
    <xf numFmtId="1" fontId="21" fillId="0" borderId="0" xfId="0" applyNumberFormat="1" applyFont="1"/>
    <xf numFmtId="277" fontId="176" fillId="0" borderId="0" xfId="0" applyNumberFormat="1" applyFont="1" applyAlignment="1">
      <alignment wrapText="1"/>
    </xf>
    <xf numFmtId="277" fontId="176" fillId="117" borderId="0" xfId="0" applyNumberFormat="1" applyFont="1" applyFill="1" applyAlignment="1">
      <alignment wrapText="1"/>
    </xf>
    <xf numFmtId="277" fontId="176" fillId="33" borderId="0" xfId="0" applyNumberFormat="1" applyFont="1" applyFill="1" applyAlignment="1">
      <alignment wrapText="1"/>
    </xf>
    <xf numFmtId="277" fontId="21" fillId="0" borderId="0" xfId="0" applyNumberFormat="1" applyFont="1" applyAlignment="1">
      <alignment wrapText="1"/>
    </xf>
    <xf numFmtId="277" fontId="176" fillId="0" borderId="133" xfId="0" applyNumberFormat="1" applyFont="1" applyBorder="1" applyAlignment="1">
      <alignment wrapText="1"/>
    </xf>
    <xf numFmtId="239" fontId="22" fillId="0" borderId="122" xfId="55773" applyNumberFormat="1" applyFont="1" applyBorder="1" applyAlignment="1">
      <alignment horizontal="center" vertical="center" wrapText="1"/>
    </xf>
    <xf numFmtId="239" fontId="22" fillId="0" borderId="122" xfId="55773" applyNumberFormat="1" applyFont="1" applyFill="1" applyBorder="1" applyAlignment="1">
      <alignment horizontal="center" vertical="center" wrapText="1"/>
    </xf>
    <xf numFmtId="2" fontId="22" fillId="0" borderId="122" xfId="0" applyNumberFormat="1" applyFont="1" applyBorder="1" applyAlignment="1">
      <alignment horizontal="right" vertical="center" wrapText="1"/>
    </xf>
    <xf numFmtId="0" fontId="24" fillId="0" borderId="19" xfId="0" quotePrefix="1" applyFont="1" applyBorder="1" applyAlignment="1">
      <alignment horizontal="left" vertical="center" wrapText="1"/>
    </xf>
    <xf numFmtId="0" fontId="24" fillId="0" borderId="131" xfId="0" quotePrefix="1" applyFont="1" applyBorder="1" applyAlignment="1">
      <alignment horizontal="left" vertical="center" wrapText="1"/>
    </xf>
    <xf numFmtId="0" fontId="24" fillId="0" borderId="115" xfId="0" quotePrefix="1" applyFont="1" applyBorder="1" applyAlignment="1">
      <alignment horizontal="left" vertical="center" wrapText="1"/>
    </xf>
    <xf numFmtId="0" fontId="0" fillId="0" borderId="0" xfId="0" applyAlignment="1">
      <alignment horizontal="left" vertical="center"/>
    </xf>
    <xf numFmtId="0" fontId="112" fillId="0" borderId="0" xfId="48777" applyAlignment="1" applyProtection="1"/>
    <xf numFmtId="172" fontId="211" fillId="33" borderId="0" xfId="55773" applyNumberFormat="1" applyFont="1" applyFill="1" applyBorder="1" applyAlignment="1">
      <alignment horizontal="right" vertical="top" wrapText="1"/>
    </xf>
    <xf numFmtId="278" fontId="24" fillId="33" borderId="0" xfId="0" applyNumberFormat="1" applyFont="1" applyFill="1" applyAlignment="1">
      <alignment horizontal="right" vertical="center" wrapText="1"/>
    </xf>
    <xf numFmtId="0" fontId="210" fillId="33" borderId="0" xfId="0" applyFont="1" applyFill="1" applyAlignment="1">
      <alignment horizontal="left" vertical="top" wrapText="1"/>
    </xf>
    <xf numFmtId="172" fontId="210" fillId="33" borderId="0" xfId="0" applyNumberFormat="1" applyFont="1" applyFill="1" applyAlignment="1">
      <alignment horizontal="left" vertical="top" wrapText="1"/>
    </xf>
    <xf numFmtId="167" fontId="210" fillId="33" borderId="0" xfId="0" applyNumberFormat="1" applyFont="1" applyFill="1"/>
    <xf numFmtId="172" fontId="210" fillId="33" borderId="0" xfId="0" applyNumberFormat="1" applyFont="1" applyFill="1"/>
    <xf numFmtId="239" fontId="210" fillId="33" borderId="0" xfId="55773" applyNumberFormat="1" applyFont="1" applyFill="1"/>
    <xf numFmtId="43" fontId="210" fillId="33" borderId="0" xfId="0" applyNumberFormat="1" applyFont="1" applyFill="1"/>
    <xf numFmtId="239" fontId="0" fillId="0" borderId="0" xfId="55773" applyNumberFormat="1" applyFont="1" applyBorder="1"/>
    <xf numFmtId="0" fontId="26" fillId="0" borderId="122" xfId="0" applyFont="1" applyBorder="1"/>
    <xf numFmtId="169" fontId="26" fillId="0" borderId="122" xfId="55773" applyNumberFormat="1" applyFont="1" applyFill="1" applyBorder="1"/>
    <xf numFmtId="255" fontId="26" fillId="0" borderId="122" xfId="55773" applyNumberFormat="1" applyFont="1" applyFill="1" applyBorder="1"/>
    <xf numFmtId="172" fontId="169" fillId="33" borderId="116" xfId="55773" applyNumberFormat="1" applyFont="1" applyFill="1" applyBorder="1" applyAlignment="1">
      <alignment horizontal="left" vertical="top" wrapText="1"/>
    </xf>
    <xf numFmtId="172" fontId="24" fillId="117" borderId="0" xfId="55773" applyNumberFormat="1" applyFont="1" applyFill="1" applyBorder="1" applyAlignment="1">
      <alignment horizontal="left"/>
    </xf>
    <xf numFmtId="172" fontId="169" fillId="117" borderId="0" xfId="55773" applyNumberFormat="1" applyFont="1" applyFill="1" applyBorder="1" applyAlignment="1">
      <alignment horizontal="left" vertical="top" wrapText="1"/>
    </xf>
    <xf numFmtId="169" fontId="21" fillId="0" borderId="135" xfId="35974" applyNumberFormat="1" applyFont="1" applyBorder="1" applyAlignment="1">
      <alignment horizontal="right" vertical="center"/>
    </xf>
    <xf numFmtId="0" fontId="16" fillId="0" borderId="0" xfId="0" applyFont="1" applyAlignment="1">
      <alignment horizontal="center"/>
    </xf>
    <xf numFmtId="0" fontId="16" fillId="0" borderId="0" xfId="0" applyFont="1" applyAlignment="1">
      <alignment horizontal="center" vertical="center" wrapText="1"/>
    </xf>
    <xf numFmtId="0" fontId="390" fillId="0" borderId="0" xfId="0" applyFont="1" applyAlignment="1">
      <alignment horizontal="left" vertical="center"/>
    </xf>
    <xf numFmtId="0" fontId="391" fillId="0" borderId="0" xfId="0" applyFont="1" applyAlignment="1">
      <alignment horizontal="left" vertical="center"/>
    </xf>
    <xf numFmtId="0" fontId="258" fillId="0" borderId="0" xfId="0" applyFont="1" applyAlignment="1">
      <alignment wrapText="1"/>
    </xf>
    <xf numFmtId="0" fontId="394" fillId="0" borderId="0" xfId="0" applyFont="1" applyAlignment="1">
      <alignment horizontal="left" vertical="center"/>
    </xf>
    <xf numFmtId="14" fontId="21" fillId="33" borderId="133" xfId="0" applyNumberFormat="1" applyFont="1" applyFill="1" applyBorder="1" applyAlignment="1">
      <alignment horizontal="left"/>
    </xf>
    <xf numFmtId="14" fontId="21" fillId="33" borderId="133" xfId="0" applyNumberFormat="1" applyFont="1" applyFill="1" applyBorder="1" applyAlignment="1">
      <alignment horizontal="right" wrapText="1"/>
    </xf>
    <xf numFmtId="0" fontId="21" fillId="0" borderId="116" xfId="305" quotePrefix="1" applyFont="1" applyBorder="1" applyAlignment="1">
      <alignment horizontal="right"/>
    </xf>
    <xf numFmtId="0" fontId="176" fillId="33" borderId="122" xfId="0" applyFont="1" applyFill="1" applyBorder="1" applyProtection="1">
      <protection locked="0"/>
    </xf>
    <xf numFmtId="14" fontId="21" fillId="33" borderId="122" xfId="0" applyNumberFormat="1" applyFont="1" applyFill="1" applyBorder="1" applyAlignment="1">
      <alignment horizontal="right"/>
    </xf>
    <xf numFmtId="14" fontId="21" fillId="33" borderId="122" xfId="0" applyNumberFormat="1" applyFont="1" applyFill="1" applyBorder="1" applyAlignment="1">
      <alignment horizontal="right" wrapText="1"/>
    </xf>
    <xf numFmtId="0" fontId="258" fillId="117" borderId="0" xfId="0" applyFont="1" applyFill="1" applyAlignment="1">
      <alignment wrapText="1"/>
    </xf>
    <xf numFmtId="14" fontId="21" fillId="33" borderId="133" xfId="0" applyNumberFormat="1" applyFont="1" applyFill="1" applyBorder="1" applyAlignment="1">
      <alignment horizontal="center"/>
    </xf>
    <xf numFmtId="0" fontId="22" fillId="0" borderId="0" xfId="305" quotePrefix="1" applyFont="1" applyAlignment="1">
      <alignment horizontal="right"/>
    </xf>
    <xf numFmtId="0" fontId="21" fillId="0" borderId="0" xfId="305" quotePrefix="1" applyFont="1" applyAlignment="1">
      <alignment horizontal="right"/>
    </xf>
    <xf numFmtId="49" fontId="21" fillId="33" borderId="0" xfId="0" applyNumberFormat="1" applyFont="1" applyFill="1" applyAlignment="1">
      <alignment horizontal="center"/>
    </xf>
    <xf numFmtId="0" fontId="21" fillId="33" borderId="133" xfId="0" applyFont="1" applyFill="1" applyBorder="1" applyAlignment="1">
      <alignment horizontal="center"/>
    </xf>
    <xf numFmtId="0" fontId="393" fillId="0" borderId="0" xfId="55772" applyFont="1" applyAlignment="1">
      <alignment vertical="center" wrapText="1"/>
    </xf>
    <xf numFmtId="0" fontId="14" fillId="0" borderId="0" xfId="0" applyFont="1" applyAlignment="1">
      <alignment horizontal="left" vertical="center"/>
    </xf>
    <xf numFmtId="0" fontId="176" fillId="33" borderId="122" xfId="0" applyFont="1" applyFill="1" applyBorder="1" applyAlignment="1">
      <alignment horizontal="left"/>
    </xf>
    <xf numFmtId="172" fontId="176" fillId="33" borderId="0" xfId="0" applyNumberFormat="1" applyFont="1" applyFill="1" applyAlignment="1">
      <alignment horizontal="right" wrapText="1"/>
    </xf>
    <xf numFmtId="172" fontId="277" fillId="33" borderId="0" xfId="0" applyNumberFormat="1" applyFont="1" applyFill="1" applyAlignment="1">
      <alignment horizontal="right" wrapText="1"/>
    </xf>
    <xf numFmtId="1" fontId="26" fillId="33" borderId="0" xfId="0" applyNumberFormat="1" applyFont="1" applyFill="1"/>
    <xf numFmtId="172" fontId="26" fillId="33" borderId="91" xfId="0" applyNumberFormat="1" applyFont="1" applyFill="1" applyBorder="1" applyAlignment="1">
      <alignment horizontal="right" wrapText="1"/>
    </xf>
    <xf numFmtId="255" fontId="24" fillId="0" borderId="122" xfId="55773" applyNumberFormat="1" applyFont="1" applyFill="1" applyBorder="1"/>
    <xf numFmtId="255" fontId="21" fillId="33" borderId="0" xfId="55771" applyNumberFormat="1" applyFont="1" applyFill="1" applyBorder="1" applyAlignment="1">
      <alignment horizontal="right" vertical="center"/>
    </xf>
    <xf numFmtId="0" fontId="169" fillId="33" borderId="0" xfId="0" applyFont="1" applyFill="1" applyAlignment="1">
      <alignment horizontal="right"/>
    </xf>
    <xf numFmtId="0" fontId="22" fillId="141" borderId="0" xfId="0" applyFont="1" applyFill="1" applyAlignment="1">
      <alignment horizontal="left"/>
    </xf>
    <xf numFmtId="0" fontId="21" fillId="141" borderId="0" xfId="0" applyFont="1" applyFill="1" applyAlignment="1">
      <alignment horizontal="center" vertical="center"/>
    </xf>
    <xf numFmtId="0" fontId="169" fillId="141" borderId="0" xfId="0" applyFont="1" applyFill="1"/>
    <xf numFmtId="266" fontId="24" fillId="33" borderId="0" xfId="55773" applyNumberFormat="1" applyFont="1" applyFill="1" applyBorder="1"/>
    <xf numFmtId="169" fontId="21" fillId="33" borderId="0" xfId="0" applyNumberFormat="1" applyFont="1" applyFill="1" applyAlignment="1">
      <alignment horizontal="right"/>
    </xf>
    <xf numFmtId="271" fontId="21" fillId="33" borderId="0" xfId="55771" applyNumberFormat="1" applyFont="1" applyFill="1" applyBorder="1" applyAlignment="1">
      <alignment horizontal="right" vertical="center"/>
    </xf>
    <xf numFmtId="255" fontId="330" fillId="33" borderId="0" xfId="0" applyNumberFormat="1" applyFont="1" applyFill="1" applyAlignment="1">
      <alignment horizontal="right"/>
    </xf>
    <xf numFmtId="271" fontId="330" fillId="33" borderId="0" xfId="0" applyNumberFormat="1" applyFont="1" applyFill="1" applyAlignment="1">
      <alignment horizontal="right"/>
    </xf>
    <xf numFmtId="0" fontId="169" fillId="33" borderId="0" xfId="0" applyFont="1" applyFill="1"/>
    <xf numFmtId="0" fontId="169" fillId="33" borderId="0" xfId="0" applyFont="1" applyFill="1" applyAlignment="1">
      <alignment horizontal="right" vertical="center"/>
    </xf>
    <xf numFmtId="169" fontId="330" fillId="33" borderId="0" xfId="0" applyNumberFormat="1" applyFont="1" applyFill="1" applyAlignment="1">
      <alignment horizontal="right"/>
    </xf>
    <xf numFmtId="255" fontId="330" fillId="33" borderId="0" xfId="55771" applyNumberFormat="1" applyFont="1" applyFill="1" applyBorder="1" applyAlignment="1">
      <alignment horizontal="right" vertical="center"/>
    </xf>
    <xf numFmtId="267" fontId="24" fillId="33" borderId="0" xfId="55773" applyNumberFormat="1" applyFont="1" applyFill="1" applyBorder="1"/>
    <xf numFmtId="0" fontId="174" fillId="33" borderId="0" xfId="0" applyFont="1" applyFill="1" applyAlignment="1">
      <alignment horizontal="right" vertical="center"/>
    </xf>
    <xf numFmtId="0" fontId="22" fillId="33" borderId="0" xfId="0" applyFont="1" applyFill="1" applyAlignment="1">
      <alignment horizontal="left" vertical="center"/>
    </xf>
    <xf numFmtId="169" fontId="22" fillId="33" borderId="0" xfId="0" applyNumberFormat="1" applyFont="1" applyFill="1" applyAlignment="1">
      <alignment horizontal="right"/>
    </xf>
    <xf numFmtId="255" fontId="22" fillId="33" borderId="0" xfId="55771" applyNumberFormat="1" applyFont="1" applyFill="1" applyBorder="1" applyAlignment="1">
      <alignment horizontal="right" vertical="center"/>
    </xf>
    <xf numFmtId="0" fontId="176" fillId="33" borderId="135" xfId="0" applyFont="1" applyFill="1" applyBorder="1" applyAlignment="1">
      <alignment horizontal="left"/>
    </xf>
    <xf numFmtId="0" fontId="21" fillId="33" borderId="135" xfId="0" applyFont="1" applyFill="1" applyBorder="1" applyAlignment="1">
      <alignment horizontal="center"/>
    </xf>
    <xf numFmtId="239" fontId="26" fillId="0" borderId="0" xfId="55773" applyNumberFormat="1" applyFont="1" applyAlignment="1" applyProtection="1">
      <alignment horizontal="center"/>
      <protection locked="0"/>
    </xf>
    <xf numFmtId="239" fontId="24" fillId="0" borderId="0" xfId="55773" applyNumberFormat="1" applyFont="1" applyAlignment="1">
      <alignment horizontal="center"/>
    </xf>
    <xf numFmtId="0" fontId="26" fillId="33" borderId="101" xfId="8454" applyFont="1" applyFill="1" applyBorder="1" applyAlignment="1" applyProtection="1">
      <alignment horizontal="center"/>
      <protection locked="0"/>
    </xf>
    <xf numFmtId="0" fontId="21" fillId="33" borderId="110" xfId="8454" applyFont="1" applyFill="1" applyBorder="1" applyAlignment="1" applyProtection="1">
      <alignment vertical="top"/>
      <protection locked="0"/>
    </xf>
    <xf numFmtId="0" fontId="21" fillId="33" borderId="112" xfId="8454" applyFont="1" applyFill="1" applyBorder="1" applyAlignment="1" applyProtection="1">
      <alignment vertical="top"/>
      <protection locked="0"/>
    </xf>
    <xf numFmtId="0" fontId="22" fillId="117" borderId="112" xfId="8454" applyFont="1" applyFill="1" applyBorder="1" applyProtection="1">
      <protection locked="0"/>
    </xf>
    <xf numFmtId="0" fontId="24" fillId="117" borderId="112" xfId="8454" applyFont="1" applyFill="1" applyBorder="1" applyAlignment="1" applyProtection="1">
      <alignment vertical="top"/>
      <protection locked="0"/>
    </xf>
    <xf numFmtId="0" fontId="24" fillId="117" borderId="111" xfId="8454" applyFont="1" applyFill="1" applyBorder="1" applyAlignment="1" applyProtection="1">
      <alignment vertical="top"/>
      <protection locked="0"/>
    </xf>
    <xf numFmtId="0" fontId="24" fillId="117" borderId="110" xfId="8454" applyFont="1" applyFill="1" applyBorder="1" applyAlignment="1" applyProtection="1">
      <alignment vertical="top"/>
      <protection locked="0"/>
    </xf>
    <xf numFmtId="0" fontId="24" fillId="117" borderId="111" xfId="8454" applyFont="1" applyFill="1" applyBorder="1" applyProtection="1">
      <protection locked="0"/>
    </xf>
    <xf numFmtId="3" fontId="21" fillId="0" borderId="119" xfId="8454" applyNumberFormat="1" applyFont="1" applyBorder="1" applyAlignment="1" applyProtection="1">
      <alignment horizontal="right" vertical="top"/>
      <protection locked="0"/>
    </xf>
    <xf numFmtId="3" fontId="21" fillId="0" borderId="120" xfId="8454" applyNumberFormat="1" applyFont="1" applyBorder="1" applyAlignment="1" applyProtection="1">
      <alignment horizontal="right" vertical="top"/>
      <protection locked="0"/>
    </xf>
    <xf numFmtId="0" fontId="21" fillId="0" borderId="110" xfId="8454" applyFont="1" applyBorder="1" applyAlignment="1" applyProtection="1">
      <alignment horizontal="right" vertical="top"/>
      <protection locked="0"/>
    </xf>
    <xf numFmtId="239" fontId="24" fillId="33" borderId="111" xfId="55773" applyNumberFormat="1" applyFont="1" applyFill="1" applyBorder="1" applyProtection="1">
      <protection locked="0"/>
    </xf>
    <xf numFmtId="0" fontId="24" fillId="33" borderId="113" xfId="8454" applyFont="1" applyFill="1" applyBorder="1" applyAlignment="1" applyProtection="1">
      <alignment wrapText="1"/>
      <protection locked="0"/>
    </xf>
    <xf numFmtId="0" fontId="24" fillId="33" borderId="111" xfId="8454" applyFont="1" applyFill="1" applyBorder="1" applyAlignment="1" applyProtection="1">
      <alignment vertical="top"/>
      <protection locked="0"/>
    </xf>
    <xf numFmtId="0" fontId="24" fillId="33" borderId="112" xfId="8454" applyFont="1" applyFill="1" applyBorder="1" applyAlignment="1" applyProtection="1">
      <alignment vertical="top"/>
      <protection locked="0"/>
    </xf>
    <xf numFmtId="237" fontId="24" fillId="33" borderId="110" xfId="8454" applyNumberFormat="1" applyFont="1" applyFill="1" applyBorder="1" applyAlignment="1" applyProtection="1">
      <alignment vertical="top"/>
      <protection locked="0"/>
    </xf>
    <xf numFmtId="0" fontId="24" fillId="33" borderId="0" xfId="8454" applyFont="1" applyFill="1" applyAlignment="1">
      <alignment vertical="top"/>
    </xf>
    <xf numFmtId="14" fontId="24" fillId="33" borderId="113" xfId="8454" applyNumberFormat="1" applyFont="1" applyFill="1" applyBorder="1" applyAlignment="1" applyProtection="1">
      <alignment vertical="top" wrapText="1"/>
      <protection locked="0"/>
    </xf>
    <xf numFmtId="14" fontId="24" fillId="33" borderId="110" xfId="8454" applyNumberFormat="1" applyFont="1" applyFill="1" applyBorder="1" applyAlignment="1" applyProtection="1">
      <alignment vertical="top" wrapText="1"/>
      <protection locked="0"/>
    </xf>
    <xf numFmtId="14" fontId="24" fillId="33" borderId="112" xfId="8454" applyNumberFormat="1" applyFont="1" applyFill="1" applyBorder="1" applyAlignment="1" applyProtection="1">
      <alignment vertical="top" wrapText="1"/>
      <protection locked="0"/>
    </xf>
    <xf numFmtId="0" fontId="24" fillId="33" borderId="111" xfId="8454" applyFont="1" applyFill="1" applyBorder="1" applyAlignment="1" applyProtection="1">
      <alignment vertical="top" wrapText="1"/>
      <protection locked="0"/>
    </xf>
    <xf numFmtId="17" fontId="24" fillId="33" borderId="113" xfId="8454" quotePrefix="1" applyNumberFormat="1" applyFont="1" applyFill="1" applyBorder="1" applyAlignment="1" applyProtection="1">
      <alignment vertical="top" wrapText="1"/>
      <protection locked="0"/>
    </xf>
    <xf numFmtId="237" fontId="24" fillId="33" borderId="110" xfId="8454" applyNumberFormat="1" applyFont="1" applyFill="1" applyBorder="1" applyAlignment="1" applyProtection="1">
      <alignment horizontal="left" vertical="top" wrapText="1"/>
      <protection locked="0"/>
    </xf>
    <xf numFmtId="0" fontId="24" fillId="33" borderId="0" xfId="8454" applyFont="1" applyFill="1" applyAlignment="1">
      <alignment horizontal="center"/>
    </xf>
    <xf numFmtId="43" fontId="24" fillId="33" borderId="0" xfId="8454" applyNumberFormat="1" applyFont="1" applyFill="1" applyAlignment="1">
      <alignment vertical="top"/>
    </xf>
    <xf numFmtId="0" fontId="24" fillId="33" borderId="112" xfId="8454" applyFont="1" applyFill="1" applyBorder="1" applyAlignment="1" applyProtection="1">
      <alignment vertical="top" wrapText="1"/>
      <protection locked="0"/>
    </xf>
    <xf numFmtId="14" fontId="24" fillId="33" borderId="110" xfId="8454" quotePrefix="1" applyNumberFormat="1" applyFont="1" applyFill="1" applyBorder="1" applyAlignment="1" applyProtection="1">
      <alignment vertical="top" wrapText="1"/>
      <protection locked="0"/>
    </xf>
    <xf numFmtId="0" fontId="24" fillId="117" borderId="112" xfId="8454" applyFont="1" applyFill="1" applyBorder="1" applyProtection="1">
      <protection locked="0"/>
    </xf>
    <xf numFmtId="0" fontId="24" fillId="33" borderId="0" xfId="8454" applyFont="1" applyFill="1"/>
    <xf numFmtId="258" fontId="24" fillId="33" borderId="113" xfId="8454" applyNumberFormat="1" applyFont="1" applyFill="1" applyBorder="1" applyAlignment="1" applyProtection="1">
      <alignment vertical="top"/>
      <protection locked="0"/>
    </xf>
    <xf numFmtId="258" fontId="24" fillId="33" borderId="110" xfId="8454" applyNumberFormat="1" applyFont="1" applyFill="1" applyBorder="1" applyAlignment="1" applyProtection="1">
      <alignment vertical="top"/>
      <protection locked="0"/>
    </xf>
    <xf numFmtId="17" fontId="24" fillId="33" borderId="113" xfId="8454" applyNumberFormat="1" applyFont="1" applyFill="1" applyBorder="1" applyAlignment="1" applyProtection="1">
      <alignment vertical="top" wrapText="1"/>
      <protection locked="0"/>
    </xf>
    <xf numFmtId="17" fontId="24" fillId="33" borderId="111" xfId="8454" applyNumberFormat="1" applyFont="1" applyFill="1" applyBorder="1" applyAlignment="1" applyProtection="1">
      <alignment vertical="top" wrapText="1"/>
      <protection locked="0"/>
    </xf>
    <xf numFmtId="258" fontId="24" fillId="33" borderId="113" xfId="8454" applyNumberFormat="1" applyFont="1" applyFill="1" applyBorder="1" applyAlignment="1" applyProtection="1">
      <alignment vertical="top" wrapText="1"/>
      <protection locked="0"/>
    </xf>
    <xf numFmtId="258" fontId="24" fillId="33" borderId="110" xfId="8454" applyNumberFormat="1" applyFont="1" applyFill="1" applyBorder="1" applyAlignment="1" applyProtection="1">
      <alignment vertical="top" wrapText="1"/>
      <protection locked="0"/>
    </xf>
    <xf numFmtId="0" fontId="21" fillId="33" borderId="111" xfId="8454" applyFont="1" applyFill="1" applyBorder="1" applyAlignment="1" applyProtection="1">
      <alignment vertical="top"/>
      <protection locked="0"/>
    </xf>
    <xf numFmtId="0" fontId="21" fillId="33" borderId="113" xfId="8454" applyFont="1" applyFill="1" applyBorder="1" applyAlignment="1" applyProtection="1">
      <alignment vertical="top"/>
      <protection locked="0"/>
    </xf>
    <xf numFmtId="258" fontId="21" fillId="33" borderId="110" xfId="8454" applyNumberFormat="1" applyFont="1" applyFill="1" applyBorder="1" applyAlignment="1" applyProtection="1">
      <alignment vertical="top"/>
      <protection locked="0"/>
    </xf>
    <xf numFmtId="258" fontId="21" fillId="33" borderId="110" xfId="8454" applyNumberFormat="1" applyFont="1" applyFill="1" applyBorder="1" applyAlignment="1" applyProtection="1">
      <alignment vertical="top" wrapText="1"/>
      <protection locked="0"/>
    </xf>
    <xf numFmtId="0" fontId="21" fillId="33" borderId="0" xfId="8454" applyFont="1" applyFill="1" applyAlignment="1">
      <alignment vertical="top"/>
    </xf>
    <xf numFmtId="0" fontId="396" fillId="33" borderId="0" xfId="8070" applyFont="1" applyFill="1" applyAlignment="1">
      <alignment vertical="center"/>
    </xf>
    <xf numFmtId="0" fontId="394" fillId="33" borderId="0" xfId="8070" applyFont="1" applyFill="1" applyAlignment="1">
      <alignment horizontal="left" vertical="center" indent="1"/>
    </xf>
    <xf numFmtId="0" fontId="395" fillId="33" borderId="0" xfId="8070" applyFont="1" applyFill="1" applyAlignment="1">
      <alignment horizontal="left" vertical="center" indent="1"/>
    </xf>
    <xf numFmtId="0" fontId="395" fillId="33" borderId="0" xfId="8070" applyFont="1" applyFill="1" applyAlignment="1">
      <alignment vertical="center" wrapText="1"/>
    </xf>
    <xf numFmtId="0" fontId="0" fillId="33" borderId="0" xfId="0" applyFill="1" applyAlignment="1">
      <alignment horizontal="left" vertical="center"/>
    </xf>
    <xf numFmtId="172" fontId="24" fillId="33" borderId="0" xfId="55773" applyNumberFormat="1" applyFont="1" applyFill="1" applyBorder="1" applyAlignment="1">
      <alignment horizontal="left"/>
    </xf>
    <xf numFmtId="0" fontId="169" fillId="33" borderId="122" xfId="0" applyFont="1" applyFill="1" applyBorder="1" applyAlignment="1">
      <alignment horizontal="left" vertical="top" wrapText="1"/>
    </xf>
    <xf numFmtId="0" fontId="0" fillId="33" borderId="0" xfId="0" applyFill="1" applyAlignment="1">
      <alignment horizontal="left" vertical="center" wrapText="1"/>
    </xf>
    <xf numFmtId="14" fontId="21" fillId="33" borderId="133" xfId="0" quotePrefix="1" applyNumberFormat="1" applyFont="1" applyFill="1" applyBorder="1" applyAlignment="1">
      <alignment horizontal="right"/>
    </xf>
    <xf numFmtId="0" fontId="177" fillId="33" borderId="0" xfId="35679" applyFill="1" applyBorder="1" applyAlignment="1"/>
    <xf numFmtId="0" fontId="142" fillId="33" borderId="0" xfId="305" applyFont="1" applyFill="1">
      <alignment vertical="center"/>
    </xf>
    <xf numFmtId="0" fontId="203" fillId="33" borderId="0" xfId="0" applyFont="1" applyFill="1"/>
    <xf numFmtId="0" fontId="290" fillId="33" borderId="0" xfId="0" applyFont="1" applyFill="1" applyAlignment="1">
      <alignment horizontal="left" vertical="center"/>
    </xf>
    <xf numFmtId="0" fontId="397" fillId="33" borderId="0" xfId="0" applyFont="1" applyFill="1" applyAlignment="1">
      <alignment horizontal="left" vertical="center" wrapText="1" indent="5"/>
    </xf>
    <xf numFmtId="0" fontId="24" fillId="33" borderId="133" xfId="0" applyFont="1" applyFill="1" applyBorder="1" applyAlignment="1">
      <alignment vertical="top" wrapText="1"/>
    </xf>
    <xf numFmtId="0" fontId="24" fillId="33" borderId="135" xfId="0" applyFont="1" applyFill="1" applyBorder="1" applyAlignment="1">
      <alignment horizontal="left" vertical="top" wrapText="1"/>
    </xf>
    <xf numFmtId="0" fontId="177" fillId="33" borderId="0" xfId="35679" applyFill="1" applyBorder="1" applyAlignment="1">
      <alignment horizontal="left" vertical="center"/>
    </xf>
    <xf numFmtId="0" fontId="142" fillId="33" borderId="0" xfId="305" applyFont="1" applyFill="1" applyAlignment="1">
      <alignment horizontal="left" vertical="center"/>
    </xf>
    <xf numFmtId="0" fontId="203" fillId="33" borderId="0" xfId="0" applyFont="1" applyFill="1" applyAlignment="1">
      <alignment horizontal="left" vertical="center"/>
    </xf>
    <xf numFmtId="172" fontId="169" fillId="117" borderId="133" xfId="55773" applyNumberFormat="1" applyFont="1" applyFill="1" applyBorder="1" applyAlignment="1">
      <alignment horizontal="left" vertical="top" wrapText="1"/>
    </xf>
    <xf numFmtId="0" fontId="169" fillId="141" borderId="0" xfId="0" applyFont="1" applyFill="1" applyAlignment="1">
      <alignment horizontal="left" vertical="center" wrapText="1"/>
    </xf>
    <xf numFmtId="0" fontId="169" fillId="33" borderId="0" xfId="0" applyFont="1" applyFill="1" applyAlignment="1">
      <alignment horizontal="left" vertical="center" wrapText="1"/>
    </xf>
    <xf numFmtId="0" fontId="169" fillId="141" borderId="0" xfId="0" applyFont="1" applyFill="1" applyAlignment="1">
      <alignment horizontal="left" vertical="center"/>
    </xf>
    <xf numFmtId="0" fontId="211" fillId="33" borderId="0" xfId="0" applyFont="1" applyFill="1" applyAlignment="1">
      <alignment vertical="center" wrapText="1"/>
    </xf>
    <xf numFmtId="0" fontId="211" fillId="33" borderId="0" xfId="0" applyFont="1" applyFill="1" applyAlignment="1">
      <alignment wrapText="1"/>
    </xf>
    <xf numFmtId="0" fontId="169" fillId="33" borderId="133" xfId="0" applyFont="1" applyFill="1" applyBorder="1" applyAlignment="1">
      <alignment horizontal="left" vertical="center" wrapText="1"/>
    </xf>
    <xf numFmtId="0" fontId="169" fillId="117" borderId="0" xfId="0" applyFont="1" applyFill="1" applyAlignment="1">
      <alignment horizontal="left" vertical="center" wrapText="1"/>
    </xf>
    <xf numFmtId="0" fontId="95" fillId="0" borderId="0" xfId="0" applyFont="1" applyAlignment="1">
      <alignment horizontal="left"/>
    </xf>
    <xf numFmtId="0" fontId="282" fillId="0" borderId="0" xfId="0" applyFont="1" applyAlignment="1">
      <alignment horizontal="left"/>
    </xf>
    <xf numFmtId="0" fontId="101" fillId="0" borderId="0" xfId="0" applyFont="1" applyAlignment="1">
      <alignment horizontal="left"/>
    </xf>
    <xf numFmtId="0" fontId="95" fillId="0" borderId="0" xfId="0" applyFont="1"/>
    <xf numFmtId="0" fontId="398" fillId="0" borderId="0" xfId="0" applyFont="1" applyAlignment="1">
      <alignment horizontal="center" vertical="top"/>
    </xf>
    <xf numFmtId="0" fontId="101" fillId="0" borderId="0" xfId="0" applyFont="1" applyAlignment="1">
      <alignment vertical="top"/>
    </xf>
    <xf numFmtId="0" fontId="101" fillId="0" borderId="0" xfId="0" applyFont="1" applyAlignment="1">
      <alignment horizontal="left" vertical="top"/>
    </xf>
    <xf numFmtId="0" fontId="101" fillId="33" borderId="0" xfId="48777" applyFont="1" applyFill="1" applyAlignment="1" applyProtection="1">
      <alignment vertical="top"/>
    </xf>
    <xf numFmtId="0" fontId="207" fillId="33" borderId="0" xfId="0" applyFont="1" applyFill="1" applyAlignment="1">
      <alignment horizontal="left" vertical="top"/>
    </xf>
    <xf numFmtId="167" fontId="399" fillId="33" borderId="0" xfId="0" applyNumberFormat="1" applyFont="1" applyFill="1"/>
    <xf numFmtId="0" fontId="399" fillId="33" borderId="0" xfId="0" applyFont="1" applyFill="1" applyAlignment="1">
      <alignment horizontal="left" vertical="top" wrapText="1"/>
    </xf>
    <xf numFmtId="0" fontId="400" fillId="0" borderId="122" xfId="0" applyFont="1" applyBorder="1" applyAlignment="1">
      <alignment horizontal="left" vertical="top" wrapText="1"/>
    </xf>
    <xf numFmtId="174" fontId="399" fillId="33" borderId="0" xfId="0" applyNumberFormat="1" applyFont="1" applyFill="1" applyAlignment="1">
      <alignment horizontal="right" vertical="center" wrapText="1"/>
    </xf>
    <xf numFmtId="174" fontId="399" fillId="33" borderId="0" xfId="0" applyNumberFormat="1" applyFont="1" applyFill="1" applyAlignment="1">
      <alignment horizontal="right" vertical="top" wrapText="1"/>
    </xf>
    <xf numFmtId="174" fontId="400" fillId="0" borderId="122" xfId="0" applyNumberFormat="1" applyFont="1" applyBorder="1" applyAlignment="1">
      <alignment horizontal="right" vertical="center" wrapText="1"/>
    </xf>
    <xf numFmtId="172" fontId="399" fillId="33" borderId="0" xfId="0" applyNumberFormat="1" applyFont="1" applyFill="1" applyAlignment="1">
      <alignment horizontal="center" vertical="top" wrapText="1"/>
    </xf>
    <xf numFmtId="172" fontId="399" fillId="33" borderId="0" xfId="0" applyNumberFormat="1" applyFont="1" applyFill="1" applyAlignment="1">
      <alignment horizontal="left" vertical="top" wrapText="1"/>
    </xf>
    <xf numFmtId="172" fontId="399" fillId="33" borderId="0" xfId="0" applyNumberFormat="1" applyFont="1" applyFill="1" applyAlignment="1">
      <alignment horizontal="center" wrapText="1"/>
    </xf>
    <xf numFmtId="172" fontId="399" fillId="33" borderId="0" xfId="0" applyNumberFormat="1" applyFont="1" applyFill="1" applyAlignment="1">
      <alignment horizontal="left" wrapText="1"/>
    </xf>
    <xf numFmtId="172" fontId="400" fillId="33" borderId="122" xfId="0" applyNumberFormat="1" applyFont="1" applyFill="1" applyBorder="1" applyAlignment="1">
      <alignment horizontal="left" vertical="top" wrapText="1"/>
    </xf>
    <xf numFmtId="167" fontId="400" fillId="33" borderId="122" xfId="0" applyNumberFormat="1" applyFont="1" applyFill="1" applyBorder="1"/>
    <xf numFmtId="0" fontId="399" fillId="33" borderId="0" xfId="0" applyFont="1" applyFill="1" applyAlignment="1">
      <alignment horizontal="right" vertical="center"/>
    </xf>
    <xf numFmtId="0" fontId="399" fillId="33" borderId="0" xfId="0" applyFont="1" applyFill="1" applyAlignment="1">
      <alignment vertical="center"/>
    </xf>
    <xf numFmtId="0" fontId="400" fillId="33" borderId="0" xfId="0" applyFont="1" applyFill="1"/>
    <xf numFmtId="0" fontId="399" fillId="33" borderId="122" xfId="0" applyFont="1" applyFill="1" applyBorder="1" applyAlignment="1">
      <alignment horizontal="center" vertical="center" wrapText="1"/>
    </xf>
    <xf numFmtId="0" fontId="399" fillId="33" borderId="0" xfId="0" applyFont="1" applyFill="1"/>
    <xf numFmtId="0" fontId="401" fillId="33" borderId="0" xfId="0" applyFont="1" applyFill="1" applyAlignment="1">
      <alignment vertical="center"/>
    </xf>
    <xf numFmtId="0" fontId="399" fillId="33" borderId="0" xfId="0" applyFont="1" applyFill="1" applyAlignment="1">
      <alignment horizontal="center" wrapText="1"/>
    </xf>
    <xf numFmtId="0" fontId="399" fillId="33" borderId="0" xfId="0" applyFont="1" applyFill="1" applyAlignment="1">
      <alignment horizontal="right" vertical="top" wrapText="1"/>
    </xf>
    <xf numFmtId="238" fontId="399" fillId="33" borderId="133" xfId="0" applyNumberFormat="1" applyFont="1" applyFill="1" applyBorder="1" applyAlignment="1">
      <alignment horizontal="right" vertical="top" wrapText="1"/>
    </xf>
    <xf numFmtId="0" fontId="399" fillId="33" borderId="133" xfId="0" applyFont="1" applyFill="1" applyBorder="1" applyAlignment="1">
      <alignment horizontal="right" vertical="top" wrapText="1"/>
    </xf>
    <xf numFmtId="0" fontId="399" fillId="33" borderId="133" xfId="0" applyFont="1" applyFill="1" applyBorder="1" applyAlignment="1">
      <alignment horizontal="right"/>
    </xf>
    <xf numFmtId="0" fontId="401" fillId="33" borderId="135" xfId="0" applyFont="1" applyFill="1" applyBorder="1" applyAlignment="1">
      <alignment horizontal="right" vertical="center"/>
    </xf>
    <xf numFmtId="0" fontId="399" fillId="33" borderId="135" xfId="0" applyFont="1" applyFill="1" applyBorder="1" applyAlignment="1">
      <alignment horizontal="left" vertical="center" wrapText="1"/>
    </xf>
    <xf numFmtId="171" fontId="399" fillId="33" borderId="0" xfId="0" applyNumberFormat="1" applyFont="1" applyFill="1" applyAlignment="1">
      <alignment vertical="center"/>
    </xf>
    <xf numFmtId="0" fontId="401" fillId="33" borderId="0" xfId="0" applyFont="1" applyFill="1" applyAlignment="1">
      <alignment horizontal="right"/>
    </xf>
    <xf numFmtId="0" fontId="399" fillId="33" borderId="0" xfId="0" applyFont="1" applyFill="1" applyAlignment="1">
      <alignment horizontal="left" wrapText="1"/>
    </xf>
    <xf numFmtId="171" fontId="399" fillId="33" borderId="0" xfId="0" applyNumberFormat="1" applyFont="1" applyFill="1"/>
    <xf numFmtId="0" fontId="403" fillId="33" borderId="0" xfId="0" applyFont="1" applyFill="1"/>
    <xf numFmtId="171" fontId="399" fillId="0" borderId="0" xfId="0" applyNumberFormat="1" applyFont="1"/>
    <xf numFmtId="0" fontId="401" fillId="33" borderId="0" xfId="0" applyFont="1" applyFill="1" applyAlignment="1">
      <alignment horizontal="right" vertical="top"/>
    </xf>
    <xf numFmtId="0" fontId="399" fillId="33" borderId="133" xfId="0" applyFont="1" applyFill="1" applyBorder="1" applyAlignment="1">
      <alignment horizontal="left" wrapText="1"/>
    </xf>
    <xf numFmtId="0" fontId="403" fillId="33" borderId="122" xfId="0" applyFont="1" applyFill="1" applyBorder="1" applyAlignment="1">
      <alignment horizontal="right"/>
    </xf>
    <xf numFmtId="0" fontId="400" fillId="33" borderId="122" xfId="0" applyFont="1" applyFill="1" applyBorder="1" applyAlignment="1">
      <alignment horizontal="left" vertical="center" wrapText="1"/>
    </xf>
    <xf numFmtId="171" fontId="400" fillId="33" borderId="122" xfId="0" applyNumberFormat="1" applyFont="1" applyFill="1" applyBorder="1" applyAlignment="1">
      <alignment vertical="top"/>
    </xf>
    <xf numFmtId="172" fontId="24" fillId="0" borderId="0" xfId="0" applyNumberFormat="1" applyFont="1" applyAlignment="1">
      <alignment horizontal="center" vertical="top" wrapText="1"/>
    </xf>
    <xf numFmtId="172" fontId="210" fillId="0" borderId="0" xfId="0" applyNumberFormat="1" applyFont="1" applyAlignment="1">
      <alignment horizontal="left" vertical="top" wrapText="1"/>
    </xf>
    <xf numFmtId="172" fontId="24" fillId="0" borderId="0" xfId="0" applyNumberFormat="1" applyFont="1" applyAlignment="1">
      <alignment horizontal="center" wrapText="1"/>
    </xf>
    <xf numFmtId="172" fontId="24" fillId="0" borderId="0" xfId="0" applyNumberFormat="1" applyFont="1" applyAlignment="1">
      <alignment horizontal="left" wrapText="1"/>
    </xf>
    <xf numFmtId="0" fontId="26" fillId="33" borderId="135" xfId="0" applyFont="1" applyFill="1" applyBorder="1" applyAlignment="1">
      <alignment horizontal="left"/>
    </xf>
    <xf numFmtId="16" fontId="24" fillId="0" borderId="0" xfId="0" quotePrefix="1" applyNumberFormat="1" applyFont="1" applyAlignment="1">
      <alignment horizontal="right"/>
    </xf>
    <xf numFmtId="169" fontId="24" fillId="0" borderId="122" xfId="55773" applyNumberFormat="1" applyFont="1" applyFill="1" applyBorder="1"/>
    <xf numFmtId="0" fontId="26" fillId="33" borderId="135" xfId="0" applyFont="1" applyFill="1" applyBorder="1"/>
    <xf numFmtId="0" fontId="21" fillId="0" borderId="111" xfId="8454" applyFont="1" applyBorder="1" applyAlignment="1" applyProtection="1">
      <alignment vertical="top" wrapText="1"/>
      <protection locked="0"/>
    </xf>
    <xf numFmtId="0" fontId="21" fillId="0" borderId="113" xfId="8454" applyFont="1" applyBorder="1" applyAlignment="1" applyProtection="1">
      <alignment horizontal="right" vertical="top"/>
      <protection locked="0"/>
    </xf>
    <xf numFmtId="0" fontId="21" fillId="0" borderId="113" xfId="8454" applyFont="1" applyBorder="1" applyAlignment="1" applyProtection="1">
      <alignment horizontal="right" vertical="top" wrapText="1"/>
      <protection locked="0"/>
    </xf>
    <xf numFmtId="3" fontId="21" fillId="0" borderId="112" xfId="8454" applyNumberFormat="1" applyFont="1" applyBorder="1" applyAlignment="1" applyProtection="1">
      <alignment horizontal="right" vertical="top"/>
      <protection locked="0"/>
    </xf>
    <xf numFmtId="3" fontId="21" fillId="0" borderId="113" xfId="8454" applyNumberFormat="1" applyFont="1" applyBorder="1" applyAlignment="1" applyProtection="1">
      <alignment horizontal="right" vertical="top" wrapText="1"/>
      <protection locked="0"/>
    </xf>
    <xf numFmtId="0" fontId="21" fillId="0" borderId="110" xfId="8454" applyFont="1" applyBorder="1" applyAlignment="1" applyProtection="1">
      <alignment horizontal="right" vertical="top" wrapText="1"/>
      <protection locked="0"/>
    </xf>
    <xf numFmtId="0" fontId="21" fillId="33" borderId="110" xfId="8454" applyFont="1" applyFill="1" applyBorder="1" applyAlignment="1" applyProtection="1">
      <alignment horizontal="right" vertical="top"/>
      <protection locked="0"/>
    </xf>
    <xf numFmtId="0" fontId="21" fillId="33" borderId="110" xfId="8454" applyFont="1" applyFill="1" applyBorder="1" applyAlignment="1" applyProtection="1">
      <alignment horizontal="right" vertical="top" wrapText="1"/>
      <protection locked="0"/>
    </xf>
    <xf numFmtId="0" fontId="21" fillId="33" borderId="113" xfId="8454" applyFont="1" applyFill="1" applyBorder="1" applyAlignment="1" applyProtection="1">
      <alignment horizontal="right" vertical="top" wrapText="1"/>
      <protection locked="0"/>
    </xf>
    <xf numFmtId="3" fontId="21" fillId="0" borderId="111" xfId="8454" applyNumberFormat="1" applyFont="1" applyBorder="1" applyAlignment="1" applyProtection="1">
      <alignment horizontal="right" vertical="top" wrapText="1"/>
      <protection locked="0"/>
    </xf>
    <xf numFmtId="3" fontId="21" fillId="0" borderId="110" xfId="8454" applyNumberFormat="1" applyFont="1" applyBorder="1" applyAlignment="1" applyProtection="1">
      <alignment horizontal="right" vertical="top" wrapText="1"/>
      <protection locked="0"/>
    </xf>
    <xf numFmtId="3" fontId="21" fillId="33" borderId="110" xfId="8454" applyNumberFormat="1" applyFont="1" applyFill="1" applyBorder="1" applyAlignment="1" applyProtection="1">
      <alignment horizontal="right" vertical="top" wrapText="1"/>
      <protection locked="0"/>
    </xf>
    <xf numFmtId="3" fontId="21" fillId="33" borderId="113" xfId="8454" applyNumberFormat="1" applyFont="1" applyFill="1" applyBorder="1" applyAlignment="1" applyProtection="1">
      <alignment horizontal="right" vertical="top" wrapText="1"/>
      <protection locked="0"/>
    </xf>
    <xf numFmtId="0" fontId="21" fillId="0" borderId="0" xfId="8454" applyFont="1" applyAlignment="1">
      <alignment vertical="top"/>
    </xf>
    <xf numFmtId="43" fontId="21" fillId="0" borderId="0" xfId="55773" applyFont="1" applyAlignment="1">
      <alignment vertical="top"/>
    </xf>
    <xf numFmtId="43" fontId="21" fillId="0" borderId="0" xfId="8454" applyNumberFormat="1" applyFont="1" applyAlignment="1">
      <alignment vertical="top"/>
    </xf>
    <xf numFmtId="0" fontId="26" fillId="33" borderId="0" xfId="8454" applyFont="1" applyFill="1" applyProtection="1">
      <protection locked="0"/>
    </xf>
    <xf numFmtId="265" fontId="382" fillId="33" borderId="0" xfId="55773" applyNumberFormat="1" applyFont="1" applyFill="1"/>
    <xf numFmtId="275" fontId="26" fillId="33" borderId="0" xfId="8454" applyNumberFormat="1" applyFont="1" applyFill="1" applyProtection="1">
      <protection locked="0"/>
    </xf>
    <xf numFmtId="43" fontId="401" fillId="33" borderId="0" xfId="55773" applyFont="1" applyFill="1"/>
    <xf numFmtId="243" fontId="401" fillId="0" borderId="133" xfId="35974" applyNumberFormat="1" applyFont="1" applyBorder="1" applyAlignment="1">
      <alignment horizontal="right" vertical="center"/>
    </xf>
    <xf numFmtId="169" fontId="402" fillId="0" borderId="0" xfId="35974" applyNumberFormat="1" applyFont="1" applyAlignment="1">
      <alignment horizontal="right"/>
    </xf>
    <xf numFmtId="169" fontId="402" fillId="0" borderId="133" xfId="35974" applyNumberFormat="1" applyFont="1" applyBorder="1" applyAlignment="1">
      <alignment horizontal="right"/>
    </xf>
    <xf numFmtId="0" fontId="405" fillId="33" borderId="0" xfId="0" applyFont="1" applyFill="1" applyAlignment="1">
      <alignment vertical="center"/>
    </xf>
    <xf numFmtId="0" fontId="405" fillId="33" borderId="0" xfId="0" applyFont="1" applyFill="1"/>
    <xf numFmtId="3" fontId="405" fillId="33" borderId="0" xfId="0" applyNumberFormat="1" applyFont="1" applyFill="1" applyAlignment="1">
      <alignment vertical="center"/>
    </xf>
    <xf numFmtId="0" fontId="401" fillId="33" borderId="0" xfId="0" applyFont="1" applyFill="1"/>
    <xf numFmtId="0" fontId="407" fillId="33" borderId="0" xfId="0" applyFont="1" applyFill="1"/>
    <xf numFmtId="0" fontId="399" fillId="33" borderId="122" xfId="0" applyFont="1" applyFill="1" applyBorder="1" applyAlignment="1">
      <alignment horizontal="center" wrapText="1"/>
    </xf>
    <xf numFmtId="0" fontId="400" fillId="33" borderId="0" xfId="0" applyFont="1" applyFill="1" applyAlignment="1">
      <alignment horizontal="left" wrapText="1"/>
    </xf>
    <xf numFmtId="0" fontId="399" fillId="33" borderId="0" xfId="0" applyFont="1" applyFill="1" applyAlignment="1">
      <alignment horizontal="right" wrapText="1"/>
    </xf>
    <xf numFmtId="172" fontId="408" fillId="33" borderId="135" xfId="55773" applyNumberFormat="1" applyFont="1" applyFill="1" applyBorder="1" applyAlignment="1">
      <alignment horizontal="left" vertical="top" wrapText="1"/>
    </xf>
    <xf numFmtId="0" fontId="409" fillId="0" borderId="0" xfId="0" applyFont="1" applyAlignment="1">
      <alignment vertical="top"/>
    </xf>
    <xf numFmtId="0" fontId="409" fillId="0" borderId="0" xfId="0" applyFont="1" applyAlignment="1">
      <alignment horizontal="left" vertical="top" wrapText="1"/>
    </xf>
    <xf numFmtId="0" fontId="403" fillId="41" borderId="0" xfId="35681" applyFont="1" applyFill="1" applyAlignment="1">
      <alignment vertical="center"/>
    </xf>
    <xf numFmtId="43" fontId="22" fillId="33" borderId="0" xfId="55773" applyFont="1" applyFill="1"/>
    <xf numFmtId="0" fontId="404" fillId="0" borderId="0" xfId="0" applyFont="1" applyAlignment="1">
      <alignment horizontal="left" wrapText="1" indent="1"/>
    </xf>
    <xf numFmtId="256" fontId="399" fillId="0" borderId="0" xfId="0" applyNumberFormat="1" applyFont="1" applyAlignment="1">
      <alignment horizontal="right" vertical="top" wrapText="1"/>
    </xf>
    <xf numFmtId="256" fontId="399" fillId="33" borderId="0" xfId="0" applyNumberFormat="1" applyFont="1" applyFill="1" applyAlignment="1">
      <alignment horizontal="right" vertical="top" wrapText="1"/>
    </xf>
    <xf numFmtId="0" fontId="399" fillId="0" borderId="0" xfId="0" applyFont="1" applyAlignment="1">
      <alignment horizontal="left" vertical="top" wrapText="1"/>
    </xf>
    <xf numFmtId="43" fontId="399" fillId="33" borderId="0" xfId="55773" applyFont="1" applyFill="1" applyAlignment="1">
      <alignment horizontal="left" vertical="top" wrapText="1"/>
    </xf>
    <xf numFmtId="239" fontId="21" fillId="33" borderId="0" xfId="55773" applyNumberFormat="1" applyFont="1" applyFill="1" applyAlignment="1">
      <alignment horizontal="right" vertical="center"/>
    </xf>
    <xf numFmtId="239" fontId="169" fillId="33" borderId="0" xfId="55773" applyNumberFormat="1" applyFont="1" applyFill="1" applyAlignment="1">
      <alignment horizontal="right" vertical="center"/>
    </xf>
    <xf numFmtId="239" fontId="169" fillId="141" borderId="0" xfId="55773" applyNumberFormat="1" applyFont="1" applyFill="1" applyAlignment="1">
      <alignment horizontal="right" vertical="center"/>
    </xf>
    <xf numFmtId="239" fontId="21" fillId="33" borderId="0" xfId="55773" applyNumberFormat="1" applyFont="1" applyFill="1" applyAlignment="1">
      <alignment horizontal="right" vertical="center" wrapText="1"/>
    </xf>
    <xf numFmtId="239" fontId="169" fillId="33" borderId="0" xfId="55773" applyNumberFormat="1" applyFont="1" applyFill="1" applyAlignment="1">
      <alignment horizontal="right" vertical="center" wrapText="1"/>
    </xf>
    <xf numFmtId="239" fontId="169" fillId="141" borderId="0" xfId="55773" applyNumberFormat="1" applyFont="1" applyFill="1" applyAlignment="1">
      <alignment horizontal="right" vertical="center" wrapText="1"/>
    </xf>
    <xf numFmtId="239" fontId="21" fillId="141" borderId="0" xfId="55773" applyNumberFormat="1" applyFont="1" applyFill="1" applyAlignment="1">
      <alignment horizontal="right" vertical="center" wrapText="1"/>
    </xf>
    <xf numFmtId="239" fontId="169" fillId="142" borderId="0" xfId="55773" applyNumberFormat="1" applyFont="1" applyFill="1" applyAlignment="1">
      <alignment horizontal="right" vertical="center" wrapText="1"/>
    </xf>
    <xf numFmtId="239" fontId="169" fillId="33" borderId="133" xfId="55773" applyNumberFormat="1" applyFont="1" applyFill="1" applyBorder="1" applyAlignment="1">
      <alignment horizontal="right" vertical="center" wrapText="1"/>
    </xf>
    <xf numFmtId="171" fontId="399" fillId="124" borderId="0" xfId="0" applyNumberFormat="1" applyFont="1" applyFill="1"/>
    <xf numFmtId="172" fontId="399" fillId="0" borderId="0" xfId="0" applyNumberFormat="1" applyFont="1" applyAlignment="1">
      <alignment horizontal="left" vertical="top" wrapText="1"/>
    </xf>
    <xf numFmtId="0" fontId="399" fillId="0" borderId="0" xfId="0" applyFont="1"/>
    <xf numFmtId="255" fontId="400" fillId="0" borderId="122" xfId="55773" applyNumberFormat="1" applyFont="1" applyBorder="1"/>
    <xf numFmtId="0" fontId="399" fillId="0" borderId="122" xfId="0" applyFont="1" applyBorder="1"/>
    <xf numFmtId="255" fontId="404" fillId="0" borderId="0" xfId="55773" applyNumberFormat="1" applyFont="1"/>
    <xf numFmtId="255" fontId="399" fillId="0" borderId="0" xfId="55773" applyNumberFormat="1" applyFont="1"/>
    <xf numFmtId="0" fontId="400" fillId="0" borderId="122" xfId="0" applyFont="1" applyBorder="1"/>
    <xf numFmtId="0" fontId="404" fillId="0" borderId="0" xfId="0" applyFont="1"/>
    <xf numFmtId="0" fontId="404" fillId="33" borderId="0" xfId="0" applyFont="1" applyFill="1"/>
    <xf numFmtId="169" fontId="399" fillId="0" borderId="0" xfId="55773" applyNumberFormat="1" applyFont="1"/>
    <xf numFmtId="0" fontId="210" fillId="0" borderId="0" xfId="0" quotePrefix="1" applyFont="1" applyAlignment="1">
      <alignment horizontal="right"/>
    </xf>
    <xf numFmtId="255" fontId="24" fillId="0" borderId="0" xfId="55773" applyNumberFormat="1" applyFont="1"/>
    <xf numFmtId="0" fontId="400" fillId="33" borderId="122" xfId="0" applyFont="1" applyFill="1" applyBorder="1"/>
    <xf numFmtId="0" fontId="399" fillId="33" borderId="0" xfId="0" applyFont="1" applyFill="1" applyAlignment="1">
      <alignment horizontal="right" vertical="top"/>
    </xf>
    <xf numFmtId="172" fontId="300" fillId="33" borderId="0" xfId="0" applyNumberFormat="1" applyFont="1" applyFill="1" applyAlignment="1">
      <alignment horizontal="right" wrapText="1"/>
    </xf>
    <xf numFmtId="1" fontId="22" fillId="33" borderId="0" xfId="0" applyNumberFormat="1" applyFont="1" applyFill="1"/>
    <xf numFmtId="172" fontId="21" fillId="33" borderId="0" xfId="0" applyNumberFormat="1" applyFont="1" applyFill="1" applyAlignment="1">
      <alignment horizontal="right" wrapText="1"/>
    </xf>
    <xf numFmtId="0" fontId="401" fillId="33" borderId="0" xfId="0" applyFont="1" applyFill="1" applyAlignment="1">
      <alignment horizontal="left" wrapText="1"/>
    </xf>
    <xf numFmtId="239" fontId="411" fillId="33" borderId="0" xfId="0" applyNumberFormat="1" applyFont="1" applyFill="1"/>
    <xf numFmtId="0" fontId="411" fillId="33" borderId="0" xfId="0" applyFont="1" applyFill="1"/>
    <xf numFmtId="0" fontId="26" fillId="117" borderId="112" xfId="8454" applyFont="1" applyFill="1" applyBorder="1" applyAlignment="1">
      <alignment horizontal="center" vertical="center"/>
    </xf>
    <xf numFmtId="237" fontId="24" fillId="0" borderId="110" xfId="8454" applyNumberFormat="1" applyFont="1" applyBorder="1" applyAlignment="1" applyProtection="1">
      <alignment horizontal="left" vertical="top" wrapText="1"/>
      <protection locked="0"/>
    </xf>
    <xf numFmtId="0" fontId="412" fillId="0" borderId="0" xfId="0" applyFont="1"/>
    <xf numFmtId="279" fontId="24" fillId="33" borderId="0" xfId="0" applyNumberFormat="1" applyFont="1" applyFill="1"/>
    <xf numFmtId="3" fontId="24" fillId="33" borderId="113" xfId="8454" applyNumberFormat="1" applyFont="1" applyFill="1" applyBorder="1" applyAlignment="1" applyProtection="1">
      <alignment horizontal="right" vertical="top"/>
      <protection locked="0"/>
    </xf>
    <xf numFmtId="3" fontId="21" fillId="33" borderId="113" xfId="8454" applyNumberFormat="1" applyFont="1" applyFill="1" applyBorder="1" applyAlignment="1" applyProtection="1">
      <alignment horizontal="right" vertical="top"/>
      <protection locked="0"/>
    </xf>
    <xf numFmtId="3" fontId="21" fillId="33" borderId="110" xfId="8454" applyNumberFormat="1" applyFont="1" applyFill="1" applyBorder="1" applyAlignment="1" applyProtection="1">
      <alignment horizontal="right" vertical="top"/>
      <protection locked="0"/>
    </xf>
    <xf numFmtId="3" fontId="21" fillId="33" borderId="111" xfId="8454" applyNumberFormat="1" applyFont="1" applyFill="1" applyBorder="1" applyAlignment="1" applyProtection="1">
      <alignment horizontal="right" vertical="top"/>
      <protection locked="0"/>
    </xf>
    <xf numFmtId="1" fontId="21" fillId="33" borderId="113" xfId="8454" applyNumberFormat="1" applyFont="1" applyFill="1" applyBorder="1" applyAlignment="1" applyProtection="1">
      <alignment horizontal="right" vertical="top"/>
      <protection locked="0"/>
    </xf>
    <xf numFmtId="174" fontId="21" fillId="33" borderId="0" xfId="0" applyNumberFormat="1" applyFont="1" applyFill="1" applyAlignment="1">
      <alignment horizontal="left" vertical="top" wrapText="1"/>
    </xf>
    <xf numFmtId="174" fontId="21" fillId="33" borderId="133" xfId="0" applyNumberFormat="1" applyFont="1" applyFill="1" applyBorder="1" applyAlignment="1">
      <alignment horizontal="left" vertical="top" wrapText="1"/>
    </xf>
    <xf numFmtId="0" fontId="22" fillId="33" borderId="122" xfId="0" applyFont="1" applyFill="1" applyBorder="1" applyAlignment="1">
      <alignment horizontal="right" vertical="top"/>
    </xf>
    <xf numFmtId="4" fontId="0" fillId="33" borderId="0" xfId="0" applyNumberFormat="1" applyFill="1" applyAlignment="1">
      <alignment wrapText="1"/>
    </xf>
    <xf numFmtId="281" fontId="253" fillId="0" borderId="0" xfId="0" applyNumberFormat="1" applyFont="1" applyAlignment="1">
      <alignment horizontal="right"/>
    </xf>
    <xf numFmtId="239" fontId="0" fillId="33" borderId="0" xfId="55773" applyNumberFormat="1" applyFont="1" applyFill="1" applyAlignment="1">
      <alignment horizontal="right" vertical="center" wrapText="1"/>
    </xf>
    <xf numFmtId="239" fontId="0" fillId="33" borderId="0" xfId="0" applyNumberFormat="1" applyFill="1"/>
    <xf numFmtId="239" fontId="0" fillId="33" borderId="0" xfId="0" applyNumberFormat="1" applyFill="1" applyAlignment="1">
      <alignment horizontal="left" vertical="center" wrapText="1"/>
    </xf>
    <xf numFmtId="239" fontId="0" fillId="33" borderId="0" xfId="55773" applyNumberFormat="1" applyFont="1" applyFill="1" applyAlignment="1">
      <alignment horizontal="left" vertical="center" wrapText="1"/>
    </xf>
    <xf numFmtId="239" fontId="0" fillId="33" borderId="0" xfId="55773" applyNumberFormat="1" applyFont="1" applyFill="1" applyAlignment="1">
      <alignment horizontal="left" vertical="center"/>
    </xf>
    <xf numFmtId="239" fontId="21" fillId="0" borderId="0" xfId="55773" applyNumberFormat="1" applyFont="1" applyFill="1" applyAlignment="1">
      <alignment horizontal="right" vertical="center" wrapText="1"/>
    </xf>
    <xf numFmtId="239" fontId="169" fillId="0" borderId="0" xfId="55773" applyNumberFormat="1" applyFont="1" applyFill="1" applyAlignment="1">
      <alignment horizontal="right" vertical="center" wrapText="1"/>
    </xf>
    <xf numFmtId="239" fontId="21" fillId="0" borderId="0" xfId="55773" applyNumberFormat="1" applyFont="1" applyFill="1" applyAlignment="1">
      <alignment horizontal="right" vertical="top" wrapText="1"/>
    </xf>
    <xf numFmtId="239" fontId="169" fillId="0" borderId="133" xfId="55773" applyNumberFormat="1" applyFont="1" applyFill="1" applyBorder="1" applyAlignment="1">
      <alignment horizontal="right" vertical="center" wrapText="1"/>
    </xf>
    <xf numFmtId="0" fontId="174" fillId="33" borderId="122" xfId="0" applyFont="1" applyFill="1" applyBorder="1" applyAlignment="1">
      <alignment horizontal="left" vertical="center" wrapText="1"/>
    </xf>
    <xf numFmtId="239" fontId="22" fillId="0" borderId="122" xfId="55773" applyNumberFormat="1" applyFont="1" applyFill="1" applyBorder="1" applyAlignment="1">
      <alignment horizontal="right" vertical="center" wrapText="1"/>
    </xf>
    <xf numFmtId="239" fontId="173" fillId="33" borderId="0" xfId="55773" applyNumberFormat="1" applyFont="1" applyFill="1"/>
    <xf numFmtId="172" fontId="173" fillId="0" borderId="0" xfId="0" applyNumberFormat="1" applyFont="1"/>
    <xf numFmtId="0" fontId="26" fillId="0" borderId="122" xfId="0" applyFont="1" applyBorder="1" applyAlignment="1">
      <alignment horizontal="left" vertical="center" wrapText="1"/>
    </xf>
    <xf numFmtId="169" fontId="360" fillId="0" borderId="0" xfId="35974" applyNumberFormat="1" applyFont="1" applyAlignment="1">
      <alignment horizontal="right"/>
    </xf>
    <xf numFmtId="282" fontId="202" fillId="0" borderId="0" xfId="0" applyNumberFormat="1" applyFont="1"/>
    <xf numFmtId="10" fontId="24" fillId="0" borderId="0" xfId="55771" applyNumberFormat="1" applyFont="1"/>
    <xf numFmtId="1" fontId="202" fillId="0" borderId="0" xfId="0" applyNumberFormat="1" applyFont="1"/>
    <xf numFmtId="255" fontId="415" fillId="117" borderId="0" xfId="35974" applyNumberFormat="1" applyFont="1" applyFill="1" applyAlignment="1">
      <alignment horizontal="right"/>
    </xf>
    <xf numFmtId="255" fontId="22" fillId="33" borderId="0" xfId="35974" applyNumberFormat="1" applyFont="1" applyFill="1" applyAlignment="1">
      <alignment horizontal="right"/>
    </xf>
    <xf numFmtId="172" fontId="174" fillId="33" borderId="0" xfId="0" applyNumberFormat="1" applyFont="1" applyFill="1" applyAlignment="1">
      <alignment horizontal="left"/>
    </xf>
    <xf numFmtId="170" fontId="21" fillId="33" borderId="0" xfId="55773" applyNumberFormat="1" applyFont="1" applyFill="1"/>
    <xf numFmtId="239" fontId="414" fillId="33" borderId="0" xfId="0" applyNumberFormat="1" applyFont="1" applyFill="1"/>
    <xf numFmtId="283" fontId="24" fillId="33" borderId="0" xfId="0" applyNumberFormat="1" applyFont="1" applyFill="1"/>
    <xf numFmtId="283" fontId="414" fillId="33" borderId="0" xfId="0" applyNumberFormat="1" applyFont="1" applyFill="1"/>
    <xf numFmtId="256" fontId="416" fillId="33" borderId="0" xfId="0" applyNumberFormat="1" applyFont="1" applyFill="1" applyAlignment="1">
      <alignment horizontal="left" vertical="top" wrapText="1"/>
    </xf>
    <xf numFmtId="256" fontId="417" fillId="33" borderId="0" xfId="0" applyNumberFormat="1" applyFont="1" applyFill="1" applyAlignment="1">
      <alignment horizontal="left" vertical="top" wrapText="1"/>
    </xf>
    <xf numFmtId="239" fontId="0" fillId="33" borderId="0" xfId="55773" applyNumberFormat="1" applyFont="1" applyFill="1" applyAlignment="1">
      <alignment vertical="center"/>
    </xf>
    <xf numFmtId="172" fontId="399" fillId="0" borderId="133" xfId="0" applyNumberFormat="1" applyFont="1" applyBorder="1" applyAlignment="1">
      <alignment horizontal="left" vertical="top" wrapText="1"/>
    </xf>
    <xf numFmtId="10" fontId="414" fillId="33" borderId="0" xfId="0" applyNumberFormat="1" applyFont="1" applyFill="1"/>
    <xf numFmtId="172" fontId="21" fillId="33" borderId="0" xfId="0" applyNumberFormat="1" applyFont="1" applyFill="1" applyAlignment="1">
      <alignment horizontal="right" vertical="top" wrapText="1"/>
    </xf>
    <xf numFmtId="3" fontId="21" fillId="117" borderId="0" xfId="0" applyNumberFormat="1" applyFont="1" applyFill="1" applyAlignment="1">
      <alignment vertical="top" wrapText="1"/>
    </xf>
    <xf numFmtId="256" fontId="21" fillId="33" borderId="0" xfId="0" applyNumberFormat="1" applyFont="1" applyFill="1" applyAlignment="1">
      <alignment horizontal="right" vertical="top" wrapText="1"/>
    </xf>
    <xf numFmtId="0" fontId="21" fillId="117" borderId="0" xfId="0" applyFont="1" applyFill="1" applyAlignment="1">
      <alignment horizontal="left" vertical="top"/>
    </xf>
    <xf numFmtId="252" fontId="21" fillId="117" borderId="0" xfId="0" applyNumberFormat="1" applyFont="1" applyFill="1" applyAlignment="1">
      <alignment vertical="top" wrapText="1"/>
    </xf>
    <xf numFmtId="252" fontId="21" fillId="33" borderId="0" xfId="0" applyNumberFormat="1" applyFont="1" applyFill="1" applyAlignment="1">
      <alignment horizontal="right" vertical="top" wrapText="1"/>
    </xf>
    <xf numFmtId="16" fontId="401" fillId="0" borderId="0" xfId="0" quotePrefix="1" applyNumberFormat="1" applyFont="1" applyAlignment="1">
      <alignment horizontal="right"/>
    </xf>
    <xf numFmtId="0" fontId="404" fillId="0" borderId="0" xfId="0" applyFont="1" applyAlignment="1">
      <alignment horizontal="left" wrapText="1"/>
    </xf>
    <xf numFmtId="16" fontId="21" fillId="0" borderId="0" xfId="0" quotePrefix="1" applyNumberFormat="1" applyFont="1" applyAlignment="1">
      <alignment horizontal="right"/>
    </xf>
    <xf numFmtId="171" fontId="26" fillId="0" borderId="122" xfId="0" applyNumberFormat="1" applyFont="1" applyBorder="1" applyAlignment="1">
      <alignment vertical="top"/>
    </xf>
    <xf numFmtId="0" fontId="26" fillId="0" borderId="0" xfId="0" applyFont="1" applyAlignment="1">
      <alignment horizontal="left" vertical="center" wrapText="1"/>
    </xf>
    <xf numFmtId="171" fontId="26" fillId="0" borderId="0" xfId="0" applyNumberFormat="1" applyFont="1" applyAlignment="1">
      <alignment vertical="top"/>
    </xf>
    <xf numFmtId="255" fontId="24" fillId="33" borderId="0" xfId="0" applyNumberFormat="1" applyFont="1" applyFill="1"/>
    <xf numFmtId="0" fontId="22" fillId="33" borderId="116" xfId="0" applyFont="1" applyFill="1" applyBorder="1" applyAlignment="1">
      <alignment wrapText="1"/>
    </xf>
    <xf numFmtId="0" fontId="22" fillId="33" borderId="0" xfId="0" applyFont="1" applyFill="1" applyAlignment="1">
      <alignment wrapText="1"/>
    </xf>
    <xf numFmtId="238" fontId="24" fillId="0" borderId="133" xfId="0" applyNumberFormat="1" applyFont="1" applyBorder="1" applyAlignment="1">
      <alignment horizontal="right" vertical="top" wrapText="1"/>
    </xf>
    <xf numFmtId="9" fontId="24" fillId="0" borderId="133" xfId="0" applyNumberFormat="1" applyFont="1" applyBorder="1" applyAlignment="1">
      <alignment horizontal="right" vertical="top" wrapText="1"/>
    </xf>
    <xf numFmtId="0" fontId="24" fillId="0" borderId="116" xfId="0" applyFont="1" applyBorder="1" applyAlignment="1">
      <alignment horizontal="left" vertical="center" wrapText="1"/>
    </xf>
    <xf numFmtId="172" fontId="399" fillId="0" borderId="0" xfId="0" applyNumberFormat="1" applyFont="1" applyAlignment="1">
      <alignment horizontal="right" wrapText="1"/>
    </xf>
    <xf numFmtId="172" fontId="408" fillId="0" borderId="0" xfId="0" applyNumberFormat="1" applyFont="1" applyAlignment="1">
      <alignment horizontal="right" wrapText="1"/>
    </xf>
    <xf numFmtId="1" fontId="24" fillId="0" borderId="0" xfId="0" applyNumberFormat="1" applyFont="1" applyAlignment="1">
      <alignment horizontal="right"/>
    </xf>
    <xf numFmtId="0" fontId="26" fillId="0" borderId="122" xfId="0" applyFont="1" applyBorder="1" applyAlignment="1">
      <alignment horizontal="left" wrapText="1"/>
    </xf>
    <xf numFmtId="282" fontId="372" fillId="0" borderId="0" xfId="35974" applyNumberFormat="1" applyFont="1" applyBorder="1" applyAlignment="1">
      <alignment horizontal="right"/>
    </xf>
    <xf numFmtId="43" fontId="202" fillId="0" borderId="0" xfId="55773" applyFont="1"/>
    <xf numFmtId="43" fontId="202" fillId="0" borderId="0" xfId="0" applyNumberFormat="1" applyFont="1"/>
    <xf numFmtId="255" fontId="21" fillId="33" borderId="0" xfId="6213" applyNumberFormat="1" applyFont="1" applyFill="1" applyBorder="1"/>
    <xf numFmtId="2" fontId="369" fillId="0" borderId="0" xfId="55771" applyNumberFormat="1" applyFont="1" applyFill="1"/>
    <xf numFmtId="255" fontId="21" fillId="33" borderId="122" xfId="6213" applyNumberFormat="1" applyFont="1" applyFill="1" applyBorder="1"/>
    <xf numFmtId="2" fontId="24" fillId="33" borderId="0" xfId="55771" applyNumberFormat="1" applyFont="1" applyFill="1" applyBorder="1"/>
    <xf numFmtId="255" fontId="21" fillId="33" borderId="122" xfId="6213" applyNumberFormat="1" applyFont="1" applyFill="1" applyBorder="1" applyAlignment="1">
      <alignment horizontal="right"/>
    </xf>
    <xf numFmtId="169" fontId="21" fillId="33" borderId="122" xfId="6213" applyNumberFormat="1" applyFont="1" applyFill="1" applyBorder="1"/>
    <xf numFmtId="255" fontId="21" fillId="33" borderId="0" xfId="6213" applyNumberFormat="1" applyFont="1" applyFill="1"/>
    <xf numFmtId="0" fontId="21" fillId="33" borderId="0" xfId="0" applyFont="1" applyFill="1" applyAlignment="1">
      <alignment vertical="top" wrapText="1"/>
    </xf>
    <xf numFmtId="169" fontId="21" fillId="33" borderId="0" xfId="6213" applyNumberFormat="1" applyFont="1" applyFill="1" applyBorder="1"/>
    <xf numFmtId="255" fontId="413" fillId="33" borderId="122" xfId="6213" applyNumberFormat="1" applyFont="1" applyFill="1" applyBorder="1"/>
    <xf numFmtId="255" fontId="24" fillId="0" borderId="0" xfId="6213" applyNumberFormat="1" applyFont="1"/>
    <xf numFmtId="255" fontId="24" fillId="0" borderId="122" xfId="6213" applyNumberFormat="1" applyFont="1" applyBorder="1"/>
    <xf numFmtId="255" fontId="24" fillId="33" borderId="0" xfId="6213" applyNumberFormat="1" applyFont="1" applyFill="1" applyBorder="1"/>
    <xf numFmtId="0" fontId="214" fillId="33" borderId="0" xfId="0" applyFont="1" applyFill="1" applyAlignment="1">
      <alignment wrapText="1"/>
    </xf>
    <xf numFmtId="4" fontId="214" fillId="33" borderId="0" xfId="0" applyNumberFormat="1" applyFont="1" applyFill="1" applyAlignment="1">
      <alignment wrapText="1"/>
    </xf>
    <xf numFmtId="255" fontId="21" fillId="33" borderId="0" xfId="6213" applyNumberFormat="1" applyFont="1" applyFill="1" applyBorder="1" applyAlignment="1">
      <alignment horizontal="right"/>
    </xf>
    <xf numFmtId="255" fontId="26" fillId="0" borderId="122" xfId="6213" applyNumberFormat="1" applyFont="1" applyBorder="1"/>
    <xf numFmtId="284" fontId="202" fillId="33" borderId="0" xfId="55773" applyNumberFormat="1" applyFont="1" applyFill="1"/>
    <xf numFmtId="169" fontId="273" fillId="0" borderId="0" xfId="0" applyNumberFormat="1" applyFont="1" applyAlignment="1">
      <alignment horizontal="left" vertical="center" wrapText="1"/>
    </xf>
    <xf numFmtId="2" fontId="418" fillId="33" borderId="0" xfId="0" applyNumberFormat="1" applyFont="1" applyFill="1"/>
    <xf numFmtId="2" fontId="24" fillId="0" borderId="0" xfId="0" applyNumberFormat="1" applyFont="1" applyAlignment="1">
      <alignment horizontal="right"/>
    </xf>
    <xf numFmtId="174" fontId="26" fillId="33" borderId="91" xfId="0" applyNumberFormat="1" applyFont="1" applyFill="1" applyBorder="1" applyAlignment="1">
      <alignment horizontal="right" wrapText="1"/>
    </xf>
    <xf numFmtId="239" fontId="24" fillId="0" borderId="0" xfId="55773" applyNumberFormat="1" applyFont="1" applyFill="1" applyAlignment="1">
      <alignment horizontal="right" vertical="center" wrapText="1"/>
    </xf>
    <xf numFmtId="0" fontId="24" fillId="117" borderId="0" xfId="0" applyFont="1" applyFill="1" applyAlignment="1">
      <alignment horizontal="left" vertical="top" wrapText="1"/>
    </xf>
    <xf numFmtId="170" fontId="419" fillId="0" borderId="122" xfId="35974" applyNumberFormat="1" applyFont="1" applyBorder="1" applyAlignment="1">
      <alignment horizontal="right" vertical="center"/>
    </xf>
    <xf numFmtId="0" fontId="24" fillId="0" borderId="122" xfId="0" applyFont="1" applyBorder="1" applyAlignment="1">
      <alignment horizontal="center"/>
    </xf>
    <xf numFmtId="0" fontId="24" fillId="0" borderId="122" xfId="0" applyFont="1" applyBorder="1" applyAlignment="1">
      <alignment horizontal="center" wrapText="1"/>
    </xf>
    <xf numFmtId="239" fontId="21" fillId="0" borderId="0" xfId="55773" applyNumberFormat="1" applyFont="1" applyFill="1"/>
    <xf numFmtId="174" fontId="421" fillId="33" borderId="122" xfId="0" applyNumberFormat="1" applyFont="1" applyFill="1" applyBorder="1" applyAlignment="1">
      <alignment horizontal="right" vertical="top" wrapText="1"/>
    </xf>
    <xf numFmtId="267" fontId="0" fillId="33" borderId="0" xfId="55773" applyNumberFormat="1" applyFont="1" applyFill="1" applyAlignment="1">
      <alignment horizontal="left" vertical="center" wrapText="1"/>
    </xf>
    <xf numFmtId="172" fontId="21" fillId="0" borderId="0" xfId="0" applyNumberFormat="1" applyFont="1" applyAlignment="1">
      <alignment horizontal="right" vertical="top" wrapText="1"/>
    </xf>
    <xf numFmtId="256" fontId="24" fillId="0" borderId="0" xfId="0" applyNumberFormat="1" applyFont="1" applyAlignment="1">
      <alignment horizontal="left" vertical="top" wrapText="1"/>
    </xf>
    <xf numFmtId="265" fontId="24" fillId="0" borderId="0" xfId="55773" applyNumberFormat="1" applyFont="1" applyFill="1"/>
    <xf numFmtId="172" fontId="169" fillId="33" borderId="133" xfId="55773" applyNumberFormat="1" applyFont="1" applyFill="1" applyBorder="1" applyAlignment="1">
      <alignment horizontal="left" vertical="top" wrapText="1"/>
    </xf>
    <xf numFmtId="0" fontId="410" fillId="0" borderId="0" xfId="48777" applyFont="1" applyFill="1" applyAlignment="1" applyProtection="1">
      <alignment vertical="top"/>
    </xf>
    <xf numFmtId="239" fontId="26" fillId="33" borderId="0" xfId="55773" applyNumberFormat="1" applyFont="1" applyFill="1" applyAlignment="1">
      <alignment horizontal="left" wrapText="1"/>
    </xf>
    <xf numFmtId="0" fontId="22" fillId="33" borderId="0" xfId="0" applyFont="1" applyFill="1" applyAlignment="1">
      <alignment horizontal="center" vertical="center"/>
    </xf>
    <xf numFmtId="9" fontId="24" fillId="33" borderId="0" xfId="55771" applyFont="1" applyFill="1"/>
    <xf numFmtId="0" fontId="176" fillId="0" borderId="0" xfId="0" applyFont="1" applyAlignment="1">
      <alignment horizontal="left" vertical="top" wrapText="1"/>
    </xf>
    <xf numFmtId="0" fontId="176" fillId="0" borderId="0" xfId="0" applyFont="1" applyAlignment="1">
      <alignment horizontal="left" vertical="top"/>
    </xf>
    <xf numFmtId="0" fontId="22" fillId="0" borderId="135" xfId="0" applyFont="1" applyBorder="1" applyAlignment="1">
      <alignment horizontal="left"/>
    </xf>
    <xf numFmtId="0" fontId="21" fillId="0" borderId="135" xfId="0" applyFont="1" applyBorder="1" applyAlignment="1">
      <alignment horizontal="left" vertical="top"/>
    </xf>
    <xf numFmtId="0" fontId="21" fillId="0" borderId="135" xfId="0" applyFont="1" applyBorder="1" applyAlignment="1">
      <alignment vertical="center"/>
    </xf>
    <xf numFmtId="10" fontId="21" fillId="0" borderId="135" xfId="0" applyNumberFormat="1" applyFont="1" applyBorder="1" applyAlignment="1">
      <alignment vertical="center"/>
    </xf>
    <xf numFmtId="0" fontId="21" fillId="0" borderId="122" xfId="0" applyFont="1" applyBorder="1" applyAlignment="1">
      <alignment horizontal="left" vertical="top"/>
    </xf>
    <xf numFmtId="255" fontId="21" fillId="0" borderId="122" xfId="35974" applyNumberFormat="1" applyFont="1" applyBorder="1" applyAlignment="1">
      <alignment horizontal="right"/>
    </xf>
    <xf numFmtId="169" fontId="24" fillId="0" borderId="122" xfId="35974" applyNumberFormat="1" applyFont="1" applyBorder="1" applyAlignment="1">
      <alignment horizontal="right"/>
    </xf>
    <xf numFmtId="239" fontId="173" fillId="0" borderId="0" xfId="55773" applyNumberFormat="1" applyFont="1" applyFill="1" applyAlignment="1">
      <alignment horizontal="left" vertical="top"/>
    </xf>
    <xf numFmtId="169" fontId="173" fillId="0" borderId="0" xfId="35974" applyNumberFormat="1" applyFont="1" applyAlignment="1">
      <alignment horizontal="right"/>
    </xf>
    <xf numFmtId="252" fontId="24" fillId="0" borderId="0" xfId="0" applyNumberFormat="1" applyFont="1"/>
    <xf numFmtId="173" fontId="24" fillId="0" borderId="0" xfId="55773" applyNumberFormat="1" applyFont="1" applyFill="1"/>
    <xf numFmtId="253" fontId="24" fillId="0" borderId="0" xfId="0" applyNumberFormat="1" applyFont="1"/>
    <xf numFmtId="253" fontId="24" fillId="0" borderId="0" xfId="55773" applyNumberFormat="1" applyFont="1" applyFill="1"/>
    <xf numFmtId="172" fontId="21" fillId="0" borderId="0" xfId="0" applyNumberFormat="1" applyFont="1"/>
    <xf numFmtId="0" fontId="22" fillId="0" borderId="122" xfId="0" applyFont="1" applyBorder="1" applyAlignment="1">
      <alignment horizontal="left" vertical="top"/>
    </xf>
    <xf numFmtId="255" fontId="22" fillId="0" borderId="122" xfId="35974" applyNumberFormat="1" applyFont="1" applyBorder="1" applyAlignment="1">
      <alignment horizontal="right"/>
    </xf>
    <xf numFmtId="255" fontId="22" fillId="0" borderId="0" xfId="35974" applyNumberFormat="1" applyFont="1" applyAlignment="1">
      <alignment horizontal="right"/>
    </xf>
    <xf numFmtId="169" fontId="22" fillId="0" borderId="0" xfId="35974" applyNumberFormat="1" applyFont="1" applyAlignment="1">
      <alignment horizontal="right"/>
    </xf>
    <xf numFmtId="169" fontId="173" fillId="0" borderId="0" xfId="0" applyNumberFormat="1" applyFont="1"/>
    <xf numFmtId="4" fontId="0" fillId="33" borderId="0" xfId="0" applyNumberFormat="1" applyFill="1" applyAlignment="1">
      <alignment vertical="center"/>
    </xf>
    <xf numFmtId="3" fontId="0" fillId="33" borderId="0" xfId="0" applyNumberFormat="1" applyFill="1" applyAlignment="1">
      <alignment vertical="center"/>
    </xf>
    <xf numFmtId="10" fontId="169" fillId="0" borderId="0" xfId="0" applyNumberFormat="1" applyFont="1"/>
    <xf numFmtId="239" fontId="21" fillId="0" borderId="0" xfId="55773" applyNumberFormat="1" applyFont="1" applyAlignment="1">
      <alignment vertical="center" wrapText="1"/>
    </xf>
    <xf numFmtId="3" fontId="21" fillId="0" borderId="0" xfId="0" applyNumberFormat="1" applyFont="1" applyAlignment="1">
      <alignment vertical="center" wrapText="1"/>
    </xf>
    <xf numFmtId="239" fontId="21" fillId="0" borderId="0" xfId="0" applyNumberFormat="1" applyFont="1" applyAlignment="1">
      <alignment vertical="center" wrapText="1"/>
    </xf>
    <xf numFmtId="164" fontId="24" fillId="0" borderId="0" xfId="0" applyNumberFormat="1" applyFont="1"/>
    <xf numFmtId="271" fontId="176" fillId="0" borderId="0" xfId="35974" applyNumberFormat="1" applyFont="1" applyBorder="1" applyAlignment="1">
      <alignment horizontal="right"/>
    </xf>
    <xf numFmtId="188" fontId="24" fillId="33" borderId="0" xfId="0" applyNumberFormat="1" applyFont="1" applyFill="1"/>
    <xf numFmtId="255" fontId="22" fillId="0" borderId="122" xfId="0" applyNumberFormat="1" applyFont="1" applyBorder="1" applyAlignment="1">
      <alignment horizontal="right"/>
    </xf>
    <xf numFmtId="255" fontId="22" fillId="33" borderId="122" xfId="0" applyNumberFormat="1" applyFont="1" applyFill="1" applyBorder="1" applyAlignment="1">
      <alignment horizontal="right"/>
    </xf>
    <xf numFmtId="271" fontId="21" fillId="0" borderId="0" xfId="55771" quotePrefix="1" applyNumberFormat="1" applyFont="1" applyAlignment="1">
      <alignment horizontal="right" vertical="center"/>
    </xf>
    <xf numFmtId="169" fontId="21" fillId="33" borderId="133" xfId="35974" applyNumberFormat="1" applyFont="1" applyFill="1" applyBorder="1" applyAlignment="1">
      <alignment horizontal="right"/>
    </xf>
    <xf numFmtId="255" fontId="21" fillId="33" borderId="0" xfId="35974" applyNumberFormat="1" applyFont="1" applyFill="1" applyBorder="1" applyAlignment="1">
      <alignment horizontal="right"/>
    </xf>
    <xf numFmtId="255" fontId="21" fillId="33" borderId="133" xfId="35974" applyNumberFormat="1" applyFont="1" applyFill="1" applyBorder="1" applyAlignment="1">
      <alignment horizontal="right"/>
    </xf>
    <xf numFmtId="10" fontId="21" fillId="33" borderId="0" xfId="55771" applyNumberFormat="1" applyFont="1" applyFill="1"/>
    <xf numFmtId="256" fontId="375" fillId="0" borderId="0" xfId="0" applyNumberFormat="1" applyFont="1" applyAlignment="1">
      <alignment horizontal="right" vertical="top" wrapText="1"/>
    </xf>
    <xf numFmtId="43" fontId="24" fillId="33" borderId="0" xfId="0" applyNumberFormat="1" applyFont="1" applyFill="1" applyAlignment="1">
      <alignment horizontal="right" vertical="top" wrapText="1"/>
    </xf>
    <xf numFmtId="255" fontId="21" fillId="33" borderId="0" xfId="35974" applyNumberFormat="1" applyFont="1" applyFill="1" applyAlignment="1">
      <alignment horizontal="right"/>
    </xf>
    <xf numFmtId="3" fontId="22" fillId="33" borderId="0" xfId="0" applyNumberFormat="1" applyFont="1" applyFill="1"/>
    <xf numFmtId="239" fontId="22" fillId="33" borderId="0" xfId="53193" applyNumberFormat="1" applyFont="1" applyFill="1" applyBorder="1" applyAlignment="1">
      <alignment horizontal="center" vertical="center" wrapText="1"/>
    </xf>
    <xf numFmtId="0" fontId="24" fillId="33" borderId="0" xfId="0" quotePrefix="1" applyFont="1" applyFill="1" applyAlignment="1">
      <alignment horizontal="left" vertical="center"/>
    </xf>
    <xf numFmtId="0" fontId="24" fillId="33" borderId="133" xfId="0" applyFont="1" applyFill="1" applyBorder="1" applyAlignment="1">
      <alignment horizontal="left" vertical="center"/>
    </xf>
    <xf numFmtId="11" fontId="279" fillId="33" borderId="0" xfId="55773" applyNumberFormat="1" applyFont="1" applyFill="1"/>
    <xf numFmtId="11" fontId="290" fillId="33" borderId="0" xfId="0" applyNumberFormat="1" applyFont="1" applyFill="1"/>
    <xf numFmtId="172" fontId="22" fillId="0" borderId="0" xfId="0" applyNumberFormat="1" applyFont="1" applyAlignment="1">
      <alignment horizontal="right" wrapText="1"/>
    </xf>
    <xf numFmtId="172" fontId="176" fillId="0" borderId="0" xfId="0" applyNumberFormat="1" applyFont="1" applyAlignment="1">
      <alignment horizontal="right" wrapText="1"/>
    </xf>
    <xf numFmtId="3" fontId="22" fillId="0" borderId="0" xfId="55766" applyFont="1" applyFill="1" applyBorder="1" applyAlignment="1">
      <protection locked="0"/>
    </xf>
    <xf numFmtId="3" fontId="22" fillId="33" borderId="135" xfId="53193" applyNumberFormat="1" applyFont="1" applyFill="1" applyBorder="1"/>
    <xf numFmtId="169" fontId="22" fillId="33" borderId="135" xfId="53193" applyNumberFormat="1" applyFont="1" applyFill="1" applyBorder="1"/>
    <xf numFmtId="169" fontId="22" fillId="33" borderId="0" xfId="53193" applyNumberFormat="1" applyFont="1" applyFill="1"/>
    <xf numFmtId="3" fontId="22" fillId="33" borderId="0" xfId="53193" applyNumberFormat="1" applyFont="1" applyFill="1"/>
    <xf numFmtId="43" fontId="22" fillId="33" borderId="0" xfId="0" applyNumberFormat="1" applyFont="1" applyFill="1" applyAlignment="1">
      <alignment horizontal="right"/>
    </xf>
    <xf numFmtId="3" fontId="22" fillId="33" borderId="116" xfId="0" applyNumberFormat="1" applyFont="1" applyFill="1" applyBorder="1"/>
    <xf numFmtId="272" fontId="22" fillId="33" borderId="116" xfId="0" applyNumberFormat="1" applyFont="1" applyFill="1" applyBorder="1" applyAlignment="1">
      <alignment vertical="center"/>
    </xf>
    <xf numFmtId="3" fontId="22" fillId="33" borderId="0" xfId="53193" applyNumberFormat="1" applyFont="1" applyFill="1" applyAlignment="1">
      <alignment wrapText="1"/>
    </xf>
    <xf numFmtId="3" fontId="422" fillId="33" borderId="0" xfId="0" applyNumberFormat="1" applyFont="1" applyFill="1" applyAlignment="1">
      <alignment wrapText="1"/>
    </xf>
    <xf numFmtId="169" fontId="22" fillId="33" borderId="0" xfId="53193" applyNumberFormat="1" applyFont="1" applyFill="1" applyAlignment="1">
      <alignment wrapText="1"/>
    </xf>
    <xf numFmtId="3" fontId="22" fillId="33" borderId="0" xfId="0" applyNumberFormat="1" applyFont="1" applyFill="1" applyAlignment="1">
      <alignment wrapText="1"/>
    </xf>
    <xf numFmtId="272" fontId="22" fillId="33" borderId="0" xfId="0" applyNumberFormat="1" applyFont="1" applyFill="1"/>
    <xf numFmtId="3" fontId="22" fillId="33" borderId="133" xfId="53193" applyNumberFormat="1" applyFont="1" applyFill="1" applyBorder="1"/>
    <xf numFmtId="3" fontId="422" fillId="33" borderId="0" xfId="0" applyNumberFormat="1" applyFont="1" applyFill="1"/>
    <xf numFmtId="3" fontId="22" fillId="33" borderId="122" xfId="53193" applyNumberFormat="1" applyFont="1" applyFill="1" applyBorder="1"/>
    <xf numFmtId="169" fontId="22" fillId="33" borderId="122" xfId="53193" applyNumberFormat="1" applyFont="1" applyFill="1" applyBorder="1"/>
    <xf numFmtId="43" fontId="22" fillId="33" borderId="122" xfId="0" applyNumberFormat="1" applyFont="1" applyFill="1" applyBorder="1" applyAlignment="1">
      <alignment horizontal="right"/>
    </xf>
    <xf numFmtId="3" fontId="22" fillId="33" borderId="122" xfId="0" applyNumberFormat="1" applyFont="1" applyFill="1" applyBorder="1"/>
    <xf numFmtId="272" fontId="22" fillId="33" borderId="122" xfId="0" applyNumberFormat="1" applyFont="1" applyFill="1" applyBorder="1"/>
    <xf numFmtId="2" fontId="24" fillId="33" borderId="0" xfId="55773" applyNumberFormat="1" applyFont="1" applyFill="1"/>
    <xf numFmtId="3" fontId="22" fillId="33" borderId="133" xfId="0" applyNumberFormat="1" applyFont="1" applyFill="1" applyBorder="1"/>
    <xf numFmtId="0" fontId="22" fillId="140" borderId="0" xfId="0" applyFont="1" applyFill="1" applyAlignment="1">
      <alignment horizontal="left"/>
    </xf>
    <xf numFmtId="0" fontId="26" fillId="117" borderId="112" xfId="8454" applyFont="1" applyFill="1" applyBorder="1" applyAlignment="1" applyProtection="1">
      <alignment horizontal="center" vertical="center"/>
      <protection locked="0"/>
    </xf>
    <xf numFmtId="3" fontId="21" fillId="0" borderId="116" xfId="0" applyNumberFormat="1" applyFont="1" applyBorder="1"/>
    <xf numFmtId="0" fontId="174" fillId="0" borderId="0" xfId="0" applyFont="1" applyAlignment="1">
      <alignment horizontal="justify" vertical="center" wrapText="1"/>
    </xf>
    <xf numFmtId="171" fontId="24" fillId="0" borderId="122" xfId="0" applyNumberFormat="1" applyFont="1" applyBorder="1"/>
    <xf numFmtId="0" fontId="169" fillId="141" borderId="0" xfId="0" applyFont="1" applyFill="1" applyAlignment="1">
      <alignment wrapText="1"/>
    </xf>
    <xf numFmtId="0" fontId="21" fillId="127" borderId="0" xfId="0" applyFont="1" applyFill="1" applyAlignment="1">
      <alignment wrapText="1"/>
    </xf>
    <xf numFmtId="0" fontId="399" fillId="33" borderId="122" xfId="0" applyFont="1" applyFill="1" applyBorder="1" applyAlignment="1">
      <alignment horizontal="right" vertical="center" wrapText="1"/>
    </xf>
    <xf numFmtId="0" fontId="399" fillId="33" borderId="133" xfId="0" applyFont="1" applyFill="1" applyBorder="1" applyAlignment="1">
      <alignment horizontal="left" vertical="center" wrapText="1"/>
    </xf>
    <xf numFmtId="174" fontId="399" fillId="33" borderId="135" xfId="0" applyNumberFormat="1" applyFont="1" applyFill="1" applyBorder="1" applyAlignment="1">
      <alignment horizontal="right" vertical="center" wrapText="1"/>
    </xf>
    <xf numFmtId="174" fontId="399" fillId="33" borderId="133" xfId="0" applyNumberFormat="1" applyFont="1" applyFill="1" applyBorder="1" applyAlignment="1">
      <alignment horizontal="right" vertical="center" wrapText="1"/>
    </xf>
    <xf numFmtId="174" fontId="24" fillId="33" borderId="122" xfId="0" applyNumberFormat="1" applyFont="1" applyFill="1" applyBorder="1" applyAlignment="1">
      <alignment horizontal="right" vertical="center" wrapText="1"/>
    </xf>
    <xf numFmtId="0" fontId="21" fillId="33" borderId="133" xfId="0" applyFont="1" applyFill="1" applyBorder="1" applyAlignment="1">
      <alignment horizontal="right" vertical="top"/>
    </xf>
    <xf numFmtId="0" fontId="24" fillId="33" borderId="133" xfId="0" applyFont="1" applyFill="1" applyBorder="1" applyAlignment="1">
      <alignment horizontal="left" vertical="top" wrapText="1" indent="1"/>
    </xf>
    <xf numFmtId="171" fontId="24" fillId="33" borderId="133" xfId="0" applyNumberFormat="1" applyFont="1" applyFill="1" applyBorder="1"/>
    <xf numFmtId="171" fontId="24" fillId="33" borderId="133" xfId="0" applyNumberFormat="1" applyFont="1" applyFill="1" applyBorder="1" applyAlignment="1">
      <alignment vertical="top"/>
    </xf>
    <xf numFmtId="0" fontId="21" fillId="140" borderId="0" xfId="0" applyFont="1" applyFill="1" applyAlignment="1">
      <alignment horizontal="left"/>
    </xf>
    <xf numFmtId="172" fontId="21" fillId="140" borderId="0" xfId="55773" applyNumberFormat="1" applyFont="1" applyFill="1" applyBorder="1" applyAlignment="1">
      <alignment horizontal="right" vertical="top"/>
    </xf>
    <xf numFmtId="172" fontId="24" fillId="117" borderId="133" xfId="55773" applyNumberFormat="1" applyFont="1" applyFill="1" applyBorder="1" applyAlignment="1">
      <alignment horizontal="left"/>
    </xf>
    <xf numFmtId="172" fontId="420" fillId="0" borderId="122" xfId="0" applyNumberFormat="1" applyFont="1" applyBorder="1" applyAlignment="1">
      <alignment horizontal="left" vertical="top" wrapText="1"/>
    </xf>
    <xf numFmtId="172" fontId="26" fillId="0" borderId="116" xfId="0" applyNumberFormat="1" applyFont="1" applyBorder="1" applyAlignment="1">
      <alignment horizontal="left" vertical="top" wrapText="1"/>
    </xf>
    <xf numFmtId="172" fontId="24" fillId="0" borderId="116" xfId="0" applyNumberFormat="1" applyFont="1" applyBorder="1" applyAlignment="1">
      <alignment horizontal="left" vertical="top" wrapText="1"/>
    </xf>
    <xf numFmtId="172" fontId="352" fillId="0" borderId="116" xfId="0" applyNumberFormat="1" applyFont="1" applyBorder="1" applyAlignment="1">
      <alignment horizontal="left" vertical="top" wrapText="1"/>
    </xf>
    <xf numFmtId="172" fontId="352" fillId="0" borderId="0" xfId="0" applyNumberFormat="1" applyFont="1" applyAlignment="1">
      <alignment horizontal="left" vertical="top" wrapText="1"/>
    </xf>
    <xf numFmtId="9" fontId="0" fillId="0" borderId="0" xfId="55771" applyFont="1"/>
    <xf numFmtId="174" fontId="21" fillId="33" borderId="0" xfId="0" applyNumberFormat="1" applyFont="1" applyFill="1" applyAlignment="1">
      <alignment horizontal="right" vertical="center" wrapText="1"/>
    </xf>
    <xf numFmtId="0" fontId="24" fillId="33" borderId="116" xfId="0" quotePrefix="1" applyFont="1" applyFill="1" applyBorder="1" applyAlignment="1">
      <alignment horizontal="left" vertical="center" wrapText="1"/>
    </xf>
    <xf numFmtId="0" fontId="24" fillId="33" borderId="0" xfId="0" quotePrefix="1" applyFont="1" applyFill="1" applyAlignment="1">
      <alignment horizontal="left" vertical="center" wrapText="1"/>
    </xf>
    <xf numFmtId="0" fontId="169" fillId="33" borderId="0" xfId="0" applyFont="1" applyFill="1" applyAlignment="1">
      <alignment horizontal="right" vertical="center" wrapText="1"/>
    </xf>
    <xf numFmtId="0" fontId="169" fillId="142" borderId="0" xfId="0" applyFont="1" applyFill="1" applyAlignment="1">
      <alignment horizontal="right" vertical="center" wrapText="1"/>
    </xf>
    <xf numFmtId="0" fontId="169" fillId="33" borderId="133" xfId="0" applyFont="1" applyFill="1" applyBorder="1" applyAlignment="1">
      <alignment horizontal="right" vertical="center" wrapText="1"/>
    </xf>
    <xf numFmtId="0" fontId="174" fillId="33" borderId="122" xfId="0" applyFont="1" applyFill="1" applyBorder="1" applyAlignment="1">
      <alignment horizontal="right" vertical="center" wrapText="1"/>
    </xf>
    <xf numFmtId="0" fontId="26" fillId="33" borderId="0" xfId="8454" applyFont="1" applyFill="1" applyAlignment="1" applyProtection="1">
      <alignment horizontal="center"/>
      <protection locked="0"/>
    </xf>
    <xf numFmtId="237" fontId="21" fillId="33" borderId="110" xfId="8454" applyNumberFormat="1" applyFont="1" applyFill="1" applyBorder="1" applyAlignment="1" applyProtection="1">
      <alignment horizontal="left" vertical="top" wrapText="1"/>
      <protection locked="0"/>
    </xf>
    <xf numFmtId="3" fontId="26" fillId="33" borderId="129" xfId="0" applyNumberFormat="1" applyFont="1" applyFill="1" applyBorder="1" applyAlignment="1">
      <alignment horizontal="right" vertical="center" wrapText="1"/>
    </xf>
    <xf numFmtId="3" fontId="26" fillId="33" borderId="0" xfId="0" applyNumberFormat="1" applyFont="1" applyFill="1" applyAlignment="1">
      <alignment horizontal="right" vertical="center" wrapText="1"/>
    </xf>
    <xf numFmtId="3" fontId="26" fillId="0" borderId="122" xfId="0" applyNumberFormat="1" applyFont="1" applyBorder="1" applyAlignment="1">
      <alignment horizontal="right" vertical="center" wrapText="1"/>
    </xf>
    <xf numFmtId="3" fontId="26" fillId="0" borderId="0" xfId="0" applyNumberFormat="1" applyFont="1" applyAlignment="1">
      <alignment horizontal="right" vertical="center" wrapText="1"/>
    </xf>
    <xf numFmtId="3" fontId="26" fillId="140" borderId="0" xfId="0" applyNumberFormat="1" applyFont="1" applyFill="1" applyAlignment="1">
      <alignment horizontal="right" vertical="center" wrapText="1"/>
    </xf>
    <xf numFmtId="0" fontId="423" fillId="33" borderId="0" xfId="0" applyFont="1" applyFill="1"/>
    <xf numFmtId="175" fontId="22" fillId="33" borderId="0" xfId="55771" applyNumberFormat="1" applyFont="1" applyFill="1" applyAlignment="1">
      <alignment horizontal="right" vertical="center" wrapText="1"/>
    </xf>
    <xf numFmtId="175" fontId="22" fillId="33" borderId="116" xfId="55771" applyNumberFormat="1" applyFont="1" applyFill="1" applyBorder="1" applyAlignment="1">
      <alignment horizontal="right" vertical="center" wrapText="1"/>
    </xf>
    <xf numFmtId="0" fontId="424" fillId="33" borderId="0" xfId="0" applyFont="1" applyFill="1" applyAlignment="1">
      <alignment vertical="center" wrapText="1"/>
    </xf>
    <xf numFmtId="175" fontId="22" fillId="33" borderId="116" xfId="55771" applyNumberFormat="1" applyFont="1" applyFill="1" applyBorder="1" applyAlignment="1">
      <alignment horizontal="right" vertical="center"/>
    </xf>
    <xf numFmtId="175" fontId="22" fillId="0" borderId="0" xfId="55771" applyNumberFormat="1" applyFont="1" applyFill="1" applyAlignment="1">
      <alignment horizontal="right" vertical="center" wrapText="1"/>
    </xf>
    <xf numFmtId="175" fontId="22" fillId="0" borderId="116" xfId="55771" applyNumberFormat="1" applyFont="1" applyFill="1" applyBorder="1" applyAlignment="1">
      <alignment horizontal="right" vertical="center" wrapText="1"/>
    </xf>
    <xf numFmtId="3" fontId="26" fillId="0" borderId="0" xfId="0" applyNumberFormat="1" applyFont="1"/>
    <xf numFmtId="280" fontId="26" fillId="0" borderId="0" xfId="0" applyNumberFormat="1" applyFont="1"/>
    <xf numFmtId="3" fontId="24" fillId="0" borderId="0" xfId="8454" applyNumberFormat="1" applyFont="1" applyAlignment="1">
      <alignment vertical="top"/>
    </xf>
    <xf numFmtId="3" fontId="21" fillId="0" borderId="0" xfId="8454" applyNumberFormat="1" applyFont="1" applyAlignment="1">
      <alignment vertical="top"/>
    </xf>
    <xf numFmtId="0" fontId="24" fillId="0" borderId="119" xfId="8454" applyFont="1" applyBorder="1" applyAlignment="1">
      <alignment vertical="top"/>
    </xf>
    <xf numFmtId="0" fontId="310" fillId="0" borderId="0" xfId="0" applyFont="1" applyAlignment="1">
      <alignment horizontal="right"/>
    </xf>
    <xf numFmtId="15" fontId="16" fillId="0" borderId="122" xfId="0" quotePrefix="1" applyNumberFormat="1" applyFont="1" applyBorder="1" applyAlignment="1">
      <alignment horizontal="right"/>
    </xf>
    <xf numFmtId="0" fontId="208" fillId="0" borderId="0" xfId="0" applyFont="1" applyAlignment="1">
      <alignment horizontal="left"/>
    </xf>
    <xf numFmtId="0" fontId="20" fillId="33" borderId="0" xfId="0" applyFont="1" applyFill="1" applyAlignment="1">
      <alignment horizontal="left" vertical="center"/>
    </xf>
    <xf numFmtId="0" fontId="21" fillId="0" borderId="0" xfId="0" applyFont="1" applyAlignment="1">
      <alignment horizontal="left" vertical="top"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center" vertical="center" wrapText="1"/>
    </xf>
    <xf numFmtId="0" fontId="22" fillId="0" borderId="116" xfId="0" applyFont="1" applyBorder="1" applyAlignment="1">
      <alignment horizontal="left" wrapText="1"/>
    </xf>
    <xf numFmtId="0" fontId="24" fillId="0" borderId="0" xfId="0" applyFont="1" applyAlignment="1">
      <alignment horizontal="left"/>
    </xf>
    <xf numFmtId="0" fontId="211" fillId="0" borderId="133" xfId="0" applyFont="1" applyBorder="1" applyAlignment="1">
      <alignment horizontal="left" vertical="center" wrapText="1"/>
    </xf>
    <xf numFmtId="0" fontId="211" fillId="0" borderId="0" xfId="0" applyFont="1" applyAlignment="1">
      <alignment horizontal="left" vertical="center"/>
    </xf>
    <xf numFmtId="0" fontId="0" fillId="0" borderId="0" xfId="0"/>
    <xf numFmtId="0" fontId="21" fillId="33" borderId="0" xfId="0" applyFont="1" applyFill="1" applyAlignment="1">
      <alignment horizontal="left" wrapText="1"/>
    </xf>
    <xf numFmtId="0" fontId="24" fillId="0" borderId="133" xfId="0" applyFont="1" applyBorder="1" applyAlignment="1">
      <alignment horizontal="center"/>
    </xf>
    <xf numFmtId="0" fontId="24" fillId="0" borderId="0" xfId="0" applyFont="1" applyAlignment="1">
      <alignment horizontal="center"/>
    </xf>
    <xf numFmtId="0" fontId="24" fillId="33" borderId="51" xfId="0" applyFont="1" applyFill="1" applyBorder="1" applyAlignment="1">
      <alignment horizontal="left" vertical="center" wrapText="1"/>
    </xf>
    <xf numFmtId="0" fontId="0" fillId="33" borderId="51" xfId="0" applyFill="1" applyBorder="1" applyAlignment="1">
      <alignment vertical="center" wrapText="1"/>
    </xf>
    <xf numFmtId="0" fontId="210" fillId="33" borderId="133" xfId="0" applyFont="1" applyFill="1" applyBorder="1" applyAlignment="1">
      <alignment horizontal="left" vertical="top"/>
    </xf>
    <xf numFmtId="0" fontId="0" fillId="0" borderId="133" xfId="0" applyBorder="1" applyAlignment="1">
      <alignment vertical="top"/>
    </xf>
    <xf numFmtId="0" fontId="24" fillId="33" borderId="0" xfId="0" applyFont="1" applyFill="1" applyAlignment="1">
      <alignment horizontal="left" vertical="top" wrapText="1"/>
    </xf>
    <xf numFmtId="0" fontId="24" fillId="0" borderId="133" xfId="0" applyFont="1" applyBorder="1" applyAlignment="1">
      <alignment horizontal="center" vertical="center" wrapText="1"/>
    </xf>
    <xf numFmtId="0" fontId="0" fillId="0" borderId="133" xfId="0" applyBorder="1" applyAlignment="1">
      <alignment horizontal="center" vertical="center" wrapText="1"/>
    </xf>
    <xf numFmtId="0" fontId="26" fillId="33" borderId="0" xfId="0" applyFont="1" applyFill="1" applyAlignment="1">
      <alignment horizontal="left" wrapText="1"/>
    </xf>
    <xf numFmtId="0" fontId="24" fillId="33" borderId="0" xfId="0" applyFont="1" applyFill="1" applyAlignment="1">
      <alignment horizontal="left" vertical="center" wrapText="1"/>
    </xf>
    <xf numFmtId="0" fontId="0" fillId="33" borderId="0" xfId="0" applyFill="1" applyAlignment="1">
      <alignment vertical="center" wrapText="1"/>
    </xf>
    <xf numFmtId="0" fontId="21" fillId="0" borderId="0" xfId="0" applyFont="1" applyAlignment="1">
      <alignment horizontal="left" vertical="top"/>
    </xf>
    <xf numFmtId="0" fontId="24" fillId="117" borderId="116" xfId="0" applyFont="1" applyFill="1" applyBorder="1" applyAlignment="1">
      <alignment horizontal="left" vertical="top"/>
    </xf>
    <xf numFmtId="0" fontId="0" fillId="0" borderId="116" xfId="0" applyBorder="1" applyAlignment="1">
      <alignment vertical="top"/>
    </xf>
    <xf numFmtId="0" fontId="21" fillId="33" borderId="0" xfId="0" applyFont="1" applyFill="1" applyAlignment="1">
      <alignment horizontal="left" vertical="top" wrapText="1"/>
    </xf>
    <xf numFmtId="0" fontId="24" fillId="117" borderId="0" xfId="0" applyFont="1" applyFill="1" applyAlignment="1">
      <alignment horizontal="left" vertical="top"/>
    </xf>
    <xf numFmtId="0" fontId="0" fillId="0" borderId="0" xfId="0" applyAlignment="1">
      <alignment horizontal="left" vertical="top"/>
    </xf>
    <xf numFmtId="0" fontId="24" fillId="117" borderId="0" xfId="0" applyFont="1" applyFill="1" applyAlignment="1">
      <alignment horizontal="left" vertical="top" wrapText="1"/>
    </xf>
    <xf numFmtId="0" fontId="0" fillId="0" borderId="0" xfId="0" applyAlignment="1">
      <alignment horizontal="left" vertical="top" wrapText="1"/>
    </xf>
    <xf numFmtId="0" fontId="24" fillId="0" borderId="0" xfId="0" applyFont="1" applyAlignment="1">
      <alignment horizontal="left" vertical="center" wrapText="1"/>
    </xf>
    <xf numFmtId="0" fontId="211" fillId="0" borderId="133" xfId="0" applyFont="1" applyBorder="1"/>
    <xf numFmtId="0" fontId="169" fillId="0" borderId="0" xfId="0" applyFont="1"/>
    <xf numFmtId="0" fontId="0" fillId="0" borderId="0" xfId="0" applyAlignment="1">
      <alignment wrapText="1"/>
    </xf>
    <xf numFmtId="0" fontId="24" fillId="33" borderId="133" xfId="0" applyFont="1" applyFill="1" applyBorder="1" applyAlignment="1">
      <alignment horizontal="center" vertical="center" wrapText="1"/>
    </xf>
    <xf numFmtId="0" fontId="24" fillId="33" borderId="133" xfId="0" applyFont="1" applyFill="1" applyBorder="1" applyAlignment="1">
      <alignment horizontal="center" vertical="top" wrapText="1"/>
    </xf>
    <xf numFmtId="0" fontId="20" fillId="33" borderId="0" xfId="0" applyFont="1" applyFill="1" applyAlignment="1">
      <alignment vertical="center"/>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wrapText="1"/>
    </xf>
    <xf numFmtId="0" fontId="0" fillId="0" borderId="0" xfId="0" applyAlignment="1">
      <alignment horizontal="left" wrapText="1"/>
    </xf>
    <xf numFmtId="0" fontId="279" fillId="33" borderId="0" xfId="0" applyFont="1" applyFill="1" applyAlignment="1">
      <alignment vertical="center"/>
    </xf>
    <xf numFmtId="0" fontId="26" fillId="33" borderId="122" xfId="0" applyFont="1" applyFill="1" applyBorder="1" applyAlignment="1">
      <alignment vertical="top"/>
    </xf>
    <xf numFmtId="0" fontId="210" fillId="33" borderId="133" xfId="0" applyFont="1" applyFill="1" applyBorder="1" applyAlignment="1">
      <alignment horizontal="left" wrapText="1"/>
    </xf>
    <xf numFmtId="0" fontId="24" fillId="33" borderId="122" xfId="0" applyFont="1" applyFill="1" applyBorder="1" applyAlignment="1">
      <alignment horizontal="center" vertical="top" wrapText="1"/>
    </xf>
    <xf numFmtId="0" fontId="24" fillId="33" borderId="0" xfId="0" applyFont="1" applyFill="1" applyAlignment="1">
      <alignment horizontal="center" vertical="center" wrapText="1"/>
    </xf>
    <xf numFmtId="0" fontId="24" fillId="0" borderId="0" xfId="0" applyFont="1" applyAlignment="1">
      <alignment horizontal="left" vertical="top" wrapText="1"/>
    </xf>
    <xf numFmtId="0" fontId="211" fillId="33" borderId="133" xfId="0" applyFont="1" applyFill="1" applyBorder="1" applyAlignment="1">
      <alignment horizontal="left" wrapText="1"/>
    </xf>
    <xf numFmtId="0" fontId="169" fillId="141" borderId="122" xfId="0" applyFont="1" applyFill="1" applyBorder="1" applyAlignment="1">
      <alignment horizontal="center" vertical="center" wrapText="1"/>
    </xf>
    <xf numFmtId="0" fontId="169" fillId="141" borderId="135" xfId="0" applyFont="1" applyFill="1" applyBorder="1" applyAlignment="1">
      <alignment horizontal="center" vertical="center" wrapText="1"/>
    </xf>
    <xf numFmtId="0" fontId="169" fillId="141" borderId="0" xfId="0" applyFont="1" applyFill="1" applyAlignment="1">
      <alignment horizontal="center" vertical="center" wrapText="1"/>
    </xf>
    <xf numFmtId="0" fontId="169" fillId="141" borderId="133" xfId="0" applyFont="1" applyFill="1" applyBorder="1" applyAlignment="1">
      <alignment horizontal="center" vertical="center" wrapText="1"/>
    </xf>
    <xf numFmtId="0" fontId="169" fillId="141" borderId="135" xfId="0" applyFont="1" applyFill="1" applyBorder="1" applyAlignment="1">
      <alignment horizontal="right" vertical="center" wrapText="1"/>
    </xf>
    <xf numFmtId="0" fontId="169" fillId="141" borderId="0" xfId="0" applyFont="1" applyFill="1" applyAlignment="1">
      <alignment horizontal="right" vertical="center" wrapText="1"/>
    </xf>
    <xf numFmtId="0" fontId="169" fillId="141" borderId="133" xfId="0" applyFont="1" applyFill="1" applyBorder="1" applyAlignment="1">
      <alignment horizontal="right" vertical="center" wrapText="1"/>
    </xf>
    <xf numFmtId="0" fontId="0" fillId="0" borderId="133" xfId="0" applyBorder="1" applyAlignment="1">
      <alignment wrapText="1"/>
    </xf>
    <xf numFmtId="0" fontId="279" fillId="0" borderId="0" xfId="0" applyFont="1" applyAlignment="1">
      <alignment vertical="center"/>
    </xf>
    <xf numFmtId="0" fontId="21" fillId="0" borderId="0" xfId="0" applyFont="1" applyAlignment="1">
      <alignment vertical="center" wrapText="1"/>
    </xf>
    <xf numFmtId="0" fontId="210" fillId="33" borderId="133" xfId="0" applyFont="1" applyFill="1" applyBorder="1" applyAlignment="1">
      <alignment horizontal="left" vertical="center" wrapText="1"/>
    </xf>
    <xf numFmtId="0" fontId="0" fillId="0" borderId="133" xfId="0" applyBorder="1" applyAlignment="1">
      <alignment vertical="center" wrapText="1"/>
    </xf>
    <xf numFmtId="0" fontId="210" fillId="0" borderId="133" xfId="0" applyFont="1" applyBorder="1" applyAlignment="1">
      <alignment vertical="center"/>
    </xf>
    <xf numFmtId="0" fontId="212" fillId="0" borderId="133" xfId="0" applyFont="1" applyBorder="1"/>
    <xf numFmtId="0" fontId="24" fillId="0" borderId="133" xfId="0" applyFont="1" applyBorder="1" applyAlignment="1">
      <alignment horizontal="center" vertical="top"/>
    </xf>
    <xf numFmtId="0" fontId="0" fillId="0" borderId="133" xfId="0" applyBorder="1" applyAlignment="1">
      <alignment horizontal="center" vertical="top"/>
    </xf>
    <xf numFmtId="0" fontId="24" fillId="0" borderId="0" xfId="0" applyFont="1" applyAlignment="1">
      <alignment horizontal="center" vertical="center" wrapText="1"/>
    </xf>
    <xf numFmtId="0" fontId="24" fillId="0" borderId="133" xfId="0" applyFont="1" applyBorder="1" applyAlignment="1">
      <alignment horizontal="center" wrapText="1"/>
    </xf>
    <xf numFmtId="0" fontId="24" fillId="0" borderId="51" xfId="0" applyFont="1" applyBorder="1" applyAlignment="1">
      <alignment horizontal="center" vertical="center" wrapText="1"/>
    </xf>
    <xf numFmtId="0" fontId="24" fillId="0" borderId="122" xfId="0" applyFont="1" applyBorder="1" applyAlignment="1">
      <alignment horizontal="center" vertical="center" wrapText="1"/>
    </xf>
    <xf numFmtId="0" fontId="0" fillId="0" borderId="122" xfId="0" applyBorder="1" applyAlignment="1">
      <alignment horizontal="center" vertical="center" wrapText="1"/>
    </xf>
    <xf numFmtId="0" fontId="26" fillId="0" borderId="122" xfId="0" applyFont="1" applyBorder="1" applyAlignment="1">
      <alignment horizontal="left" vertical="center" wrapText="1"/>
    </xf>
    <xf numFmtId="0" fontId="308" fillId="33" borderId="0" xfId="0" applyFont="1" applyFill="1" applyAlignment="1">
      <alignment horizontal="left"/>
    </xf>
    <xf numFmtId="0" fontId="20" fillId="0" borderId="0" xfId="0" applyFont="1" applyAlignment="1">
      <alignment horizontal="left" vertical="center"/>
    </xf>
    <xf numFmtId="0" fontId="0" fillId="0" borderId="133" xfId="0" applyBorder="1" applyAlignment="1">
      <alignment horizontal="center"/>
    </xf>
    <xf numFmtId="0" fontId="211" fillId="0" borderId="0" xfId="0" applyFont="1" applyAlignment="1">
      <alignment horizontal="left" vertical="top" wrapText="1"/>
    </xf>
    <xf numFmtId="0" fontId="26" fillId="33" borderId="122" xfId="0" applyFont="1" applyFill="1" applyBorder="1" applyAlignment="1">
      <alignment horizontal="left"/>
    </xf>
    <xf numFmtId="0" fontId="200" fillId="0" borderId="122" xfId="0" applyFont="1" applyBorder="1"/>
    <xf numFmtId="0" fontId="21" fillId="0" borderId="133" xfId="0" applyFont="1" applyBorder="1" applyAlignment="1">
      <alignment horizontal="center" vertical="center" wrapText="1"/>
    </xf>
    <xf numFmtId="0" fontId="21" fillId="0" borderId="133" xfId="0" applyFont="1" applyBorder="1" applyAlignment="1">
      <alignment horizontal="center" vertical="center"/>
    </xf>
    <xf numFmtId="0" fontId="74" fillId="0" borderId="133" xfId="0" applyFont="1" applyBorder="1" applyAlignment="1">
      <alignment horizontal="center" vertical="center"/>
    </xf>
    <xf numFmtId="0" fontId="211" fillId="33" borderId="133" xfId="0" applyFont="1" applyFill="1" applyBorder="1" applyAlignment="1">
      <alignment horizontal="left" vertical="top"/>
    </xf>
    <xf numFmtId="0" fontId="0" fillId="0" borderId="133" xfId="0" applyBorder="1"/>
    <xf numFmtId="0" fontId="16" fillId="0" borderId="122" xfId="0" applyFont="1" applyBorder="1" applyAlignment="1">
      <alignment wrapText="1"/>
    </xf>
    <xf numFmtId="0" fontId="169" fillId="0" borderId="122" xfId="0" applyFont="1" applyBorder="1" applyAlignment="1">
      <alignment horizontal="center" vertical="top"/>
    </xf>
    <xf numFmtId="0" fontId="0" fillId="0" borderId="122" xfId="0" applyBorder="1" applyAlignment="1">
      <alignment horizontal="center" vertical="top"/>
    </xf>
    <xf numFmtId="0" fontId="24" fillId="0" borderId="133" xfId="0" applyFont="1" applyBorder="1" applyAlignment="1">
      <alignment horizontal="center" vertical="top" wrapText="1"/>
    </xf>
    <xf numFmtId="0" fontId="24" fillId="0" borderId="122" xfId="0" applyFont="1" applyBorder="1" applyAlignment="1">
      <alignment horizontal="center" vertical="top"/>
    </xf>
    <xf numFmtId="0" fontId="24" fillId="33" borderId="116" xfId="0" applyFont="1" applyFill="1" applyBorder="1" applyAlignment="1">
      <alignment horizontal="right" vertical="center" wrapText="1"/>
    </xf>
    <xf numFmtId="0" fontId="24" fillId="33" borderId="0" xfId="0" applyFont="1" applyFill="1" applyAlignment="1">
      <alignment horizontal="right" vertical="center" wrapText="1"/>
    </xf>
    <xf numFmtId="0" fontId="24" fillId="33" borderId="133" xfId="0" applyFont="1" applyFill="1" applyBorder="1" applyAlignment="1">
      <alignment horizontal="right" vertical="center" wrapText="1"/>
    </xf>
    <xf numFmtId="0" fontId="0" fillId="33" borderId="0" xfId="0" applyFill="1" applyAlignment="1">
      <alignment horizontal="left" vertical="top" wrapText="1"/>
    </xf>
    <xf numFmtId="0" fontId="26" fillId="0" borderId="0" xfId="0" applyFont="1" applyAlignment="1">
      <alignment vertical="center" wrapText="1"/>
    </xf>
    <xf numFmtId="0" fontId="210" fillId="0" borderId="133" xfId="0" applyFont="1" applyBorder="1"/>
    <xf numFmtId="0" fontId="24" fillId="33" borderId="0" xfId="0" applyFont="1" applyFill="1" applyAlignment="1">
      <alignment vertical="top" wrapText="1"/>
    </xf>
    <xf numFmtId="0" fontId="0" fillId="33" borderId="0" xfId="0" applyFill="1" applyAlignment="1">
      <alignment vertical="top" wrapText="1"/>
    </xf>
    <xf numFmtId="0" fontId="21" fillId="0" borderId="133" xfId="0" applyFont="1" applyBorder="1" applyAlignment="1">
      <alignment horizontal="center" vertical="top"/>
    </xf>
    <xf numFmtId="0" fontId="200" fillId="0" borderId="122" xfId="0" applyFont="1" applyBorder="1" applyAlignment="1">
      <alignment vertical="top"/>
    </xf>
    <xf numFmtId="0" fontId="169" fillId="0" borderId="0" xfId="0" applyFont="1" applyAlignment="1">
      <alignment horizontal="left" wrapText="1"/>
    </xf>
    <xf numFmtId="49" fontId="21" fillId="124" borderId="122" xfId="0" applyNumberFormat="1" applyFont="1" applyFill="1" applyBorder="1" applyAlignment="1">
      <alignment horizontal="center" vertical="top"/>
    </xf>
    <xf numFmtId="49" fontId="21" fillId="124" borderId="122" xfId="0" applyNumberFormat="1" applyFont="1" applyFill="1" applyBorder="1" applyAlignment="1">
      <alignment horizontal="center" vertical="center"/>
    </xf>
    <xf numFmtId="0" fontId="26" fillId="33" borderId="0" xfId="0" applyFont="1" applyFill="1" applyAlignment="1">
      <alignment vertical="top"/>
    </xf>
    <xf numFmtId="0" fontId="200" fillId="0" borderId="0" xfId="0" applyFont="1" applyAlignment="1">
      <alignment vertical="top"/>
    </xf>
    <xf numFmtId="0" fontId="24" fillId="0" borderId="116" xfId="0" applyFont="1" applyBorder="1" applyAlignment="1">
      <alignment horizontal="center" vertical="top"/>
    </xf>
    <xf numFmtId="0" fontId="169" fillId="0" borderId="0" xfId="0" applyFont="1" applyAlignment="1">
      <alignment horizontal="center" vertical="center" wrapText="1"/>
    </xf>
    <xf numFmtId="0" fontId="169" fillId="0" borderId="133" xfId="0" applyFont="1" applyBorder="1" applyAlignment="1">
      <alignment horizontal="center" vertical="center" wrapText="1"/>
    </xf>
    <xf numFmtId="0" fontId="211" fillId="33" borderId="133" xfId="0" applyFont="1" applyFill="1" applyBorder="1" applyAlignment="1">
      <alignment horizontal="left" vertical="center"/>
    </xf>
    <xf numFmtId="0" fontId="0" fillId="0" borderId="133" xfId="0" applyBorder="1" applyAlignment="1">
      <alignment horizontal="left" vertical="center"/>
    </xf>
    <xf numFmtId="0" fontId="24" fillId="0" borderId="116" xfId="0" applyFont="1" applyBorder="1" applyAlignment="1">
      <alignment horizontal="center"/>
    </xf>
    <xf numFmtId="0" fontId="174" fillId="0" borderId="0" xfId="0" applyFont="1" applyAlignment="1">
      <alignment horizontal="justify" vertical="center" wrapText="1"/>
    </xf>
    <xf numFmtId="0" fontId="211" fillId="33" borderId="133" xfId="0" applyFont="1" applyFill="1" applyBorder="1" applyAlignment="1">
      <alignment horizontal="left"/>
    </xf>
    <xf numFmtId="0" fontId="0" fillId="0" borderId="133" xfId="0" applyBorder="1" applyAlignment="1">
      <alignment horizontal="left"/>
    </xf>
    <xf numFmtId="0" fontId="24" fillId="124" borderId="0" xfId="0" applyFont="1" applyFill="1" applyAlignment="1">
      <alignment horizontal="left" vertical="center" wrapText="1" indent="1"/>
    </xf>
    <xf numFmtId="0" fontId="26" fillId="0" borderId="122" xfId="0" applyFont="1" applyBorder="1" applyAlignment="1">
      <alignment vertical="center" wrapText="1"/>
    </xf>
    <xf numFmtId="0" fontId="24" fillId="0" borderId="116" xfId="0" applyFont="1" applyBorder="1" applyAlignment="1">
      <alignment vertical="center" wrapText="1"/>
    </xf>
    <xf numFmtId="0" fontId="24" fillId="0" borderId="0" xfId="0" applyFont="1"/>
    <xf numFmtId="0" fontId="24" fillId="33" borderId="0" xfId="0" applyFont="1" applyFill="1" applyAlignment="1">
      <alignment vertical="center" wrapText="1"/>
    </xf>
    <xf numFmtId="0" fontId="24" fillId="0" borderId="122" xfId="0" applyFont="1" applyBorder="1" applyAlignment="1">
      <alignment horizontal="center"/>
    </xf>
    <xf numFmtId="0" fontId="0" fillId="0" borderId="122" xfId="0" applyBorder="1" applyAlignment="1">
      <alignment horizontal="center"/>
    </xf>
    <xf numFmtId="0" fontId="22" fillId="33" borderId="122" xfId="0" applyFont="1" applyFill="1" applyBorder="1" applyAlignment="1">
      <alignment vertical="top"/>
    </xf>
    <xf numFmtId="0" fontId="16" fillId="0" borderId="122" xfId="0" applyFont="1" applyBorder="1" applyAlignment="1">
      <alignment vertical="top"/>
    </xf>
    <xf numFmtId="0" fontId="21" fillId="33" borderId="133" xfId="0" applyFont="1" applyFill="1" applyBorder="1" applyAlignment="1">
      <alignment horizontal="center" vertical="top" wrapText="1"/>
    </xf>
    <xf numFmtId="0" fontId="0" fillId="0" borderId="133" xfId="0" applyBorder="1" applyAlignment="1">
      <alignment horizontal="center" vertical="top" wrapText="1"/>
    </xf>
    <xf numFmtId="0" fontId="21" fillId="33" borderId="0" xfId="0" applyFont="1" applyFill="1" applyAlignment="1">
      <alignment horizontal="right" wrapText="1"/>
    </xf>
    <xf numFmtId="0" fontId="176" fillId="33" borderId="133" xfId="0" applyFont="1" applyFill="1" applyBorder="1" applyAlignment="1">
      <alignment vertical="center"/>
    </xf>
    <xf numFmtId="0" fontId="212" fillId="0" borderId="133" xfId="0" applyFont="1" applyBorder="1" applyAlignment="1">
      <alignment vertical="center"/>
    </xf>
    <xf numFmtId="0" fontId="21" fillId="0" borderId="0" xfId="0" applyFont="1" applyAlignment="1">
      <alignment horizontal="left" vertical="center"/>
    </xf>
    <xf numFmtId="169" fontId="21" fillId="0" borderId="122" xfId="35974" applyNumberFormat="1" applyFont="1" applyBorder="1" applyAlignment="1">
      <alignment horizontal="center"/>
    </xf>
    <xf numFmtId="0" fontId="21" fillId="0" borderId="0" xfId="0" applyFont="1" applyAlignment="1">
      <alignment horizontal="left" vertical="center" wrapText="1"/>
    </xf>
    <xf numFmtId="0" fontId="22" fillId="33" borderId="122" xfId="0" applyFont="1" applyFill="1" applyBorder="1"/>
    <xf numFmtId="0" fontId="288" fillId="0" borderId="122" xfId="0" applyFont="1" applyBorder="1"/>
    <xf numFmtId="0" fontId="330" fillId="0" borderId="0" xfId="0" applyFont="1" applyAlignment="1">
      <alignment horizontal="left" vertical="top" wrapText="1"/>
    </xf>
    <xf numFmtId="0" fontId="210" fillId="33" borderId="133" xfId="0" applyFont="1" applyFill="1" applyBorder="1" applyAlignment="1">
      <alignment horizontal="left"/>
    </xf>
    <xf numFmtId="0" fontId="26" fillId="33" borderId="116" xfId="0" applyFont="1" applyFill="1" applyBorder="1" applyAlignment="1">
      <alignment horizontal="left"/>
    </xf>
    <xf numFmtId="0" fontId="0" fillId="0" borderId="116" xfId="0" applyBorder="1"/>
    <xf numFmtId="0" fontId="22" fillId="0" borderId="122" xfId="0" applyFont="1" applyBorder="1"/>
    <xf numFmtId="0" fontId="402" fillId="33" borderId="133" xfId="0" applyFont="1" applyFill="1" applyBorder="1"/>
    <xf numFmtId="0" fontId="0" fillId="0" borderId="0" xfId="0" applyAlignment="1">
      <alignment vertical="center" wrapText="1"/>
    </xf>
    <xf numFmtId="0" fontId="26" fillId="0" borderId="122" xfId="0" applyFont="1" applyBorder="1" applyAlignment="1">
      <alignment vertical="top"/>
    </xf>
    <xf numFmtId="0" fontId="176" fillId="0" borderId="133" xfId="0" applyFont="1" applyBorder="1"/>
    <xf numFmtId="0" fontId="400" fillId="33" borderId="122" xfId="0" applyFont="1" applyFill="1" applyBorder="1" applyAlignment="1">
      <alignment vertical="top"/>
    </xf>
    <xf numFmtId="0" fontId="399" fillId="33" borderId="122" xfId="0" applyFont="1" applyFill="1" applyBorder="1" applyAlignment="1">
      <alignment horizontal="center" vertical="center" wrapText="1"/>
    </xf>
    <xf numFmtId="0" fontId="21" fillId="0" borderId="0" xfId="0" applyFont="1" applyAlignment="1">
      <alignment horizontal="left" wrapText="1"/>
    </xf>
    <xf numFmtId="0" fontId="169" fillId="33" borderId="0" xfId="0" applyFont="1" applyFill="1" applyAlignment="1">
      <alignment horizontal="left" vertical="center" wrapText="1"/>
    </xf>
    <xf numFmtId="0" fontId="211" fillId="0" borderId="133" xfId="0" applyFont="1" applyBorder="1" applyAlignment="1">
      <alignment horizontal="left" wrapText="1"/>
    </xf>
    <xf numFmtId="0" fontId="212" fillId="0" borderId="133" xfId="0" applyFont="1" applyBorder="1" applyAlignment="1">
      <alignment horizontal="left"/>
    </xf>
    <xf numFmtId="0" fontId="21" fillId="33" borderId="122" xfId="0" applyFont="1" applyFill="1" applyBorder="1" applyAlignment="1">
      <alignment horizontal="center" vertical="top"/>
    </xf>
    <xf numFmtId="0" fontId="0" fillId="0" borderId="0" xfId="0" applyAlignment="1">
      <alignment horizontal="center"/>
    </xf>
    <xf numFmtId="0" fontId="24" fillId="33" borderId="133" xfId="0" applyFont="1" applyFill="1" applyBorder="1" applyAlignment="1">
      <alignment horizontal="center"/>
    </xf>
    <xf numFmtId="0" fontId="24" fillId="33" borderId="0" xfId="0" applyFont="1" applyFill="1" applyAlignment="1">
      <alignment horizontal="center" wrapText="1"/>
    </xf>
    <xf numFmtId="0" fontId="24" fillId="33" borderId="0" xfId="0" applyFont="1" applyFill="1" applyAlignment="1">
      <alignment horizontal="center"/>
    </xf>
    <xf numFmtId="0" fontId="24" fillId="33" borderId="133" xfId="0" applyFont="1" applyFill="1" applyBorder="1" applyAlignment="1">
      <alignment horizontal="center" wrapText="1"/>
    </xf>
    <xf numFmtId="0" fontId="24" fillId="0" borderId="0" xfId="0" applyFont="1" applyAlignment="1">
      <alignment vertical="top" wrapText="1"/>
    </xf>
    <xf numFmtId="0" fontId="176" fillId="33" borderId="133" xfId="0" applyFont="1" applyFill="1" applyBorder="1"/>
    <xf numFmtId="169" fontId="21" fillId="0" borderId="133" xfId="35974" applyNumberFormat="1" applyFont="1" applyBorder="1" applyAlignment="1">
      <alignment horizontal="center" vertical="center"/>
    </xf>
    <xf numFmtId="0" fontId="21" fillId="33" borderId="0" xfId="0" applyFont="1" applyFill="1" applyAlignment="1">
      <alignment horizontal="left" vertical="center" wrapText="1"/>
    </xf>
    <xf numFmtId="0" fontId="24" fillId="33" borderId="122" xfId="0" applyFont="1" applyFill="1" applyBorder="1" applyAlignment="1">
      <alignment horizontal="center" wrapText="1"/>
    </xf>
    <xf numFmtId="0" fontId="26" fillId="33" borderId="122" xfId="0" applyFont="1" applyFill="1" applyBorder="1" applyAlignment="1">
      <alignment horizontal="left" wrapText="1"/>
    </xf>
    <xf numFmtId="0" fontId="0" fillId="33" borderId="0" xfId="0" applyFill="1" applyAlignment="1">
      <alignment vertical="center"/>
    </xf>
    <xf numFmtId="0" fontId="26" fillId="0" borderId="122" xfId="0" applyFont="1" applyBorder="1" applyAlignment="1">
      <alignment horizontal="left" vertical="top" wrapText="1"/>
    </xf>
    <xf numFmtId="0" fontId="26" fillId="33" borderId="122" xfId="0" applyFont="1" applyFill="1" applyBorder="1" applyAlignment="1">
      <alignment horizontal="left" vertical="top" wrapText="1"/>
    </xf>
    <xf numFmtId="0" fontId="21" fillId="0" borderId="0" xfId="0" applyFont="1" applyAlignment="1">
      <alignment horizontal="left"/>
    </xf>
    <xf numFmtId="172" fontId="169" fillId="33" borderId="122" xfId="0" applyNumberFormat="1" applyFont="1" applyFill="1" applyBorder="1" applyAlignment="1">
      <alignment horizontal="center" vertical="top" wrapText="1"/>
    </xf>
    <xf numFmtId="0" fontId="176" fillId="33" borderId="0" xfId="0" applyFont="1" applyFill="1" applyAlignment="1">
      <alignment vertical="center"/>
    </xf>
    <xf numFmtId="0" fontId="212" fillId="0" borderId="0" xfId="0" applyFont="1"/>
    <xf numFmtId="0" fontId="369" fillId="0" borderId="0" xfId="0" applyFont="1" applyAlignment="1">
      <alignment horizontal="center"/>
    </xf>
    <xf numFmtId="0" fontId="371" fillId="0" borderId="0" xfId="0" applyFont="1" applyAlignment="1">
      <alignment vertical="center"/>
    </xf>
    <xf numFmtId="0" fontId="24" fillId="33" borderId="0" xfId="0" applyFont="1" applyFill="1" applyAlignment="1">
      <alignment horizontal="center" vertical="top" wrapText="1"/>
    </xf>
    <xf numFmtId="0" fontId="24" fillId="0" borderId="0" xfId="0" applyFont="1" applyAlignment="1">
      <alignment horizontal="left" vertical="center"/>
    </xf>
    <xf numFmtId="0" fontId="176" fillId="33" borderId="133" xfId="0" applyFont="1" applyFill="1" applyBorder="1" applyAlignment="1">
      <alignment horizontal="left" vertical="center"/>
    </xf>
    <xf numFmtId="0" fontId="212" fillId="0" borderId="133" xfId="0" applyFont="1" applyBorder="1" applyAlignment="1">
      <alignment horizontal="left" vertical="center"/>
    </xf>
    <xf numFmtId="0" fontId="22" fillId="33" borderId="116" xfId="0" applyFont="1" applyFill="1" applyBorder="1"/>
    <xf numFmtId="0" fontId="22" fillId="33" borderId="0" xfId="0" applyFont="1" applyFill="1"/>
    <xf numFmtId="0" fontId="16" fillId="0" borderId="0" xfId="0" applyFont="1"/>
    <xf numFmtId="0" fontId="406" fillId="33" borderId="0" xfId="0" applyFont="1" applyFill="1" applyAlignment="1">
      <alignment vertical="center"/>
    </xf>
    <xf numFmtId="0" fontId="400" fillId="33" borderId="122" xfId="0" applyFont="1" applyFill="1" applyBorder="1" applyAlignment="1">
      <alignment horizontal="left" wrapText="1"/>
    </xf>
    <xf numFmtId="0" fontId="404" fillId="33" borderId="133" xfId="0" applyFont="1" applyFill="1" applyBorder="1" applyAlignment="1">
      <alignment horizontal="left" wrapText="1"/>
    </xf>
    <xf numFmtId="0" fontId="21" fillId="0" borderId="133" xfId="0" applyFont="1" applyBorder="1" applyAlignment="1">
      <alignment horizontal="center"/>
    </xf>
    <xf numFmtId="0" fontId="21" fillId="0" borderId="122" xfId="0" applyFont="1" applyBorder="1" applyAlignment="1">
      <alignment horizontal="center"/>
    </xf>
    <xf numFmtId="0" fontId="26" fillId="33" borderId="135" xfId="0" applyFont="1" applyFill="1" applyBorder="1" applyAlignment="1">
      <alignment vertical="top"/>
    </xf>
    <xf numFmtId="0" fontId="21" fillId="0" borderId="130" xfId="0" applyFont="1" applyBorder="1" applyAlignment="1">
      <alignment horizontal="center"/>
    </xf>
    <xf numFmtId="0" fontId="21" fillId="0" borderId="115" xfId="0" applyFont="1" applyBorder="1" applyAlignment="1">
      <alignment horizontal="center"/>
    </xf>
    <xf numFmtId="0" fontId="21" fillId="0" borderId="18" xfId="0" applyFont="1" applyBorder="1" applyAlignment="1">
      <alignment horizontal="center"/>
    </xf>
    <xf numFmtId="0" fontId="21" fillId="0" borderId="134" xfId="0" applyFont="1" applyBorder="1" applyAlignment="1">
      <alignment horizontal="center"/>
    </xf>
    <xf numFmtId="0" fontId="21" fillId="0" borderId="19" xfId="0" applyFont="1" applyBorder="1" applyAlignment="1">
      <alignment horizontal="center"/>
    </xf>
    <xf numFmtId="0" fontId="24" fillId="33" borderId="122" xfId="0" applyFont="1" applyFill="1" applyBorder="1" applyAlignment="1">
      <alignment horizontal="center" vertical="center" wrapText="1"/>
    </xf>
    <xf numFmtId="0" fontId="213" fillId="33" borderId="0" xfId="0" applyFont="1" applyFill="1" applyAlignment="1">
      <alignment horizontal="center"/>
    </xf>
    <xf numFmtId="0" fontId="210" fillId="33" borderId="133" xfId="0" applyFont="1" applyFill="1" applyBorder="1" applyAlignment="1">
      <alignment horizontal="left" vertical="center"/>
    </xf>
    <xf numFmtId="0" fontId="26" fillId="33" borderId="122" xfId="0" applyFont="1" applyFill="1" applyBorder="1" applyAlignment="1">
      <alignment horizontal="left" vertical="top"/>
    </xf>
    <xf numFmtId="0" fontId="24" fillId="33" borderId="133" xfId="0" applyFont="1" applyFill="1" applyBorder="1" applyAlignment="1">
      <alignment horizontal="right" wrapText="1"/>
    </xf>
    <xf numFmtId="0" fontId="24" fillId="33" borderId="133" xfId="0" quotePrefix="1" applyFont="1" applyFill="1" applyBorder="1" applyAlignment="1">
      <alignment horizontal="center"/>
    </xf>
    <xf numFmtId="0" fontId="24" fillId="33" borderId="0" xfId="0" quotePrefix="1" applyFont="1" applyFill="1" applyAlignment="1">
      <alignment horizontal="center"/>
    </xf>
    <xf numFmtId="0" fontId="210" fillId="33" borderId="0" xfId="0" applyFont="1" applyFill="1" applyAlignment="1">
      <alignment horizontal="left" vertical="center"/>
    </xf>
    <xf numFmtId="0" fontId="26" fillId="33" borderId="0" xfId="0" applyFont="1" applyFill="1" applyAlignment="1">
      <alignment horizontal="left" vertical="top"/>
    </xf>
    <xf numFmtId="0" fontId="24" fillId="33" borderId="0" xfId="0" applyFont="1" applyFill="1" applyAlignment="1">
      <alignment horizontal="right" wrapText="1"/>
    </xf>
    <xf numFmtId="0" fontId="210" fillId="0" borderId="133" xfId="0" applyFont="1" applyBorder="1" applyAlignment="1">
      <alignment horizontal="left" wrapText="1"/>
    </xf>
    <xf numFmtId="0" fontId="22" fillId="140" borderId="116" xfId="0" applyFont="1" applyFill="1" applyBorder="1" applyAlignment="1">
      <alignment horizontal="left"/>
    </xf>
    <xf numFmtId="0" fontId="22" fillId="140" borderId="135" xfId="0" applyFont="1" applyFill="1" applyBorder="1" applyAlignment="1">
      <alignment horizontal="left"/>
    </xf>
    <xf numFmtId="0" fontId="176" fillId="33" borderId="0" xfId="0" applyFont="1" applyFill="1" applyAlignment="1">
      <alignment horizontal="left" wrapText="1"/>
    </xf>
    <xf numFmtId="0" fontId="22" fillId="140" borderId="0" xfId="0" applyFont="1" applyFill="1" applyAlignment="1">
      <alignment horizontal="left"/>
    </xf>
    <xf numFmtId="0" fontId="0" fillId="0" borderId="0" xfId="0" applyAlignment="1">
      <alignment horizontal="left" vertical="center"/>
    </xf>
    <xf numFmtId="0" fontId="176" fillId="33" borderId="133" xfId="0" applyFont="1" applyFill="1" applyBorder="1" applyAlignment="1">
      <alignment horizontal="left" vertical="center" wrapText="1"/>
    </xf>
    <xf numFmtId="0" fontId="0" fillId="0" borderId="133" xfId="0" applyBorder="1" applyAlignment="1">
      <alignment horizontal="left" vertical="center" wrapText="1"/>
    </xf>
    <xf numFmtId="0" fontId="0" fillId="33" borderId="0" xfId="0" applyFill="1" applyAlignment="1">
      <alignment horizontal="left" vertical="center"/>
    </xf>
    <xf numFmtId="0" fontId="26" fillId="33" borderId="122" xfId="0" applyFont="1" applyFill="1" applyBorder="1" applyAlignment="1">
      <alignment horizontal="left" vertical="center" wrapText="1"/>
    </xf>
    <xf numFmtId="0" fontId="26" fillId="117" borderId="116" xfId="0" applyFont="1" applyFill="1" applyBorder="1" applyAlignment="1">
      <alignment horizontal="left" wrapText="1"/>
    </xf>
    <xf numFmtId="0" fontId="0" fillId="0" borderId="0" xfId="0" applyAlignment="1">
      <alignment horizontal="left" vertical="center" wrapText="1"/>
    </xf>
    <xf numFmtId="0" fontId="210" fillId="0" borderId="133" xfId="0" applyFont="1" applyBorder="1" applyAlignment="1">
      <alignment horizontal="left" vertical="center" wrapText="1"/>
    </xf>
    <xf numFmtId="0" fontId="0" fillId="0" borderId="122" xfId="0" applyBorder="1" applyAlignment="1">
      <alignment horizontal="left" vertical="top"/>
    </xf>
    <xf numFmtId="0" fontId="26" fillId="33" borderId="116" xfId="0" applyFont="1" applyFill="1" applyBorder="1" applyAlignment="1">
      <alignment vertical="top"/>
    </xf>
    <xf numFmtId="0" fontId="200" fillId="0" borderId="116" xfId="0" applyFont="1" applyBorder="1" applyAlignment="1">
      <alignment vertical="top"/>
    </xf>
    <xf numFmtId="0" fontId="0" fillId="0" borderId="133" xfId="0" applyBorder="1" applyAlignment="1">
      <alignment horizontal="center" vertical="center"/>
    </xf>
    <xf numFmtId="0" fontId="21" fillId="0" borderId="0" xfId="35681" applyFont="1" applyFill="1" applyBorder="1" applyAlignment="1">
      <alignment horizontal="center" vertical="center" wrapText="1"/>
    </xf>
    <xf numFmtId="0" fontId="176" fillId="0" borderId="133" xfId="35681" applyFont="1" applyBorder="1" applyAlignment="1">
      <alignment horizontal="left"/>
    </xf>
    <xf numFmtId="0" fontId="293" fillId="0" borderId="0" xfId="35681" applyFont="1" applyBorder="1" applyAlignment="1">
      <alignment horizontal="left"/>
    </xf>
    <xf numFmtId="0" fontId="0" fillId="0" borderId="0" xfId="0" applyAlignment="1">
      <alignment vertical="top"/>
    </xf>
    <xf numFmtId="0" fontId="24" fillId="0" borderId="0" xfId="0" applyFont="1" applyAlignment="1">
      <alignment horizontal="left" vertical="top"/>
    </xf>
    <xf numFmtId="0" fontId="26" fillId="0" borderId="116" xfId="0" applyFont="1" applyBorder="1" applyAlignment="1">
      <alignment horizontal="left"/>
    </xf>
    <xf numFmtId="0" fontId="24" fillId="0" borderId="0" xfId="0" applyFont="1" applyAlignment="1">
      <alignment horizontal="right"/>
    </xf>
    <xf numFmtId="0" fontId="26" fillId="0" borderId="0" xfId="0" applyFont="1" applyAlignment="1">
      <alignment horizontal="left"/>
    </xf>
    <xf numFmtId="0" fontId="22" fillId="0" borderId="0" xfId="0" applyFont="1" applyAlignment="1">
      <alignment horizontal="left"/>
    </xf>
    <xf numFmtId="0" fontId="21" fillId="0" borderId="133" xfId="55768" applyFont="1" applyFill="1" applyBorder="1" applyAlignment="1">
      <alignment horizontal="center" vertical="center" wrapText="1"/>
    </xf>
    <xf numFmtId="0" fontId="21" fillId="33" borderId="0" xfId="305" applyFont="1" applyFill="1" applyAlignment="1">
      <alignment horizontal="center"/>
    </xf>
    <xf numFmtId="0" fontId="24" fillId="33" borderId="0" xfId="305" applyFont="1" applyFill="1" applyAlignment="1">
      <alignment horizontal="center" wrapText="1"/>
    </xf>
    <xf numFmtId="0" fontId="24" fillId="33" borderId="0" xfId="305" applyFont="1" applyFill="1" applyAlignment="1">
      <alignment horizontal="center"/>
    </xf>
    <xf numFmtId="0" fontId="21" fillId="33" borderId="0" xfId="35680" applyFont="1" applyFill="1" applyAlignment="1">
      <alignment vertical="center" wrapText="1"/>
    </xf>
    <xf numFmtId="0" fontId="21" fillId="33" borderId="0" xfId="35680" applyFont="1" applyFill="1" applyAlignment="1">
      <alignment horizontal="left" vertical="center" wrapText="1"/>
    </xf>
    <xf numFmtId="0" fontId="21" fillId="0" borderId="133" xfId="305" applyFont="1" applyBorder="1" applyAlignment="1">
      <alignment horizontal="center"/>
    </xf>
    <xf numFmtId="0" fontId="24" fillId="0" borderId="133" xfId="305" applyFont="1" applyBorder="1" applyAlignment="1">
      <alignment horizontal="center" wrapText="1"/>
    </xf>
    <xf numFmtId="0" fontId="0" fillId="0" borderId="133" xfId="0" applyBorder="1" applyAlignment="1">
      <alignment horizontal="center" wrapText="1"/>
    </xf>
    <xf numFmtId="0" fontId="24" fillId="0" borderId="133" xfId="305" applyFont="1" applyBorder="1" applyAlignment="1">
      <alignment horizontal="center"/>
    </xf>
    <xf numFmtId="0" fontId="0" fillId="33" borderId="0" xfId="0" applyFill="1" applyAlignment="1">
      <alignment wrapText="1"/>
    </xf>
    <xf numFmtId="0" fontId="21" fillId="33" borderId="0" xfId="35680" applyFont="1" applyFill="1" applyAlignment="1">
      <alignment horizontal="left" vertical="center"/>
    </xf>
    <xf numFmtId="0" fontId="22" fillId="0" borderId="0" xfId="305" applyFont="1" applyAlignment="1">
      <alignment horizontal="center" vertical="center" wrapText="1"/>
    </xf>
    <xf numFmtId="0" fontId="21" fillId="0" borderId="0" xfId="305" applyFont="1" applyAlignment="1">
      <alignment horizontal="center" wrapText="1"/>
    </xf>
    <xf numFmtId="0" fontId="0" fillId="0" borderId="0" xfId="0" applyAlignment="1">
      <alignment horizontal="center" wrapText="1"/>
    </xf>
    <xf numFmtId="0" fontId="21" fillId="0" borderId="133" xfId="305" applyFont="1" applyBorder="1" applyAlignment="1">
      <alignment horizontal="center" wrapText="1"/>
    </xf>
    <xf numFmtId="0" fontId="21" fillId="0" borderId="122" xfId="0" applyFont="1" applyBorder="1" applyAlignment="1">
      <alignment horizontal="left"/>
    </xf>
    <xf numFmtId="0" fontId="176" fillId="0" borderId="133" xfId="0" applyFont="1" applyBorder="1" applyAlignment="1">
      <alignment horizontal="left"/>
    </xf>
    <xf numFmtId="0" fontId="176" fillId="0" borderId="0" xfId="0" applyFont="1" applyAlignment="1">
      <alignment horizontal="left" vertical="center" wrapText="1" indent="1"/>
    </xf>
    <xf numFmtId="0" fontId="176" fillId="0" borderId="133" xfId="0" applyFont="1" applyBorder="1" applyAlignment="1">
      <alignment horizontal="left" vertical="center" wrapText="1" indent="1"/>
    </xf>
    <xf numFmtId="0" fontId="21" fillId="117" borderId="0" xfId="0" applyFont="1" applyFill="1" applyAlignment="1">
      <alignment horizontal="left" vertical="center" wrapText="1"/>
    </xf>
    <xf numFmtId="0" fontId="21" fillId="117" borderId="116" xfId="0" applyFont="1" applyFill="1" applyBorder="1" applyAlignment="1">
      <alignment horizontal="left" vertical="center" wrapText="1"/>
    </xf>
    <xf numFmtId="0" fontId="21" fillId="0" borderId="133" xfId="0" applyFont="1" applyBorder="1"/>
    <xf numFmtId="0" fontId="21" fillId="0" borderId="122" xfId="8468" applyFont="1" applyBorder="1" applyAlignment="1">
      <alignment horizontal="center"/>
    </xf>
    <xf numFmtId="0" fontId="24" fillId="0" borderId="131" xfId="0" applyFont="1" applyBorder="1" applyAlignment="1">
      <alignment horizontal="left" vertical="center" wrapText="1"/>
    </xf>
    <xf numFmtId="0" fontId="24" fillId="0" borderId="15" xfId="0" applyFont="1" applyBorder="1" applyAlignment="1">
      <alignment horizontal="left" vertical="center" wrapText="1"/>
    </xf>
    <xf numFmtId="0" fontId="24" fillId="0" borderId="19" xfId="0" applyFont="1" applyBorder="1" applyAlignment="1">
      <alignment horizontal="left" vertical="center" wrapText="1"/>
    </xf>
    <xf numFmtId="0" fontId="24" fillId="0" borderId="131" xfId="0" applyFont="1" applyBorder="1" applyAlignment="1">
      <alignment horizontal="left"/>
    </xf>
    <xf numFmtId="0" fontId="24" fillId="0" borderId="15" xfId="0" applyFont="1" applyBorder="1" applyAlignment="1">
      <alignment horizontal="left"/>
    </xf>
    <xf numFmtId="0" fontId="24" fillId="0" borderId="19" xfId="0" applyFont="1" applyBorder="1" applyAlignment="1">
      <alignment horizontal="left"/>
    </xf>
    <xf numFmtId="0" fontId="24" fillId="0" borderId="131" xfId="0" quotePrefix="1" applyFont="1" applyBorder="1" applyAlignment="1">
      <alignment horizontal="left" vertical="center" wrapText="1"/>
    </xf>
    <xf numFmtId="0" fontId="24" fillId="0" borderId="15" xfId="0" applyFont="1" applyBorder="1" applyAlignment="1">
      <alignment horizontal="left" vertical="center"/>
    </xf>
    <xf numFmtId="0" fontId="24" fillId="0" borderId="19" xfId="0" applyFont="1" applyBorder="1" applyAlignment="1">
      <alignment horizontal="left" vertical="center"/>
    </xf>
    <xf numFmtId="0" fontId="22" fillId="117" borderId="115" xfId="0" applyFont="1" applyFill="1" applyBorder="1" applyAlignment="1">
      <alignment horizontal="left" vertical="center" wrapText="1"/>
    </xf>
    <xf numFmtId="0" fontId="22" fillId="117" borderId="123" xfId="0" applyFont="1" applyFill="1" applyBorder="1" applyAlignment="1">
      <alignment horizontal="left" vertical="center" wrapText="1"/>
    </xf>
    <xf numFmtId="0" fontId="22" fillId="117" borderId="14" xfId="0" applyFont="1" applyFill="1" applyBorder="1" applyAlignment="1">
      <alignment horizontal="left" vertical="center" wrapText="1"/>
    </xf>
    <xf numFmtId="0" fontId="21" fillId="0" borderId="131" xfId="0" applyFont="1" applyBorder="1" applyAlignment="1">
      <alignment vertical="center" wrapText="1"/>
    </xf>
    <xf numFmtId="0" fontId="24" fillId="0" borderId="131" xfId="0" applyFont="1" applyBorder="1" applyAlignment="1">
      <alignment horizontal="left" vertical="center"/>
    </xf>
    <xf numFmtId="0" fontId="21" fillId="0" borderId="131" xfId="0" quotePrefix="1" applyFont="1" applyBorder="1" applyAlignment="1">
      <alignment vertical="center" wrapText="1"/>
    </xf>
    <xf numFmtId="0" fontId="333" fillId="33" borderId="0" xfId="0" applyFont="1" applyFill="1" applyAlignment="1">
      <alignment horizontal="left" vertical="center"/>
    </xf>
    <xf numFmtId="0" fontId="26" fillId="117" borderId="123" xfId="0" applyFont="1" applyFill="1" applyBorder="1" applyAlignment="1">
      <alignment horizontal="left" vertical="center" wrapText="1"/>
    </xf>
    <xf numFmtId="0" fontId="26" fillId="117" borderId="122" xfId="0" applyFont="1" applyFill="1" applyBorder="1" applyAlignment="1">
      <alignment horizontal="left" vertical="center" wrapText="1"/>
    </xf>
    <xf numFmtId="0" fontId="26" fillId="117" borderId="130" xfId="0" applyFont="1" applyFill="1" applyBorder="1" applyAlignment="1">
      <alignment horizontal="left" vertical="center" wrapText="1"/>
    </xf>
    <xf numFmtId="0" fontId="26" fillId="117" borderId="115" xfId="0" applyFont="1" applyFill="1" applyBorder="1" applyAlignment="1">
      <alignment horizontal="left" vertical="center" wrapText="1"/>
    </xf>
    <xf numFmtId="0" fontId="210" fillId="33" borderId="125" xfId="0" applyFont="1" applyFill="1" applyBorder="1" applyAlignment="1">
      <alignment horizontal="left" vertical="center"/>
    </xf>
    <xf numFmtId="0" fontId="212" fillId="0" borderId="0" xfId="0" applyFont="1" applyAlignment="1">
      <alignment vertical="center"/>
    </xf>
    <xf numFmtId="0" fontId="21" fillId="33" borderId="133" xfId="0" applyFont="1" applyFill="1" applyBorder="1" applyAlignment="1">
      <alignment horizontal="center" vertical="center" wrapText="1"/>
    </xf>
    <xf numFmtId="0" fontId="21" fillId="33" borderId="133" xfId="0" applyFont="1" applyFill="1" applyBorder="1" applyAlignment="1">
      <alignment horizontal="center" wrapText="1"/>
    </xf>
    <xf numFmtId="0" fontId="22" fillId="33" borderId="122" xfId="0" applyFont="1" applyFill="1" applyBorder="1" applyAlignment="1">
      <alignment vertical="center" wrapText="1"/>
    </xf>
    <xf numFmtId="0" fontId="16" fillId="0" borderId="122" xfId="0" applyFont="1" applyBorder="1"/>
    <xf numFmtId="0" fontId="21" fillId="33" borderId="122" xfId="0" applyFont="1" applyFill="1" applyBorder="1" applyAlignment="1">
      <alignment horizontal="center" vertical="center" wrapText="1"/>
    </xf>
    <xf numFmtId="0" fontId="21" fillId="33" borderId="116" xfId="0" applyFont="1" applyFill="1" applyBorder="1" applyAlignment="1">
      <alignment vertical="center" wrapText="1"/>
    </xf>
    <xf numFmtId="0" fontId="0" fillId="0" borderId="116" xfId="0" applyBorder="1" applyAlignment="1">
      <alignment vertical="center" wrapText="1"/>
    </xf>
    <xf numFmtId="0" fontId="24" fillId="0" borderId="126" xfId="0" applyFont="1" applyBorder="1" applyAlignment="1">
      <alignment horizontal="center" vertical="center" wrapText="1"/>
    </xf>
    <xf numFmtId="0" fontId="24" fillId="0" borderId="124" xfId="0" applyFont="1" applyBorder="1" applyAlignment="1">
      <alignment horizontal="center" vertical="center" wrapText="1"/>
    </xf>
    <xf numFmtId="0" fontId="24" fillId="0" borderId="127" xfId="0" applyFont="1" applyBorder="1" applyAlignment="1">
      <alignment horizontal="center" vertical="center" wrapText="1"/>
    </xf>
    <xf numFmtId="0" fontId="24" fillId="33" borderId="116" xfId="0" applyFont="1" applyFill="1" applyBorder="1" applyAlignment="1">
      <alignment horizontal="center" wrapText="1"/>
    </xf>
    <xf numFmtId="0" fontId="24" fillId="0" borderId="116" xfId="0" applyFont="1" applyBorder="1" applyAlignment="1">
      <alignment horizontal="right" wrapText="1"/>
    </xf>
    <xf numFmtId="0" fontId="24" fillId="0" borderId="0" xfId="0" applyFont="1" applyAlignment="1">
      <alignment horizontal="right" wrapText="1"/>
    </xf>
    <xf numFmtId="0" fontId="24" fillId="0" borderId="133" xfId="0" applyFont="1" applyBorder="1" applyAlignment="1">
      <alignment horizontal="right" wrapText="1"/>
    </xf>
    <xf numFmtId="0" fontId="24" fillId="0" borderId="116" xfId="0" applyFont="1" applyBorder="1" applyAlignment="1">
      <alignment horizontal="center" vertical="center" wrapText="1"/>
    </xf>
    <xf numFmtId="0" fontId="210" fillId="33" borderId="0" xfId="0" applyFont="1" applyFill="1" applyAlignment="1">
      <alignment vertical="top"/>
    </xf>
    <xf numFmtId="0" fontId="210" fillId="0" borderId="0" xfId="0" applyFont="1" applyAlignment="1">
      <alignment vertical="top"/>
    </xf>
    <xf numFmtId="0" fontId="26" fillId="33" borderId="122" xfId="0" applyFont="1" applyFill="1" applyBorder="1" applyAlignment="1">
      <alignment vertical="center" wrapText="1"/>
    </xf>
    <xf numFmtId="0" fontId="16" fillId="0" borderId="122" xfId="0" applyFont="1" applyBorder="1" applyAlignment="1">
      <alignment vertical="center" wrapText="1"/>
    </xf>
    <xf numFmtId="0" fontId="24" fillId="33" borderId="122" xfId="0" applyFont="1" applyFill="1" applyBorder="1" applyAlignment="1">
      <alignment horizontal="center" vertical="center"/>
    </xf>
    <xf numFmtId="0" fontId="21" fillId="0" borderId="133" xfId="0" applyFont="1" applyBorder="1" applyAlignment="1">
      <alignment horizontal="center" wrapText="1"/>
    </xf>
    <xf numFmtId="0" fontId="24" fillId="33" borderId="133" xfId="0" applyFont="1" applyFill="1" applyBorder="1" applyAlignment="1">
      <alignment horizontal="center" vertical="center"/>
    </xf>
    <xf numFmtId="0" fontId="26" fillId="33" borderId="122" xfId="0" applyFont="1" applyFill="1" applyBorder="1" applyAlignment="1">
      <alignment horizontal="center" vertical="center" wrapText="1"/>
    </xf>
    <xf numFmtId="0" fontId="24" fillId="0" borderId="122" xfId="0" applyFont="1" applyBorder="1" applyAlignment="1">
      <alignment horizontal="center" wrapText="1"/>
    </xf>
    <xf numFmtId="0" fontId="21" fillId="33" borderId="116" xfId="0" applyFont="1" applyFill="1" applyBorder="1" applyAlignment="1">
      <alignment horizontal="center" vertical="center" wrapText="1"/>
    </xf>
    <xf numFmtId="0" fontId="22" fillId="0" borderId="122" xfId="0" applyFont="1" applyBorder="1" applyAlignment="1">
      <alignment horizontal="center" vertical="center" wrapText="1"/>
    </xf>
    <xf numFmtId="0" fontId="21" fillId="0" borderId="122" xfId="0" applyFont="1" applyBorder="1" applyAlignment="1">
      <alignment horizontal="center" vertical="center" wrapText="1"/>
    </xf>
    <xf numFmtId="0" fontId="0" fillId="0" borderId="122" xfId="0" applyBorder="1" applyAlignment="1">
      <alignment vertical="center" wrapText="1"/>
    </xf>
    <xf numFmtId="0" fontId="21" fillId="0" borderId="122" xfId="0" applyFont="1" applyBorder="1" applyAlignment="1">
      <alignment horizontal="center" vertical="top"/>
    </xf>
    <xf numFmtId="0" fontId="0" fillId="0" borderId="116" xfId="0" applyBorder="1" applyAlignment="1">
      <alignment horizontal="center" vertical="top"/>
    </xf>
    <xf numFmtId="0" fontId="26" fillId="33" borderId="0" xfId="0" applyFont="1" applyFill="1" applyAlignment="1">
      <alignment horizontal="center" vertical="center" wrapText="1"/>
    </xf>
    <xf numFmtId="0" fontId="21" fillId="33" borderId="116" xfId="0" applyFont="1" applyFill="1" applyBorder="1" applyAlignment="1">
      <alignment horizontal="left" vertical="center" wrapText="1"/>
    </xf>
    <xf numFmtId="0" fontId="21" fillId="33" borderId="133" xfId="0" applyFont="1" applyFill="1" applyBorder="1" applyAlignment="1">
      <alignment horizontal="left" vertical="center" wrapText="1"/>
    </xf>
    <xf numFmtId="49" fontId="21" fillId="0" borderId="122" xfId="55767" applyNumberFormat="1" applyFont="1" applyBorder="1" applyAlignment="1">
      <alignment horizontal="center" wrapText="1"/>
    </xf>
    <xf numFmtId="0" fontId="176" fillId="0" borderId="133" xfId="55767" applyFont="1" applyBorder="1" applyAlignment="1">
      <alignment horizontal="left" vertical="center" wrapText="1"/>
    </xf>
    <xf numFmtId="0" fontId="24" fillId="0" borderId="116" xfId="0" applyFont="1" applyBorder="1" applyAlignment="1">
      <alignment horizontal="left"/>
    </xf>
    <xf numFmtId="0" fontId="0" fillId="0" borderId="116" xfId="0" applyBorder="1" applyAlignment="1">
      <alignment horizontal="left"/>
    </xf>
    <xf numFmtId="0" fontId="26" fillId="0" borderId="112" xfId="8454" applyFont="1" applyBorder="1" applyAlignment="1">
      <alignment horizontal="center"/>
    </xf>
    <xf numFmtId="0" fontId="26" fillId="0" borderId="111" xfId="8454" applyFont="1" applyBorder="1" applyAlignment="1">
      <alignment horizontal="center"/>
    </xf>
    <xf numFmtId="0" fontId="26" fillId="0" borderId="100" xfId="8454" applyFont="1" applyBorder="1" applyAlignment="1" applyProtection="1">
      <alignment horizontal="center" vertical="center"/>
      <protection locked="0"/>
    </xf>
    <xf numFmtId="0" fontId="26" fillId="0" borderId="101" xfId="8454" applyFont="1" applyBorder="1" applyAlignment="1" applyProtection="1">
      <alignment horizontal="center" vertical="center"/>
      <protection locked="0"/>
    </xf>
    <xf numFmtId="0" fontId="26" fillId="117" borderId="113" xfId="8454" applyFont="1" applyFill="1" applyBorder="1" applyAlignment="1" applyProtection="1">
      <alignment horizontal="center" vertical="center"/>
      <protection locked="0"/>
    </xf>
    <xf numFmtId="0" fontId="26" fillId="117" borderId="112" xfId="8454" applyFont="1" applyFill="1" applyBorder="1" applyAlignment="1" applyProtection="1">
      <alignment horizontal="center" vertical="center"/>
      <protection locked="0"/>
    </xf>
    <xf numFmtId="0" fontId="26" fillId="117" borderId="112" xfId="8454" applyFont="1" applyFill="1" applyBorder="1" applyAlignment="1">
      <alignment horizontal="center" vertical="center"/>
    </xf>
    <xf numFmtId="0" fontId="26" fillId="0" borderId="112" xfId="8454" applyFont="1" applyBorder="1" applyAlignment="1" applyProtection="1">
      <alignment horizontal="center" vertical="center"/>
      <protection locked="0"/>
    </xf>
    <xf numFmtId="0" fontId="0" fillId="0" borderId="0" xfId="0" applyAlignment="1">
      <alignment horizontal="left"/>
    </xf>
    <xf numFmtId="49" fontId="21" fillId="0" borderId="0" xfId="55767" applyNumberFormat="1" applyFont="1" applyAlignment="1">
      <alignment horizontal="center" wrapText="1"/>
    </xf>
    <xf numFmtId="0" fontId="176" fillId="0" borderId="0" xfId="55767" applyFont="1" applyAlignment="1">
      <alignment horizontal="left" vertical="center" wrapText="1"/>
    </xf>
    <xf numFmtId="0" fontId="174" fillId="127" borderId="0" xfId="0" applyFont="1" applyFill="1" applyAlignment="1">
      <alignment vertical="center" wrapText="1"/>
    </xf>
    <xf numFmtId="0" fontId="24" fillId="33" borderId="0" xfId="0" applyFont="1" applyFill="1" applyAlignment="1">
      <alignment horizontal="left" wrapText="1"/>
    </xf>
    <xf numFmtId="0" fontId="22" fillId="33" borderId="133" xfId="0" applyFont="1" applyFill="1" applyBorder="1" applyAlignment="1">
      <alignment horizontal="left" wrapText="1"/>
    </xf>
    <xf numFmtId="0" fontId="211" fillId="0" borderId="0" xfId="0" applyFont="1" applyAlignment="1">
      <alignment horizontal="left"/>
    </xf>
    <xf numFmtId="0" fontId="176" fillId="33" borderId="133" xfId="0" applyFont="1" applyFill="1" applyBorder="1" applyAlignment="1">
      <alignment horizontal="left" wrapText="1"/>
    </xf>
    <xf numFmtId="0" fontId="210" fillId="33" borderId="0" xfId="0" applyFont="1" applyFill="1" applyAlignment="1">
      <alignment horizontal="left" wrapText="1"/>
    </xf>
    <xf numFmtId="0" fontId="21" fillId="33" borderId="0" xfId="0" applyFont="1" applyFill="1" applyAlignment="1" applyProtection="1">
      <alignment horizontal="left"/>
      <protection locked="0"/>
    </xf>
    <xf numFmtId="0" fontId="21" fillId="33" borderId="116" xfId="0" applyFont="1" applyFill="1" applyBorder="1" applyAlignment="1" applyProtection="1">
      <alignment horizontal="left"/>
      <protection locked="0"/>
    </xf>
    <xf numFmtId="0" fontId="169" fillId="0" borderId="122" xfId="0" applyFont="1" applyBorder="1" applyAlignment="1">
      <alignment horizontal="center" vertical="center"/>
    </xf>
    <xf numFmtId="0" fontId="0" fillId="0" borderId="122" xfId="0" applyBorder="1" applyAlignment="1">
      <alignment horizontal="center" vertical="center"/>
    </xf>
    <xf numFmtId="0" fontId="24" fillId="0" borderId="133" xfId="0" applyFont="1" applyBorder="1" applyAlignment="1">
      <alignment horizontal="center" vertical="center"/>
    </xf>
    <xf numFmtId="0" fontId="0" fillId="0" borderId="0" xfId="0" applyAlignment="1">
      <alignment horizontal="center" vertical="center" wrapText="1"/>
    </xf>
    <xf numFmtId="0" fontId="24" fillId="0" borderId="116" xfId="0" applyFont="1" applyBorder="1"/>
    <xf numFmtId="0" fontId="24" fillId="0" borderId="0" xfId="0" applyFont="1" applyAlignment="1">
      <alignment horizontal="center" wrapText="1"/>
    </xf>
    <xf numFmtId="0" fontId="0" fillId="33" borderId="0" xfId="0" applyFill="1" applyAlignment="1">
      <alignment horizontal="left" vertical="center" wrapText="1"/>
    </xf>
    <xf numFmtId="0" fontId="359" fillId="33" borderId="122" xfId="0" applyFont="1" applyFill="1" applyBorder="1" applyAlignment="1">
      <alignment vertical="top"/>
    </xf>
    <xf numFmtId="0" fontId="288" fillId="0" borderId="122" xfId="0" applyFont="1" applyBorder="1" applyAlignment="1">
      <alignment vertical="top"/>
    </xf>
    <xf numFmtId="0" fontId="358" fillId="0" borderId="122" xfId="0" applyFont="1" applyBorder="1" applyAlignment="1">
      <alignment vertical="top"/>
    </xf>
  </cellXfs>
  <cellStyles count="55774">
    <cellStyle name="-" xfId="12107" xr:uid="{00000000-0005-0000-0000-000000000000}"/>
    <cellStyle name=" 1" xfId="36947" xr:uid="{00000000-0005-0000-0000-000001000000}"/>
    <cellStyle name=" 1 10" xfId="36948" xr:uid="{00000000-0005-0000-0000-000002000000}"/>
    <cellStyle name=" 1 10 2" xfId="36949" xr:uid="{00000000-0005-0000-0000-000003000000}"/>
    <cellStyle name=" 1 10 3" xfId="36950" xr:uid="{00000000-0005-0000-0000-000004000000}"/>
    <cellStyle name=" 1 11" xfId="36951" xr:uid="{00000000-0005-0000-0000-000005000000}"/>
    <cellStyle name=" 1 11 2" xfId="36952" xr:uid="{00000000-0005-0000-0000-000006000000}"/>
    <cellStyle name=" 1 11 3" xfId="36953" xr:uid="{00000000-0005-0000-0000-000007000000}"/>
    <cellStyle name=" 1 12" xfId="36954" xr:uid="{00000000-0005-0000-0000-000008000000}"/>
    <cellStyle name=" 1 12 2" xfId="36955" xr:uid="{00000000-0005-0000-0000-000009000000}"/>
    <cellStyle name=" 1 13" xfId="36956" xr:uid="{00000000-0005-0000-0000-00000A000000}"/>
    <cellStyle name=" 1 14" xfId="40245" xr:uid="{00000000-0005-0000-0000-00000B000000}"/>
    <cellStyle name=" 1 2" xfId="36957" xr:uid="{00000000-0005-0000-0000-00000C000000}"/>
    <cellStyle name=" 1 2 2" xfId="36958" xr:uid="{00000000-0005-0000-0000-00000D000000}"/>
    <cellStyle name=" 1 2 2 2" xfId="36959" xr:uid="{00000000-0005-0000-0000-00000E000000}"/>
    <cellStyle name=" 1 2 2 2 2" xfId="36960" xr:uid="{00000000-0005-0000-0000-00000F000000}"/>
    <cellStyle name=" 1 2 2 3" xfId="36961" xr:uid="{00000000-0005-0000-0000-000010000000}"/>
    <cellStyle name=" 1 2 2 3 2" xfId="36962" xr:uid="{00000000-0005-0000-0000-000011000000}"/>
    <cellStyle name=" 1 2 2 4" xfId="36963" xr:uid="{00000000-0005-0000-0000-000012000000}"/>
    <cellStyle name=" 1 2 3" xfId="36964" xr:uid="{00000000-0005-0000-0000-000013000000}"/>
    <cellStyle name=" 1 2 3 2" xfId="36965" xr:uid="{00000000-0005-0000-0000-000014000000}"/>
    <cellStyle name=" 1 2 4" xfId="36966" xr:uid="{00000000-0005-0000-0000-000015000000}"/>
    <cellStyle name=" 1 2 4 2" xfId="36967" xr:uid="{00000000-0005-0000-0000-000016000000}"/>
    <cellStyle name=" 1 2 5" xfId="36968" xr:uid="{00000000-0005-0000-0000-000017000000}"/>
    <cellStyle name=" 1 3" xfId="36969" xr:uid="{00000000-0005-0000-0000-000018000000}"/>
    <cellStyle name=" 1 3 2" xfId="36970" xr:uid="{00000000-0005-0000-0000-000019000000}"/>
    <cellStyle name=" 1 4" xfId="36971" xr:uid="{00000000-0005-0000-0000-00001A000000}"/>
    <cellStyle name=" 1 4 2" xfId="36972" xr:uid="{00000000-0005-0000-0000-00001B000000}"/>
    <cellStyle name=" 1 4 2 2" xfId="36973" xr:uid="{00000000-0005-0000-0000-00001C000000}"/>
    <cellStyle name=" 1 4 3" xfId="36974" xr:uid="{00000000-0005-0000-0000-00001D000000}"/>
    <cellStyle name=" 1 5" xfId="36975" xr:uid="{00000000-0005-0000-0000-00001E000000}"/>
    <cellStyle name=" 1 5 2" xfId="36976" xr:uid="{00000000-0005-0000-0000-00001F000000}"/>
    <cellStyle name=" 1 5 2 2" xfId="36977" xr:uid="{00000000-0005-0000-0000-000020000000}"/>
    <cellStyle name=" 1 5 3" xfId="36978" xr:uid="{00000000-0005-0000-0000-000021000000}"/>
    <cellStyle name=" 1 5 3 2" xfId="36979" xr:uid="{00000000-0005-0000-0000-000022000000}"/>
    <cellStyle name=" 1 5 4" xfId="36980" xr:uid="{00000000-0005-0000-0000-000023000000}"/>
    <cellStyle name=" 1 6" xfId="36981" xr:uid="{00000000-0005-0000-0000-000024000000}"/>
    <cellStyle name=" 1 6 2" xfId="36982" xr:uid="{00000000-0005-0000-0000-000025000000}"/>
    <cellStyle name=" 1 6 2 2" xfId="36983" xr:uid="{00000000-0005-0000-0000-000026000000}"/>
    <cellStyle name=" 1 6 3" xfId="36984" xr:uid="{00000000-0005-0000-0000-000027000000}"/>
    <cellStyle name=" 1 7" xfId="36985" xr:uid="{00000000-0005-0000-0000-000028000000}"/>
    <cellStyle name=" 1 7 2" xfId="36986" xr:uid="{00000000-0005-0000-0000-000029000000}"/>
    <cellStyle name=" 1 8" xfId="36987" xr:uid="{00000000-0005-0000-0000-00002A000000}"/>
    <cellStyle name=" 1 8 2" xfId="36988" xr:uid="{00000000-0005-0000-0000-00002B000000}"/>
    <cellStyle name=" 1 9" xfId="36989" xr:uid="{00000000-0005-0000-0000-00002C000000}"/>
    <cellStyle name=" 1 9 2" xfId="36990" xr:uid="{00000000-0005-0000-0000-00002D000000}"/>
    <cellStyle name=" 1_Results &amp; key fig." xfId="36991" xr:uid="{00000000-0005-0000-0000-00002E000000}"/>
    <cellStyle name="&quot;123&quot;" xfId="12108" xr:uid="{00000000-0005-0000-0000-00002F000000}"/>
    <cellStyle name="******************************************" xfId="3" xr:uid="{00000000-0005-0000-0000-000030000000}"/>
    <cellStyle name="****************************************** 2" xfId="12109" xr:uid="{00000000-0005-0000-0000-000031000000}"/>
    <cellStyle name="****************************************** 2 2" xfId="36992" xr:uid="{00000000-0005-0000-0000-000032000000}"/>
    <cellStyle name="****************************************** 2 2 2" xfId="40246" xr:uid="{00000000-0005-0000-0000-000033000000}"/>
    <cellStyle name="****************************************** 2 3" xfId="40247" xr:uid="{00000000-0005-0000-0000-000034000000}"/>
    <cellStyle name="****************************************** 2 3 2" xfId="40248" xr:uid="{00000000-0005-0000-0000-000035000000}"/>
    <cellStyle name="****************************************** 2 4" xfId="40249" xr:uid="{00000000-0005-0000-0000-000036000000}"/>
    <cellStyle name="****************************************** 3" xfId="36993" xr:uid="{00000000-0005-0000-0000-000037000000}"/>
    <cellStyle name="****************************************** 3 2" xfId="40250" xr:uid="{00000000-0005-0000-0000-000038000000}"/>
    <cellStyle name="****************************************** 4" xfId="40251" xr:uid="{00000000-0005-0000-0000-000039000000}"/>
    <cellStyle name="****************************************** 4 2" xfId="40252" xr:uid="{00000000-0005-0000-0000-00003A000000}"/>
    <cellStyle name="****************************************** 5" xfId="40253" xr:uid="{00000000-0005-0000-0000-00003B000000}"/>
    <cellStyle name="******************************************_Adjustment-Hovedtall" xfId="36994"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54" xr:uid="{00000000-0005-0000-0000-000046000000}"/>
    <cellStyle name="_0108 Balanse + ledelsesrapport 2 2" xfId="40255" xr:uid="{00000000-0005-0000-0000-000047000000}"/>
    <cellStyle name="_0108 Balanse + ledelsesrapport 2 2 2" xfId="40256" xr:uid="{00000000-0005-0000-0000-000048000000}"/>
    <cellStyle name="_0108 Balanse + ledelsesrapport 2 3" xfId="40257" xr:uid="{00000000-0005-0000-0000-000049000000}"/>
    <cellStyle name="_0108 Balanse + ledelsesrapport 2 3 2" xfId="40258" xr:uid="{00000000-0005-0000-0000-00004A000000}"/>
    <cellStyle name="_0108 Balanse + ledelsesrapport 2 4" xfId="40259" xr:uid="{00000000-0005-0000-0000-00004B000000}"/>
    <cellStyle name="_0108 Balanse + ledelsesrapport 3" xfId="40260" xr:uid="{00000000-0005-0000-0000-00004C000000}"/>
    <cellStyle name="_0108 Balanse + ledelsesrapport 3 2" xfId="40261" xr:uid="{00000000-0005-0000-0000-00004D000000}"/>
    <cellStyle name="_0108 Balanse + ledelsesrapport 3 2 2" xfId="40262" xr:uid="{00000000-0005-0000-0000-00004E000000}"/>
    <cellStyle name="_0108 Balanse + ledelsesrapport 3 3" xfId="40263" xr:uid="{00000000-0005-0000-0000-00004F000000}"/>
    <cellStyle name="_0108 Balanse + ledelsesrapport 3 3 2" xfId="40264" xr:uid="{00000000-0005-0000-0000-000050000000}"/>
    <cellStyle name="_0108 Balanse + ledelsesrapport 3 4" xfId="40265" xr:uid="{00000000-0005-0000-0000-000051000000}"/>
    <cellStyle name="_0108 Balanse + ledelsesrapport 4" xfId="40266" xr:uid="{00000000-0005-0000-0000-000052000000}"/>
    <cellStyle name="_0108 Balanse + ledelsesrapport 4 2" xfId="40267" xr:uid="{00000000-0005-0000-0000-000053000000}"/>
    <cellStyle name="_0108 Balanse + ledelsesrapport 5" xfId="40268" xr:uid="{00000000-0005-0000-0000-000054000000}"/>
    <cellStyle name="_0108 Balanse + ledelsesrapport 5 2" xfId="40269" xr:uid="{00000000-0005-0000-0000-000055000000}"/>
    <cellStyle name="_0108 Balanse + ledelsesrapport 6" xfId="40270"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1" xr:uid="{00000000-0005-0000-0000-00005E000000}"/>
    <cellStyle name="_2 11" xfId="40272" xr:uid="{00000000-0005-0000-0000-00005F000000}"/>
    <cellStyle name="_2 12" xfId="40273" xr:uid="{00000000-0005-0000-0000-000060000000}"/>
    <cellStyle name="_2 13" xfId="40274" xr:uid="{00000000-0005-0000-0000-000061000000}"/>
    <cellStyle name="_2 14" xfId="40275" xr:uid="{00000000-0005-0000-0000-000062000000}"/>
    <cellStyle name="_2 15" xfId="40276" xr:uid="{00000000-0005-0000-0000-000063000000}"/>
    <cellStyle name="_2 16" xfId="40277" xr:uid="{00000000-0005-0000-0000-000064000000}"/>
    <cellStyle name="_2 2" xfId="12123" xr:uid="{00000000-0005-0000-0000-000065000000}"/>
    <cellStyle name="_2 2 2" xfId="40278" xr:uid="{00000000-0005-0000-0000-000066000000}"/>
    <cellStyle name="_2 2 2 2" xfId="40279" xr:uid="{00000000-0005-0000-0000-000067000000}"/>
    <cellStyle name="_2 2 3" xfId="40280" xr:uid="{00000000-0005-0000-0000-000068000000}"/>
    <cellStyle name="_2 2_1" xfId="40281" xr:uid="{00000000-0005-0000-0000-000069000000}"/>
    <cellStyle name="_2 2_8" xfId="40282" xr:uid="{00000000-0005-0000-0000-00006A000000}"/>
    <cellStyle name="_2 2_Kontroll ME" xfId="12124" xr:uid="{00000000-0005-0000-0000-00006B000000}"/>
    <cellStyle name="_2 2_Kontroll-fane" xfId="12125" xr:uid="{00000000-0005-0000-0000-00006C000000}"/>
    <cellStyle name="_2 3" xfId="40283" xr:uid="{00000000-0005-0000-0000-00006D000000}"/>
    <cellStyle name="_2 3 2" xfId="40284" xr:uid="{00000000-0005-0000-0000-00006E000000}"/>
    <cellStyle name="_2 3 2 2" xfId="40285" xr:uid="{00000000-0005-0000-0000-00006F000000}"/>
    <cellStyle name="_2 3 3" xfId="40286" xr:uid="{00000000-0005-0000-0000-000070000000}"/>
    <cellStyle name="_2 3 3 2" xfId="40287" xr:uid="{00000000-0005-0000-0000-000071000000}"/>
    <cellStyle name="_2 3 3 3" xfId="40288" xr:uid="{00000000-0005-0000-0000-000072000000}"/>
    <cellStyle name="_2 3 3 4" xfId="40289" xr:uid="{00000000-0005-0000-0000-000073000000}"/>
    <cellStyle name="_2 4" xfId="40290" xr:uid="{00000000-0005-0000-0000-000074000000}"/>
    <cellStyle name="_2 4 2" xfId="40291" xr:uid="{00000000-0005-0000-0000-000075000000}"/>
    <cellStyle name="_2 5" xfId="40292" xr:uid="{00000000-0005-0000-0000-000076000000}"/>
    <cellStyle name="_2 5 2" xfId="40293" xr:uid="{00000000-0005-0000-0000-000077000000}"/>
    <cellStyle name="_2 6" xfId="40294" xr:uid="{00000000-0005-0000-0000-000078000000}"/>
    <cellStyle name="_2 7" xfId="40295" xr:uid="{00000000-0005-0000-0000-000079000000}"/>
    <cellStyle name="_2 8" xfId="40296" xr:uid="{00000000-0005-0000-0000-00007A000000}"/>
    <cellStyle name="_2 9" xfId="40297" xr:uid="{00000000-0005-0000-0000-00007B000000}"/>
    <cellStyle name="_2_1" xfId="40298" xr:uid="{00000000-0005-0000-0000-00007C000000}"/>
    <cellStyle name="_2_8" xfId="40299" xr:uid="{00000000-0005-0000-0000-00007D000000}"/>
    <cellStyle name="_2_Kontroll ME" xfId="12126" xr:uid="{00000000-0005-0000-0000-00007E000000}"/>
    <cellStyle name="_2_Kontroll-fane" xfId="12127" xr:uid="{00000000-0005-0000-0000-00007F000000}"/>
    <cellStyle name="_2_Side 9" xfId="40300" xr:uid="{00000000-0005-0000-0000-000080000000}"/>
    <cellStyle name="_3" xfId="12128" xr:uid="{00000000-0005-0000-0000-000081000000}"/>
    <cellStyle name="_3 10" xfId="40301" xr:uid="{00000000-0005-0000-0000-000082000000}"/>
    <cellStyle name="_3 11" xfId="40302" xr:uid="{00000000-0005-0000-0000-000083000000}"/>
    <cellStyle name="_3 12" xfId="40303" xr:uid="{00000000-0005-0000-0000-000084000000}"/>
    <cellStyle name="_3 13" xfId="40304" xr:uid="{00000000-0005-0000-0000-000085000000}"/>
    <cellStyle name="_3 14" xfId="40305" xr:uid="{00000000-0005-0000-0000-000086000000}"/>
    <cellStyle name="_3 15" xfId="40306" xr:uid="{00000000-0005-0000-0000-000087000000}"/>
    <cellStyle name="_3 16" xfId="40307" xr:uid="{00000000-0005-0000-0000-000088000000}"/>
    <cellStyle name="_3 2" xfId="12129" xr:uid="{00000000-0005-0000-0000-000089000000}"/>
    <cellStyle name="_3 2 2" xfId="40308" xr:uid="{00000000-0005-0000-0000-00008A000000}"/>
    <cellStyle name="_3 2 2 2" xfId="40309" xr:uid="{00000000-0005-0000-0000-00008B000000}"/>
    <cellStyle name="_3 2 3" xfId="40310" xr:uid="{00000000-0005-0000-0000-00008C000000}"/>
    <cellStyle name="_3 2_1" xfId="40311" xr:uid="{00000000-0005-0000-0000-00008D000000}"/>
    <cellStyle name="_3 2_8" xfId="40312" xr:uid="{00000000-0005-0000-0000-00008E000000}"/>
    <cellStyle name="_3 2_Kontroll ME" xfId="12130" xr:uid="{00000000-0005-0000-0000-00008F000000}"/>
    <cellStyle name="_3 2_Kontroll-fane" xfId="12131" xr:uid="{00000000-0005-0000-0000-000090000000}"/>
    <cellStyle name="_3 3" xfId="40313" xr:uid="{00000000-0005-0000-0000-000091000000}"/>
    <cellStyle name="_3 3 2" xfId="40314" xr:uid="{00000000-0005-0000-0000-000092000000}"/>
    <cellStyle name="_3 3 2 2" xfId="40315" xr:uid="{00000000-0005-0000-0000-000093000000}"/>
    <cellStyle name="_3 3 3" xfId="40316" xr:uid="{00000000-0005-0000-0000-000094000000}"/>
    <cellStyle name="_3 3 3 2" xfId="40317" xr:uid="{00000000-0005-0000-0000-000095000000}"/>
    <cellStyle name="_3 3 3 3" xfId="40318" xr:uid="{00000000-0005-0000-0000-000096000000}"/>
    <cellStyle name="_3 3 3 4" xfId="40319" xr:uid="{00000000-0005-0000-0000-000097000000}"/>
    <cellStyle name="_3 4" xfId="40320" xr:uid="{00000000-0005-0000-0000-000098000000}"/>
    <cellStyle name="_3 4 2" xfId="40321" xr:uid="{00000000-0005-0000-0000-000099000000}"/>
    <cellStyle name="_3 5" xfId="40322" xr:uid="{00000000-0005-0000-0000-00009A000000}"/>
    <cellStyle name="_3 5 2" xfId="40323" xr:uid="{00000000-0005-0000-0000-00009B000000}"/>
    <cellStyle name="_3 6" xfId="40324" xr:uid="{00000000-0005-0000-0000-00009C000000}"/>
    <cellStyle name="_3 7" xfId="40325" xr:uid="{00000000-0005-0000-0000-00009D000000}"/>
    <cellStyle name="_3 8" xfId="40326" xr:uid="{00000000-0005-0000-0000-00009E000000}"/>
    <cellStyle name="_3 9" xfId="40327" xr:uid="{00000000-0005-0000-0000-00009F000000}"/>
    <cellStyle name="_3_1" xfId="40328" xr:uid="{00000000-0005-0000-0000-0000A0000000}"/>
    <cellStyle name="_3_8" xfId="40329" xr:uid="{00000000-0005-0000-0000-0000A1000000}"/>
    <cellStyle name="_3_Kontroll ME" xfId="12132" xr:uid="{00000000-0005-0000-0000-0000A2000000}"/>
    <cellStyle name="_3_Kontroll-fane" xfId="12133" xr:uid="{00000000-0005-0000-0000-0000A3000000}"/>
    <cellStyle name="_3_Side 9" xfId="40330"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1" xr:uid="{00000000-0005-0000-0000-0000AC000000}"/>
    <cellStyle name="_4 Årsregnskap med noter Vital 2007 2 2" xfId="40332" xr:uid="{00000000-0005-0000-0000-0000AD000000}"/>
    <cellStyle name="_4 Årsregnskap med noter Vital 2007 2 2 2" xfId="40333" xr:uid="{00000000-0005-0000-0000-0000AE000000}"/>
    <cellStyle name="_4 Årsregnskap med noter Vital 2007 2 3" xfId="40334" xr:uid="{00000000-0005-0000-0000-0000AF000000}"/>
    <cellStyle name="_4 Årsregnskap med noter Vital 2007 2 3 2" xfId="40335" xr:uid="{00000000-0005-0000-0000-0000B0000000}"/>
    <cellStyle name="_4 Årsregnskap med noter Vital 2007 2 4" xfId="40336" xr:uid="{00000000-0005-0000-0000-0000B1000000}"/>
    <cellStyle name="_4 Årsregnskap med noter Vital 2007 3" xfId="40337" xr:uid="{00000000-0005-0000-0000-0000B2000000}"/>
    <cellStyle name="_4 Årsregnskap med noter Vital 2007 3 2" xfId="40338" xr:uid="{00000000-0005-0000-0000-0000B3000000}"/>
    <cellStyle name="_4 Årsregnskap med noter Vital 2007 3 2 2" xfId="40339" xr:uid="{00000000-0005-0000-0000-0000B4000000}"/>
    <cellStyle name="_4 Årsregnskap med noter Vital 2007 3 3" xfId="40340" xr:uid="{00000000-0005-0000-0000-0000B5000000}"/>
    <cellStyle name="_4 Årsregnskap med noter Vital 2007 3 3 2" xfId="40341" xr:uid="{00000000-0005-0000-0000-0000B6000000}"/>
    <cellStyle name="_4 Årsregnskap med noter Vital 2007 3 4" xfId="40342" xr:uid="{00000000-0005-0000-0000-0000B7000000}"/>
    <cellStyle name="_4 Årsregnskap med noter Vital 2007 4" xfId="40343" xr:uid="{00000000-0005-0000-0000-0000B8000000}"/>
    <cellStyle name="_4 Årsregnskap med noter Vital 2007 4 2" xfId="40344" xr:uid="{00000000-0005-0000-0000-0000B9000000}"/>
    <cellStyle name="_4 Årsregnskap med noter Vital 2007 5" xfId="40345" xr:uid="{00000000-0005-0000-0000-0000BA000000}"/>
    <cellStyle name="_4 Årsregnskap med noter Vital 2007 5 2" xfId="40346" xr:uid="{00000000-0005-0000-0000-0000BB000000}"/>
    <cellStyle name="_4 Årsregnskap med noter Vital 2007 6" xfId="40347"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48" xr:uid="{00000000-0005-0000-0000-0000C7000000}"/>
    <cellStyle name="_Adm inntekter pr april 09 v.2 11" xfId="40349" xr:uid="{00000000-0005-0000-0000-0000C8000000}"/>
    <cellStyle name="_Adm inntekter pr april 09 v.2 2" xfId="12150" xr:uid="{00000000-0005-0000-0000-0000C9000000}"/>
    <cellStyle name="_Adm inntekter pr april 09 v.2 2 2" xfId="40350" xr:uid="{00000000-0005-0000-0000-0000CA000000}"/>
    <cellStyle name="_Adm inntekter pr april 09 v.2 2 2 2" xfId="40351" xr:uid="{00000000-0005-0000-0000-0000CB000000}"/>
    <cellStyle name="_Adm inntekter pr april 09 v.2 2 3" xfId="40352" xr:uid="{00000000-0005-0000-0000-0000CC000000}"/>
    <cellStyle name="_Adm inntekter pr april 09 v.2 3" xfId="40353" xr:uid="{00000000-0005-0000-0000-0000CD000000}"/>
    <cellStyle name="_Adm inntekter pr april 09 v.2 3 2" xfId="40354" xr:uid="{00000000-0005-0000-0000-0000CE000000}"/>
    <cellStyle name="_Adm inntekter pr april 09 v.2 3 2 2" xfId="40355" xr:uid="{00000000-0005-0000-0000-0000CF000000}"/>
    <cellStyle name="_Adm inntekter pr april 09 v.2 3 3" xfId="40356" xr:uid="{00000000-0005-0000-0000-0000D0000000}"/>
    <cellStyle name="_Adm inntekter pr april 09 v.2 3 3 2" xfId="40357" xr:uid="{00000000-0005-0000-0000-0000D1000000}"/>
    <cellStyle name="_Adm inntekter pr april 09 v.2 3 3 3" xfId="40358" xr:uid="{00000000-0005-0000-0000-0000D2000000}"/>
    <cellStyle name="_Adm inntekter pr april 09 v.2 3 3 4" xfId="40359" xr:uid="{00000000-0005-0000-0000-0000D3000000}"/>
    <cellStyle name="_Adm inntekter pr april 09 v.2 4" xfId="40360" xr:uid="{00000000-0005-0000-0000-0000D4000000}"/>
    <cellStyle name="_Adm inntekter pr april 09 v.2 4 2" xfId="40361" xr:uid="{00000000-0005-0000-0000-0000D5000000}"/>
    <cellStyle name="_Adm inntekter pr april 09 v.2 5" xfId="40362" xr:uid="{00000000-0005-0000-0000-0000D6000000}"/>
    <cellStyle name="_Adm inntekter pr april 09 v.2 5 2" xfId="40363" xr:uid="{00000000-0005-0000-0000-0000D7000000}"/>
    <cellStyle name="_Adm inntekter pr april 09 v.2 6" xfId="40364" xr:uid="{00000000-0005-0000-0000-0000D8000000}"/>
    <cellStyle name="_Adm inntekter pr april 09 v.2 7" xfId="40365" xr:uid="{00000000-0005-0000-0000-0000D9000000}"/>
    <cellStyle name="_Adm inntekter pr april 09 v.2 8" xfId="40366" xr:uid="{00000000-0005-0000-0000-0000DA000000}"/>
    <cellStyle name="_Adm inntekter pr april 09 v.2 9" xfId="40367" xr:uid="{00000000-0005-0000-0000-0000DB000000}"/>
    <cellStyle name="_Adm inntekter pr juli 10 v1" xfId="12151" xr:uid="{00000000-0005-0000-0000-0000DC000000}"/>
    <cellStyle name="_Adm inntekter pr juli 10 v1 2" xfId="12152" xr:uid="{00000000-0005-0000-0000-0000DD000000}"/>
    <cellStyle name="_Adm inntekter pr juli 10 v1 2 2" xfId="40368" xr:uid="{00000000-0005-0000-0000-0000DE000000}"/>
    <cellStyle name="_Adm inntekter pr juli 10 v1 3" xfId="40369" xr:uid="{00000000-0005-0000-0000-0000DF000000}"/>
    <cellStyle name="_Adm inntekter pr juli 10 v1 3 2" xfId="40370" xr:uid="{00000000-0005-0000-0000-0000E0000000}"/>
    <cellStyle name="_Adm inntekter pr juli 10 v1 3 3" xfId="40371" xr:uid="{00000000-0005-0000-0000-0000E1000000}"/>
    <cellStyle name="_Adm inntekter pr juli 10 v1 3 4" xfId="40372" xr:uid="{00000000-0005-0000-0000-0000E2000000}"/>
    <cellStyle name="_Adm inntekter pr juli 10 v1 4" xfId="40373" xr:uid="{00000000-0005-0000-0000-0000E3000000}"/>
    <cellStyle name="_Adm inntekter pr juni 2011 v1" xfId="40374" xr:uid="{00000000-0005-0000-0000-0000E4000000}"/>
    <cellStyle name="_Adm inntekter pr juni 2011 v1 2" xfId="40375" xr:uid="{00000000-0005-0000-0000-0000E5000000}"/>
    <cellStyle name="_Adm inntekter pr juni 2011 v1 2 2" xfId="40376" xr:uid="{00000000-0005-0000-0000-0000E6000000}"/>
    <cellStyle name="_Adm inntekter pr juni 2011 v1 3" xfId="40377" xr:uid="{00000000-0005-0000-0000-0000E7000000}"/>
    <cellStyle name="_Adm inntekter pr juni 2011 v1 3 2" xfId="40378" xr:uid="{00000000-0005-0000-0000-0000E8000000}"/>
    <cellStyle name="_Adm inntekter pr juni 2011 v1 3 3" xfId="40379" xr:uid="{00000000-0005-0000-0000-0000E9000000}"/>
    <cellStyle name="_Adm inntekter pr juni 2011 v1 3 4" xfId="40380" xr:uid="{00000000-0005-0000-0000-0000EA000000}"/>
    <cellStyle name="_Adm.inntekter okt-09" xfId="12153" xr:uid="{00000000-0005-0000-0000-0000EB000000}"/>
    <cellStyle name="_Adm.inntekter okt-09 10" xfId="40381" xr:uid="{00000000-0005-0000-0000-0000EC000000}"/>
    <cellStyle name="_Adm.inntekter okt-09 11" xfId="40382" xr:uid="{00000000-0005-0000-0000-0000ED000000}"/>
    <cellStyle name="_Adm.inntekter okt-09 2" xfId="12154" xr:uid="{00000000-0005-0000-0000-0000EE000000}"/>
    <cellStyle name="_Adm.inntekter okt-09 2 2" xfId="40383" xr:uid="{00000000-0005-0000-0000-0000EF000000}"/>
    <cellStyle name="_Adm.inntekter okt-09 2 2 2" xfId="40384" xr:uid="{00000000-0005-0000-0000-0000F0000000}"/>
    <cellStyle name="_Adm.inntekter okt-09 2 3" xfId="40385" xr:uid="{00000000-0005-0000-0000-0000F1000000}"/>
    <cellStyle name="_Adm.inntekter okt-09 3" xfId="40386" xr:uid="{00000000-0005-0000-0000-0000F2000000}"/>
    <cellStyle name="_Adm.inntekter okt-09 3 2" xfId="40387" xr:uid="{00000000-0005-0000-0000-0000F3000000}"/>
    <cellStyle name="_Adm.inntekter okt-09 3 2 2" xfId="40388" xr:uid="{00000000-0005-0000-0000-0000F4000000}"/>
    <cellStyle name="_Adm.inntekter okt-09 3 3" xfId="40389" xr:uid="{00000000-0005-0000-0000-0000F5000000}"/>
    <cellStyle name="_Adm.inntekter okt-09 3 3 2" xfId="40390" xr:uid="{00000000-0005-0000-0000-0000F6000000}"/>
    <cellStyle name="_Adm.inntekter okt-09 3 3 3" xfId="40391" xr:uid="{00000000-0005-0000-0000-0000F7000000}"/>
    <cellStyle name="_Adm.inntekter okt-09 3 3 4" xfId="40392" xr:uid="{00000000-0005-0000-0000-0000F8000000}"/>
    <cellStyle name="_Adm.inntekter okt-09 4" xfId="40393" xr:uid="{00000000-0005-0000-0000-0000F9000000}"/>
    <cellStyle name="_Adm.inntekter okt-09 4 2" xfId="40394" xr:uid="{00000000-0005-0000-0000-0000FA000000}"/>
    <cellStyle name="_Adm.inntekter okt-09 5" xfId="40395" xr:uid="{00000000-0005-0000-0000-0000FB000000}"/>
    <cellStyle name="_Adm.inntekter okt-09 5 2" xfId="40396" xr:uid="{00000000-0005-0000-0000-0000FC000000}"/>
    <cellStyle name="_Adm.inntekter okt-09 6" xfId="40397" xr:uid="{00000000-0005-0000-0000-0000FD000000}"/>
    <cellStyle name="_Adm.inntekter okt-09 7" xfId="40398" xr:uid="{00000000-0005-0000-0000-0000FE000000}"/>
    <cellStyle name="_Adm.inntekter okt-09 8" xfId="40399" xr:uid="{00000000-0005-0000-0000-0000FF000000}"/>
    <cellStyle name="_Adm.inntekter okt-09 9" xfId="40400" xr:uid="{00000000-0005-0000-0000-000000010000}"/>
    <cellStyle name="_Adm.result prod april-11" xfId="40401" xr:uid="{00000000-0005-0000-0000-000001010000}"/>
    <cellStyle name="_Adm.result prod april-11 2" xfId="40402" xr:uid="{00000000-0005-0000-0000-000002010000}"/>
    <cellStyle name="_Adm.result prod april-11 2 2" xfId="40403" xr:uid="{00000000-0005-0000-0000-000003010000}"/>
    <cellStyle name="_Adm.result prod april-11 3" xfId="40404" xr:uid="{00000000-0005-0000-0000-000004010000}"/>
    <cellStyle name="_Adm.result prod april-11 3 2" xfId="40405" xr:uid="{00000000-0005-0000-0000-000005010000}"/>
    <cellStyle name="_Adm.result prod april-11 3 3" xfId="40406" xr:uid="{00000000-0005-0000-0000-000006010000}"/>
    <cellStyle name="_Adm.result prod april-11 3 4" xfId="40407" xr:uid="{00000000-0005-0000-0000-000007010000}"/>
    <cellStyle name="_Adm.result prod april-11 4" xfId="40408" xr:uid="{00000000-0005-0000-0000-000008010000}"/>
    <cellStyle name="_Adm.result prod mars-11" xfId="40409" xr:uid="{00000000-0005-0000-0000-000009010000}"/>
    <cellStyle name="_Adm.result prod mars-11 2" xfId="40410" xr:uid="{00000000-0005-0000-0000-00000A010000}"/>
    <cellStyle name="_Adm.result prod mars-11 2 2" xfId="40411" xr:uid="{00000000-0005-0000-0000-00000B010000}"/>
    <cellStyle name="_Adm.result prod mars-11 3" xfId="40412" xr:uid="{00000000-0005-0000-0000-00000C010000}"/>
    <cellStyle name="_Adm.result prod mars-11 3 2" xfId="40413" xr:uid="{00000000-0005-0000-0000-00000D010000}"/>
    <cellStyle name="_Adm.result prod mars-11 3 3" xfId="40414" xr:uid="{00000000-0005-0000-0000-00000E010000}"/>
    <cellStyle name="_Adm.result prod mars-11 3 4" xfId="40415" xr:uid="{00000000-0005-0000-0000-00000F010000}"/>
    <cellStyle name="_Adm.result prod mars-11 4" xfId="40416" xr:uid="{00000000-0005-0000-0000-000010010000}"/>
    <cellStyle name="_Adm.result prod sept-11" xfId="40417" xr:uid="{00000000-0005-0000-0000-000011010000}"/>
    <cellStyle name="_Adm.result prod sept-11 2" xfId="40418" xr:uid="{00000000-0005-0000-0000-000012010000}"/>
    <cellStyle name="_Adm.result prod sept-11 2 2" xfId="40419" xr:uid="{00000000-0005-0000-0000-000013010000}"/>
    <cellStyle name="_Adm.result prod sept-11 3" xfId="40420" xr:uid="{00000000-0005-0000-0000-000014010000}"/>
    <cellStyle name="_Adm.result prod sept-11 3 2" xfId="40421" xr:uid="{00000000-0005-0000-0000-000015010000}"/>
    <cellStyle name="_Adm.result prod sept-11 3 3" xfId="40422" xr:uid="{00000000-0005-0000-0000-000016010000}"/>
    <cellStyle name="_Adm.result prod sept-11 3 4" xfId="40423" xr:uid="{00000000-0005-0000-0000-000017010000}"/>
    <cellStyle name="_Adm.resultater august-11" xfId="40424" xr:uid="{00000000-0005-0000-0000-000018010000}"/>
    <cellStyle name="_Adm.resultater august-11 2" xfId="40425" xr:uid="{00000000-0005-0000-0000-000019010000}"/>
    <cellStyle name="_Adm.resultater august-11 2 2" xfId="40426" xr:uid="{00000000-0005-0000-0000-00001A010000}"/>
    <cellStyle name="_Adm.resultater august-11 3" xfId="40427" xr:uid="{00000000-0005-0000-0000-00001B010000}"/>
    <cellStyle name="_Adm.resultater august-11 3 2" xfId="40428" xr:uid="{00000000-0005-0000-0000-00001C010000}"/>
    <cellStyle name="_Adm.resultater august-11 3 3" xfId="40429" xr:uid="{00000000-0005-0000-0000-00001D010000}"/>
    <cellStyle name="_Adm.resultater august-11 3 4" xfId="40430" xr:uid="{00000000-0005-0000-0000-00001E010000}"/>
    <cellStyle name="_Adm.resultater mai-11" xfId="40431" xr:uid="{00000000-0005-0000-0000-00001F010000}"/>
    <cellStyle name="_Adm.resultater mai-11 2" xfId="40432" xr:uid="{00000000-0005-0000-0000-000020010000}"/>
    <cellStyle name="_Adm.resultater mai-11 2 2" xfId="40433" xr:uid="{00000000-0005-0000-0000-000021010000}"/>
    <cellStyle name="_Adm.resultater mai-11 3" xfId="40434" xr:uid="{00000000-0005-0000-0000-000022010000}"/>
    <cellStyle name="_Adm.resultater mai-11 3 2" xfId="40435" xr:uid="{00000000-0005-0000-0000-000023010000}"/>
    <cellStyle name="_Adm.resultater mai-11 3 3" xfId="40436" xr:uid="{00000000-0005-0000-0000-000024010000}"/>
    <cellStyle name="_Adm.resultater mai-11 3 4" xfId="40437" xr:uid="{00000000-0005-0000-0000-000025010000}"/>
    <cellStyle name="_Adm.resultater mars-11" xfId="40438" xr:uid="{00000000-0005-0000-0000-000026010000}"/>
    <cellStyle name="_Adm.resultater mars-11 2" xfId="40439" xr:uid="{00000000-0005-0000-0000-000027010000}"/>
    <cellStyle name="_Adm.resultater mars-11 2 2" xfId="40440" xr:uid="{00000000-0005-0000-0000-000028010000}"/>
    <cellStyle name="_Adm.resultater mars-11 3" xfId="40441" xr:uid="{00000000-0005-0000-0000-000029010000}"/>
    <cellStyle name="_Adm.resultater mars-11 3 2" xfId="40442" xr:uid="{00000000-0005-0000-0000-00002A010000}"/>
    <cellStyle name="_Adm.resultater mars-11 3 3" xfId="40443" xr:uid="{00000000-0005-0000-0000-00002B010000}"/>
    <cellStyle name="_Adm.resultater mars-11 3 4" xfId="40444" xr:uid="{00000000-0005-0000-0000-00002C010000}"/>
    <cellStyle name="_Adm.resultater mars-11 4" xfId="40445"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46" xr:uid="{00000000-0005-0000-0000-000031010000}"/>
    <cellStyle name="_Ark1 10 2" xfId="40447" xr:uid="{00000000-0005-0000-0000-000032010000}"/>
    <cellStyle name="_Ark1 11" xfId="40448" xr:uid="{00000000-0005-0000-0000-000033010000}"/>
    <cellStyle name="_Ark1 2" xfId="9" xr:uid="{00000000-0005-0000-0000-000034010000}"/>
    <cellStyle name="_Ark1 2 2" xfId="36995" xr:uid="{00000000-0005-0000-0000-000035010000}"/>
    <cellStyle name="_Ark1 2 2 2" xfId="40449" xr:uid="{00000000-0005-0000-0000-000036010000}"/>
    <cellStyle name="_Ark1 2 2 2 2" xfId="40450" xr:uid="{00000000-0005-0000-0000-000037010000}"/>
    <cellStyle name="_Ark1 2 2 2 2 2" xfId="40451" xr:uid="{00000000-0005-0000-0000-000038010000}"/>
    <cellStyle name="_Ark1 2 2 2 2 2 2" xfId="40452" xr:uid="{00000000-0005-0000-0000-000039010000}"/>
    <cellStyle name="_Ark1 2 2 2 2 3" xfId="40453" xr:uid="{00000000-0005-0000-0000-00003A010000}"/>
    <cellStyle name="_Ark1 2 2 2 3" xfId="40454" xr:uid="{00000000-0005-0000-0000-00003B010000}"/>
    <cellStyle name="_Ark1 2 2 2 3 2" xfId="40455" xr:uid="{00000000-0005-0000-0000-00003C010000}"/>
    <cellStyle name="_Ark1 2 2 2 4" xfId="40456" xr:uid="{00000000-0005-0000-0000-00003D010000}"/>
    <cellStyle name="_Ark1 2 2 3" xfId="40457" xr:uid="{00000000-0005-0000-0000-00003E010000}"/>
    <cellStyle name="_Ark1 2 2 3 2" xfId="40458" xr:uid="{00000000-0005-0000-0000-00003F010000}"/>
    <cellStyle name="_Ark1 2 2 3 2 2" xfId="40459" xr:uid="{00000000-0005-0000-0000-000040010000}"/>
    <cellStyle name="_Ark1 2 2 3 3" xfId="40460" xr:uid="{00000000-0005-0000-0000-000041010000}"/>
    <cellStyle name="_Ark1 2 2 4" xfId="40461" xr:uid="{00000000-0005-0000-0000-000042010000}"/>
    <cellStyle name="_Ark1 2 2 4 2" xfId="40462" xr:uid="{00000000-0005-0000-0000-000043010000}"/>
    <cellStyle name="_Ark1 2 2 5" xfId="40463" xr:uid="{00000000-0005-0000-0000-000044010000}"/>
    <cellStyle name="_Ark1 2 3" xfId="40464" xr:uid="{00000000-0005-0000-0000-000045010000}"/>
    <cellStyle name="_Ark1 2 3 2" xfId="40465" xr:uid="{00000000-0005-0000-0000-000046010000}"/>
    <cellStyle name="_Ark1 2 3 2 2" xfId="40466" xr:uid="{00000000-0005-0000-0000-000047010000}"/>
    <cellStyle name="_Ark1 2 3 2 2 2" xfId="40467" xr:uid="{00000000-0005-0000-0000-000048010000}"/>
    <cellStyle name="_Ark1 2 3 2 3" xfId="40468" xr:uid="{00000000-0005-0000-0000-000049010000}"/>
    <cellStyle name="_Ark1 2 3 3" xfId="40469" xr:uid="{00000000-0005-0000-0000-00004A010000}"/>
    <cellStyle name="_Ark1 2 3 3 2" xfId="40470" xr:uid="{00000000-0005-0000-0000-00004B010000}"/>
    <cellStyle name="_Ark1 2 3 4" xfId="40471" xr:uid="{00000000-0005-0000-0000-00004C010000}"/>
    <cellStyle name="_Ark1 2 4" xfId="40472" xr:uid="{00000000-0005-0000-0000-00004D010000}"/>
    <cellStyle name="_Ark1 2 4 2" xfId="40473" xr:uid="{00000000-0005-0000-0000-00004E010000}"/>
    <cellStyle name="_Ark1 2 4 2 2" xfId="40474" xr:uid="{00000000-0005-0000-0000-00004F010000}"/>
    <cellStyle name="_Ark1 2 4 3" xfId="40475" xr:uid="{00000000-0005-0000-0000-000050010000}"/>
    <cellStyle name="_Ark1 2 4 3 2" xfId="40476" xr:uid="{00000000-0005-0000-0000-000051010000}"/>
    <cellStyle name="_Ark1 2 4 4" xfId="40477" xr:uid="{00000000-0005-0000-0000-000052010000}"/>
    <cellStyle name="_Ark1 2 5" xfId="40478" xr:uid="{00000000-0005-0000-0000-000053010000}"/>
    <cellStyle name="_Ark1 2 5 2" xfId="40479" xr:uid="{00000000-0005-0000-0000-000054010000}"/>
    <cellStyle name="_Ark1 2 6" xfId="40480" xr:uid="{00000000-0005-0000-0000-000055010000}"/>
    <cellStyle name="_Ark1 2 6 2" xfId="40481" xr:uid="{00000000-0005-0000-0000-000056010000}"/>
    <cellStyle name="_Ark1 2 7" xfId="40482" xr:uid="{00000000-0005-0000-0000-000057010000}"/>
    <cellStyle name="_Ark1 2_Kontroll ME" xfId="12155" xr:uid="{00000000-0005-0000-0000-000058010000}"/>
    <cellStyle name="_Ark1 2_Kontroll-fane" xfId="12156" xr:uid="{00000000-0005-0000-0000-000059010000}"/>
    <cellStyle name="_Ark1 2_Prognose eksponering " xfId="36996" xr:uid="{00000000-0005-0000-0000-00005A010000}"/>
    <cellStyle name="_Ark1 2_Prognose eksponering  2" xfId="40483" xr:uid="{00000000-0005-0000-0000-00005B010000}"/>
    <cellStyle name="_Ark1 2_Prognose eksponering  2 2" xfId="40484" xr:uid="{00000000-0005-0000-0000-00005C010000}"/>
    <cellStyle name="_Ark1 2_Prognose eksponering  2 2 2" xfId="40485" xr:uid="{00000000-0005-0000-0000-00005D010000}"/>
    <cellStyle name="_Ark1 2_Prognose eksponering  2 3" xfId="40486" xr:uid="{00000000-0005-0000-0000-00005E010000}"/>
    <cellStyle name="_Ark1 2_Prognose eksponering  3" xfId="40487" xr:uid="{00000000-0005-0000-0000-00005F010000}"/>
    <cellStyle name="_Ark1 2_Prognose eksponering  3 2" xfId="40488" xr:uid="{00000000-0005-0000-0000-000060010000}"/>
    <cellStyle name="_Ark1 2_Prognose eksponering  4" xfId="40489" xr:uid="{00000000-0005-0000-0000-000061010000}"/>
    <cellStyle name="_Ark1 2_Vedlegg" xfId="40490" xr:uid="{00000000-0005-0000-0000-000062010000}"/>
    <cellStyle name="_Ark1 2_Vedlegg 2" xfId="40491" xr:uid="{00000000-0005-0000-0000-000063010000}"/>
    <cellStyle name="_Ark1 2_Vedlegg 2 2" xfId="40492" xr:uid="{00000000-0005-0000-0000-000064010000}"/>
    <cellStyle name="_Ark1 2_Vedlegg 2 2 2" xfId="40493" xr:uid="{00000000-0005-0000-0000-000065010000}"/>
    <cellStyle name="_Ark1 2_Vedlegg 2 3" xfId="40494" xr:uid="{00000000-0005-0000-0000-000066010000}"/>
    <cellStyle name="_Ark1 2_Vedlegg 3" xfId="40495" xr:uid="{00000000-0005-0000-0000-000067010000}"/>
    <cellStyle name="_Ark1 2_Vedlegg 3 2" xfId="40496" xr:uid="{00000000-0005-0000-0000-000068010000}"/>
    <cellStyle name="_Ark1 2_Vedlegg 4" xfId="40497" xr:uid="{00000000-0005-0000-0000-000069010000}"/>
    <cellStyle name="_Ark1 3" xfId="10" xr:uid="{00000000-0005-0000-0000-00006A010000}"/>
    <cellStyle name="_Ark1 3 2" xfId="40498" xr:uid="{00000000-0005-0000-0000-00006B010000}"/>
    <cellStyle name="_Ark1 3 2 2" xfId="40499" xr:uid="{00000000-0005-0000-0000-00006C010000}"/>
    <cellStyle name="_Ark1 3 2 2 2" xfId="40500" xr:uid="{00000000-0005-0000-0000-00006D010000}"/>
    <cellStyle name="_Ark1 3 2 2 2 2" xfId="40501" xr:uid="{00000000-0005-0000-0000-00006E010000}"/>
    <cellStyle name="_Ark1 3 2 2 3" xfId="40502" xr:uid="{00000000-0005-0000-0000-00006F010000}"/>
    <cellStyle name="_Ark1 3 2 3" xfId="40503" xr:uid="{00000000-0005-0000-0000-000070010000}"/>
    <cellStyle name="_Ark1 3 2 3 2" xfId="40504" xr:uid="{00000000-0005-0000-0000-000071010000}"/>
    <cellStyle name="_Ark1 3 2 4" xfId="40505" xr:uid="{00000000-0005-0000-0000-000072010000}"/>
    <cellStyle name="_Ark1 3 3" xfId="40506" xr:uid="{00000000-0005-0000-0000-000073010000}"/>
    <cellStyle name="_Ark1 3 3 2" xfId="40507" xr:uid="{00000000-0005-0000-0000-000074010000}"/>
    <cellStyle name="_Ark1 3 3 2 2" xfId="40508" xr:uid="{00000000-0005-0000-0000-000075010000}"/>
    <cellStyle name="_Ark1 3 3 3" xfId="40509" xr:uid="{00000000-0005-0000-0000-000076010000}"/>
    <cellStyle name="_Ark1 3 4" xfId="40510" xr:uid="{00000000-0005-0000-0000-000077010000}"/>
    <cellStyle name="_Ark1 3 4 2" xfId="40511" xr:uid="{00000000-0005-0000-0000-000078010000}"/>
    <cellStyle name="_Ark1 3 5" xfId="40512" xr:uid="{00000000-0005-0000-0000-000079010000}"/>
    <cellStyle name="_Ark1 4" xfId="11" xr:uid="{00000000-0005-0000-0000-00007A010000}"/>
    <cellStyle name="_Ark1 4 2" xfId="40513" xr:uid="{00000000-0005-0000-0000-00007B010000}"/>
    <cellStyle name="_Ark1 4 2 2" xfId="40514" xr:uid="{00000000-0005-0000-0000-00007C010000}"/>
    <cellStyle name="_Ark1 4 2 2 2" xfId="40515" xr:uid="{00000000-0005-0000-0000-00007D010000}"/>
    <cellStyle name="_Ark1 4 2 2 2 2" xfId="40516" xr:uid="{00000000-0005-0000-0000-00007E010000}"/>
    <cellStyle name="_Ark1 4 2 2 2 2 2" xfId="40517" xr:uid="{00000000-0005-0000-0000-00007F010000}"/>
    <cellStyle name="_Ark1 4 2 2 2 3" xfId="40518" xr:uid="{00000000-0005-0000-0000-000080010000}"/>
    <cellStyle name="_Ark1 4 2 2 3" xfId="40519" xr:uid="{00000000-0005-0000-0000-000081010000}"/>
    <cellStyle name="_Ark1 4 2 2 3 2" xfId="40520" xr:uid="{00000000-0005-0000-0000-000082010000}"/>
    <cellStyle name="_Ark1 4 2 2 4" xfId="40521" xr:uid="{00000000-0005-0000-0000-000083010000}"/>
    <cellStyle name="_Ark1 4 2 3" xfId="40522" xr:uid="{00000000-0005-0000-0000-000084010000}"/>
    <cellStyle name="_Ark1 4 2 3 2" xfId="40523" xr:uid="{00000000-0005-0000-0000-000085010000}"/>
    <cellStyle name="_Ark1 4 2 3 2 2" xfId="40524" xr:uid="{00000000-0005-0000-0000-000086010000}"/>
    <cellStyle name="_Ark1 4 2 3 3" xfId="40525" xr:uid="{00000000-0005-0000-0000-000087010000}"/>
    <cellStyle name="_Ark1 4 2 4" xfId="40526" xr:uid="{00000000-0005-0000-0000-000088010000}"/>
    <cellStyle name="_Ark1 4 2 4 2" xfId="40527" xr:uid="{00000000-0005-0000-0000-000089010000}"/>
    <cellStyle name="_Ark1 4 2 5" xfId="40528" xr:uid="{00000000-0005-0000-0000-00008A010000}"/>
    <cellStyle name="_Ark1 4 3" xfId="40529" xr:uid="{00000000-0005-0000-0000-00008B010000}"/>
    <cellStyle name="_Ark1 4 3 2" xfId="40530" xr:uid="{00000000-0005-0000-0000-00008C010000}"/>
    <cellStyle name="_Ark1 4 3 2 2" xfId="40531" xr:uid="{00000000-0005-0000-0000-00008D010000}"/>
    <cellStyle name="_Ark1 4 3 2 2 2" xfId="40532" xr:uid="{00000000-0005-0000-0000-00008E010000}"/>
    <cellStyle name="_Ark1 4 3 2 3" xfId="40533" xr:uid="{00000000-0005-0000-0000-00008F010000}"/>
    <cellStyle name="_Ark1 4 3 3" xfId="40534" xr:uid="{00000000-0005-0000-0000-000090010000}"/>
    <cellStyle name="_Ark1 4 3 3 2" xfId="40535" xr:uid="{00000000-0005-0000-0000-000091010000}"/>
    <cellStyle name="_Ark1 4 3 4" xfId="40536" xr:uid="{00000000-0005-0000-0000-000092010000}"/>
    <cellStyle name="_Ark1 4 4" xfId="40537" xr:uid="{00000000-0005-0000-0000-000093010000}"/>
    <cellStyle name="_Ark1 4 4 2" xfId="40538" xr:uid="{00000000-0005-0000-0000-000094010000}"/>
    <cellStyle name="_Ark1 4 4 2 2" xfId="40539" xr:uid="{00000000-0005-0000-0000-000095010000}"/>
    <cellStyle name="_Ark1 4 4 3" xfId="40540" xr:uid="{00000000-0005-0000-0000-000096010000}"/>
    <cellStyle name="_Ark1 4 5" xfId="40541" xr:uid="{00000000-0005-0000-0000-000097010000}"/>
    <cellStyle name="_Ark1 4 5 2" xfId="40542" xr:uid="{00000000-0005-0000-0000-000098010000}"/>
    <cellStyle name="_Ark1 4 6" xfId="40543" xr:uid="{00000000-0005-0000-0000-000099010000}"/>
    <cellStyle name="_Ark1 5" xfId="40544" xr:uid="{00000000-0005-0000-0000-00009A010000}"/>
    <cellStyle name="_Ark1 5 2" xfId="40545" xr:uid="{00000000-0005-0000-0000-00009B010000}"/>
    <cellStyle name="_Ark1 5 2 2" xfId="40546" xr:uid="{00000000-0005-0000-0000-00009C010000}"/>
    <cellStyle name="_Ark1 5 2 2 2" xfId="40547" xr:uid="{00000000-0005-0000-0000-00009D010000}"/>
    <cellStyle name="_Ark1 5 2 2 2 2" xfId="40548" xr:uid="{00000000-0005-0000-0000-00009E010000}"/>
    <cellStyle name="_Ark1 5 2 2 2 2 2" xfId="40549" xr:uid="{00000000-0005-0000-0000-00009F010000}"/>
    <cellStyle name="_Ark1 5 2 2 2 3" xfId="40550" xr:uid="{00000000-0005-0000-0000-0000A0010000}"/>
    <cellStyle name="_Ark1 5 2 2 3" xfId="40551" xr:uid="{00000000-0005-0000-0000-0000A1010000}"/>
    <cellStyle name="_Ark1 5 2 2 3 2" xfId="40552" xr:uid="{00000000-0005-0000-0000-0000A2010000}"/>
    <cellStyle name="_Ark1 5 2 2 4" xfId="40553" xr:uid="{00000000-0005-0000-0000-0000A3010000}"/>
    <cellStyle name="_Ark1 5 2 3" xfId="40554" xr:uid="{00000000-0005-0000-0000-0000A4010000}"/>
    <cellStyle name="_Ark1 5 2 3 2" xfId="40555" xr:uid="{00000000-0005-0000-0000-0000A5010000}"/>
    <cellStyle name="_Ark1 5 2 3 2 2" xfId="40556" xr:uid="{00000000-0005-0000-0000-0000A6010000}"/>
    <cellStyle name="_Ark1 5 2 3 3" xfId="40557" xr:uid="{00000000-0005-0000-0000-0000A7010000}"/>
    <cellStyle name="_Ark1 5 2 4" xfId="40558" xr:uid="{00000000-0005-0000-0000-0000A8010000}"/>
    <cellStyle name="_Ark1 5 2 4 2" xfId="40559" xr:uid="{00000000-0005-0000-0000-0000A9010000}"/>
    <cellStyle name="_Ark1 5 2 5" xfId="40560" xr:uid="{00000000-0005-0000-0000-0000AA010000}"/>
    <cellStyle name="_Ark1 5 3" xfId="40561" xr:uid="{00000000-0005-0000-0000-0000AB010000}"/>
    <cellStyle name="_Ark1 5 3 2" xfId="40562" xr:uid="{00000000-0005-0000-0000-0000AC010000}"/>
    <cellStyle name="_Ark1 5 3 2 2" xfId="40563" xr:uid="{00000000-0005-0000-0000-0000AD010000}"/>
    <cellStyle name="_Ark1 5 3 2 2 2" xfId="40564" xr:uid="{00000000-0005-0000-0000-0000AE010000}"/>
    <cellStyle name="_Ark1 5 3 2 3" xfId="40565" xr:uid="{00000000-0005-0000-0000-0000AF010000}"/>
    <cellStyle name="_Ark1 5 3 3" xfId="40566" xr:uid="{00000000-0005-0000-0000-0000B0010000}"/>
    <cellStyle name="_Ark1 5 3 3 2" xfId="40567" xr:uid="{00000000-0005-0000-0000-0000B1010000}"/>
    <cellStyle name="_Ark1 5 3 4" xfId="40568" xr:uid="{00000000-0005-0000-0000-0000B2010000}"/>
    <cellStyle name="_Ark1 5 4" xfId="40569" xr:uid="{00000000-0005-0000-0000-0000B3010000}"/>
    <cellStyle name="_Ark1 5 4 2" xfId="40570" xr:uid="{00000000-0005-0000-0000-0000B4010000}"/>
    <cellStyle name="_Ark1 5 4 2 2" xfId="40571" xr:uid="{00000000-0005-0000-0000-0000B5010000}"/>
    <cellStyle name="_Ark1 5 4 3" xfId="40572" xr:uid="{00000000-0005-0000-0000-0000B6010000}"/>
    <cellStyle name="_Ark1 5 5" xfId="40573" xr:uid="{00000000-0005-0000-0000-0000B7010000}"/>
    <cellStyle name="_Ark1 5 5 2" xfId="40574" xr:uid="{00000000-0005-0000-0000-0000B8010000}"/>
    <cellStyle name="_Ark1 5 6" xfId="40575" xr:uid="{00000000-0005-0000-0000-0000B9010000}"/>
    <cellStyle name="_Ark1 6" xfId="40576" xr:uid="{00000000-0005-0000-0000-0000BA010000}"/>
    <cellStyle name="_Ark1 6 2" xfId="40577" xr:uid="{00000000-0005-0000-0000-0000BB010000}"/>
    <cellStyle name="_Ark1 6 2 2" xfId="40578" xr:uid="{00000000-0005-0000-0000-0000BC010000}"/>
    <cellStyle name="_Ark1 6 2 2 2" xfId="40579" xr:uid="{00000000-0005-0000-0000-0000BD010000}"/>
    <cellStyle name="_Ark1 6 2 2 2 2" xfId="40580" xr:uid="{00000000-0005-0000-0000-0000BE010000}"/>
    <cellStyle name="_Ark1 6 2 2 2 2 2" xfId="40581" xr:uid="{00000000-0005-0000-0000-0000BF010000}"/>
    <cellStyle name="_Ark1 6 2 2 2 3" xfId="40582" xr:uid="{00000000-0005-0000-0000-0000C0010000}"/>
    <cellStyle name="_Ark1 6 2 2 3" xfId="40583" xr:uid="{00000000-0005-0000-0000-0000C1010000}"/>
    <cellStyle name="_Ark1 6 2 2 3 2" xfId="40584" xr:uid="{00000000-0005-0000-0000-0000C2010000}"/>
    <cellStyle name="_Ark1 6 2 2 4" xfId="40585" xr:uid="{00000000-0005-0000-0000-0000C3010000}"/>
    <cellStyle name="_Ark1 6 2 3" xfId="40586" xr:uid="{00000000-0005-0000-0000-0000C4010000}"/>
    <cellStyle name="_Ark1 6 2 3 2" xfId="40587" xr:uid="{00000000-0005-0000-0000-0000C5010000}"/>
    <cellStyle name="_Ark1 6 2 3 2 2" xfId="40588" xr:uid="{00000000-0005-0000-0000-0000C6010000}"/>
    <cellStyle name="_Ark1 6 2 3 3" xfId="40589" xr:uid="{00000000-0005-0000-0000-0000C7010000}"/>
    <cellStyle name="_Ark1 6 2 4" xfId="40590" xr:uid="{00000000-0005-0000-0000-0000C8010000}"/>
    <cellStyle name="_Ark1 6 2 4 2" xfId="40591" xr:uid="{00000000-0005-0000-0000-0000C9010000}"/>
    <cellStyle name="_Ark1 6 2 5" xfId="40592" xr:uid="{00000000-0005-0000-0000-0000CA010000}"/>
    <cellStyle name="_Ark1 6 3" xfId="40593" xr:uid="{00000000-0005-0000-0000-0000CB010000}"/>
    <cellStyle name="_Ark1 6 3 2" xfId="40594" xr:uid="{00000000-0005-0000-0000-0000CC010000}"/>
    <cellStyle name="_Ark1 6 3 2 2" xfId="40595" xr:uid="{00000000-0005-0000-0000-0000CD010000}"/>
    <cellStyle name="_Ark1 6 3 2 2 2" xfId="40596" xr:uid="{00000000-0005-0000-0000-0000CE010000}"/>
    <cellStyle name="_Ark1 6 3 2 3" xfId="40597" xr:uid="{00000000-0005-0000-0000-0000CF010000}"/>
    <cellStyle name="_Ark1 6 3 3" xfId="40598" xr:uid="{00000000-0005-0000-0000-0000D0010000}"/>
    <cellStyle name="_Ark1 6 3 3 2" xfId="40599" xr:uid="{00000000-0005-0000-0000-0000D1010000}"/>
    <cellStyle name="_Ark1 6 3 4" xfId="40600" xr:uid="{00000000-0005-0000-0000-0000D2010000}"/>
    <cellStyle name="_Ark1 6 4" xfId="40601" xr:uid="{00000000-0005-0000-0000-0000D3010000}"/>
    <cellStyle name="_Ark1 6 4 2" xfId="40602" xr:uid="{00000000-0005-0000-0000-0000D4010000}"/>
    <cellStyle name="_Ark1 6 4 2 2" xfId="40603" xr:uid="{00000000-0005-0000-0000-0000D5010000}"/>
    <cellStyle name="_Ark1 6 4 3" xfId="40604" xr:uid="{00000000-0005-0000-0000-0000D6010000}"/>
    <cellStyle name="_Ark1 6 5" xfId="40605" xr:uid="{00000000-0005-0000-0000-0000D7010000}"/>
    <cellStyle name="_Ark1 6 5 2" xfId="40606" xr:uid="{00000000-0005-0000-0000-0000D8010000}"/>
    <cellStyle name="_Ark1 6 6" xfId="40607" xr:uid="{00000000-0005-0000-0000-0000D9010000}"/>
    <cellStyle name="_Ark1 7" xfId="40608" xr:uid="{00000000-0005-0000-0000-0000DA010000}"/>
    <cellStyle name="_Ark1 7 2" xfId="40609" xr:uid="{00000000-0005-0000-0000-0000DB010000}"/>
    <cellStyle name="_Ark1 7 2 2" xfId="40610" xr:uid="{00000000-0005-0000-0000-0000DC010000}"/>
    <cellStyle name="_Ark1 7 2 2 2" xfId="40611" xr:uid="{00000000-0005-0000-0000-0000DD010000}"/>
    <cellStyle name="_Ark1 7 2 2 2 2" xfId="40612" xr:uid="{00000000-0005-0000-0000-0000DE010000}"/>
    <cellStyle name="_Ark1 7 2 2 3" xfId="40613" xr:uid="{00000000-0005-0000-0000-0000DF010000}"/>
    <cellStyle name="_Ark1 7 2 3" xfId="40614" xr:uid="{00000000-0005-0000-0000-0000E0010000}"/>
    <cellStyle name="_Ark1 7 2 3 2" xfId="40615" xr:uid="{00000000-0005-0000-0000-0000E1010000}"/>
    <cellStyle name="_Ark1 7 2 4" xfId="40616" xr:uid="{00000000-0005-0000-0000-0000E2010000}"/>
    <cellStyle name="_Ark1 7 3" xfId="40617" xr:uid="{00000000-0005-0000-0000-0000E3010000}"/>
    <cellStyle name="_Ark1 7 3 2" xfId="40618" xr:uid="{00000000-0005-0000-0000-0000E4010000}"/>
    <cellStyle name="_Ark1 7 3 2 2" xfId="40619" xr:uid="{00000000-0005-0000-0000-0000E5010000}"/>
    <cellStyle name="_Ark1 7 3 2 2 2" xfId="40620" xr:uid="{00000000-0005-0000-0000-0000E6010000}"/>
    <cellStyle name="_Ark1 7 3 2 3" xfId="40621" xr:uid="{00000000-0005-0000-0000-0000E7010000}"/>
    <cellStyle name="_Ark1 7 3 3" xfId="40622" xr:uid="{00000000-0005-0000-0000-0000E8010000}"/>
    <cellStyle name="_Ark1 7 3 3 2" xfId="40623" xr:uid="{00000000-0005-0000-0000-0000E9010000}"/>
    <cellStyle name="_Ark1 7 3 4" xfId="40624" xr:uid="{00000000-0005-0000-0000-0000EA010000}"/>
    <cellStyle name="_Ark1 7 4" xfId="40625" xr:uid="{00000000-0005-0000-0000-0000EB010000}"/>
    <cellStyle name="_Ark1 7 4 2" xfId="40626" xr:uid="{00000000-0005-0000-0000-0000EC010000}"/>
    <cellStyle name="_Ark1 7 4 2 2" xfId="40627" xr:uid="{00000000-0005-0000-0000-0000ED010000}"/>
    <cellStyle name="_Ark1 7 4 3" xfId="40628" xr:uid="{00000000-0005-0000-0000-0000EE010000}"/>
    <cellStyle name="_Ark1 7 5" xfId="40629" xr:uid="{00000000-0005-0000-0000-0000EF010000}"/>
    <cellStyle name="_Ark1 7 5 2" xfId="40630" xr:uid="{00000000-0005-0000-0000-0000F0010000}"/>
    <cellStyle name="_Ark1 7 6" xfId="40631" xr:uid="{00000000-0005-0000-0000-0000F1010000}"/>
    <cellStyle name="_Ark1 8" xfId="40632" xr:uid="{00000000-0005-0000-0000-0000F2010000}"/>
    <cellStyle name="_Ark1 8 2" xfId="40633" xr:uid="{00000000-0005-0000-0000-0000F3010000}"/>
    <cellStyle name="_Ark1 8 2 2" xfId="40634" xr:uid="{00000000-0005-0000-0000-0000F4010000}"/>
    <cellStyle name="_Ark1 8 3" xfId="40635" xr:uid="{00000000-0005-0000-0000-0000F5010000}"/>
    <cellStyle name="_Ark1 8 3 2" xfId="40636" xr:uid="{00000000-0005-0000-0000-0000F6010000}"/>
    <cellStyle name="_Ark1 8 4" xfId="40637" xr:uid="{00000000-0005-0000-0000-0000F7010000}"/>
    <cellStyle name="_Ark1 9" xfId="40638" xr:uid="{00000000-0005-0000-0000-0000F8010000}"/>
    <cellStyle name="_Ark1 9 2" xfId="40639" xr:uid="{00000000-0005-0000-0000-0000F9010000}"/>
    <cellStyle name="_Ark1_Adjustment-Hovedtall" xfId="36997" xr:uid="{00000000-0005-0000-0000-0000FA010000}"/>
    <cellStyle name="_Ark1_Expenses (1)" xfId="40640" xr:uid="{00000000-0005-0000-0000-0000FB010000}"/>
    <cellStyle name="_Ark1_Hovedtall" xfId="36998"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6999" xr:uid="{00000000-0005-0000-0000-0000FF010000}"/>
    <cellStyle name="_Ark1_Prognose eksponering " xfId="37000" xr:uid="{00000000-0005-0000-0000-000001020000}"/>
    <cellStyle name="_Ark1_Prognose eksponering  2" xfId="40641" xr:uid="{00000000-0005-0000-0000-000002020000}"/>
    <cellStyle name="_Ark1_Prognose eksponering  2 2" xfId="40642" xr:uid="{00000000-0005-0000-0000-000003020000}"/>
    <cellStyle name="_Ark1_Prognose eksponering  2 2 2" xfId="40643" xr:uid="{00000000-0005-0000-0000-000004020000}"/>
    <cellStyle name="_Ark1_Prognose eksponering  2 3" xfId="40644" xr:uid="{00000000-0005-0000-0000-000005020000}"/>
    <cellStyle name="_Ark1_Prognose eksponering  3" xfId="40645" xr:uid="{00000000-0005-0000-0000-000006020000}"/>
    <cellStyle name="_Ark1_Prognose eksponering  3 2" xfId="40646" xr:uid="{00000000-0005-0000-0000-000007020000}"/>
    <cellStyle name="_Ark1_Prognose eksponering  4" xfId="40647" xr:uid="{00000000-0005-0000-0000-000008020000}"/>
    <cellStyle name="_Ark1_Resultat" xfId="37001" xr:uid="{00000000-0005-0000-0000-000009020000}"/>
    <cellStyle name="_Ark1_Results &amp; key fig." xfId="40648" xr:uid="{00000000-0005-0000-0000-00000A020000}"/>
    <cellStyle name="_Ark1_Vedlegg" xfId="40649" xr:uid="{00000000-0005-0000-0000-00000B020000}"/>
    <cellStyle name="_Ark1_Vedlegg 2" xfId="40650" xr:uid="{00000000-0005-0000-0000-00000C020000}"/>
    <cellStyle name="_Ark1_Vedlegg 2 2" xfId="40651" xr:uid="{00000000-0005-0000-0000-00000D020000}"/>
    <cellStyle name="_Ark1_Vedlegg 2 2 2" xfId="40652" xr:uid="{00000000-0005-0000-0000-00000E020000}"/>
    <cellStyle name="_Ark1_Vedlegg 2 3" xfId="40653" xr:uid="{00000000-0005-0000-0000-00000F020000}"/>
    <cellStyle name="_Ark1_Vedlegg 3" xfId="40654" xr:uid="{00000000-0005-0000-0000-000010020000}"/>
    <cellStyle name="_Ark1_Vedlegg 3 2" xfId="40655" xr:uid="{00000000-0005-0000-0000-000011020000}"/>
    <cellStyle name="_Ark1_Vedlegg 4" xfId="40656" xr:uid="{00000000-0005-0000-0000-000012020000}"/>
    <cellStyle name="_Ark2" xfId="37002" xr:uid="{00000000-0005-0000-0000-000013020000}"/>
    <cellStyle name="_Ark2_Q Sum_Res N" xfId="37003" xr:uid="{00000000-0005-0000-0000-000014020000}"/>
    <cellStyle name="_Ark3" xfId="37004" xr:uid="{00000000-0005-0000-0000-000015020000}"/>
    <cellStyle name="_Ark3_Q Sum_Res N" xfId="37005" xr:uid="{00000000-0005-0000-0000-000016020000}"/>
    <cellStyle name="_Ark4" xfId="37006" xr:uid="{00000000-0005-0000-0000-000017020000}"/>
    <cellStyle name="_Ark4_Q Sum_Res N" xfId="37007" xr:uid="{00000000-0005-0000-0000-000018020000}"/>
    <cellStyle name="_Attr" xfId="13" xr:uid="{00000000-0005-0000-0000-000019020000}"/>
    <cellStyle name="_Attr 10" xfId="40657" xr:uid="{00000000-0005-0000-0000-00001A020000}"/>
    <cellStyle name="_Attr 10 2" xfId="40658" xr:uid="{00000000-0005-0000-0000-00001B020000}"/>
    <cellStyle name="_Attr 11" xfId="40659" xr:uid="{00000000-0005-0000-0000-00001C020000}"/>
    <cellStyle name="_Attr 2" xfId="14" xr:uid="{00000000-0005-0000-0000-00001D020000}"/>
    <cellStyle name="_Attr 2 2" xfId="37008" xr:uid="{00000000-0005-0000-0000-00001E020000}"/>
    <cellStyle name="_Attr 2 2 2" xfId="40660" xr:uid="{00000000-0005-0000-0000-00001F020000}"/>
    <cellStyle name="_Attr 2 2 2 2" xfId="40661" xr:uid="{00000000-0005-0000-0000-000020020000}"/>
    <cellStyle name="_Attr 2 2 2 2 2" xfId="40662" xr:uid="{00000000-0005-0000-0000-000021020000}"/>
    <cellStyle name="_Attr 2 2 2 2 2 2" xfId="40663" xr:uid="{00000000-0005-0000-0000-000022020000}"/>
    <cellStyle name="_Attr 2 2 2 2 3" xfId="40664" xr:uid="{00000000-0005-0000-0000-000023020000}"/>
    <cellStyle name="_Attr 2 2 2 3" xfId="40665" xr:uid="{00000000-0005-0000-0000-000024020000}"/>
    <cellStyle name="_Attr 2 2 2 3 2" xfId="40666" xr:uid="{00000000-0005-0000-0000-000025020000}"/>
    <cellStyle name="_Attr 2 2 2 4" xfId="40667" xr:uid="{00000000-0005-0000-0000-000026020000}"/>
    <cellStyle name="_Attr 2 2 3" xfId="40668" xr:uid="{00000000-0005-0000-0000-000027020000}"/>
    <cellStyle name="_Attr 2 2 3 2" xfId="40669" xr:uid="{00000000-0005-0000-0000-000028020000}"/>
    <cellStyle name="_Attr 2 2 3 2 2" xfId="40670" xr:uid="{00000000-0005-0000-0000-000029020000}"/>
    <cellStyle name="_Attr 2 2 3 3" xfId="40671" xr:uid="{00000000-0005-0000-0000-00002A020000}"/>
    <cellStyle name="_Attr 2 2 4" xfId="40672" xr:uid="{00000000-0005-0000-0000-00002B020000}"/>
    <cellStyle name="_Attr 2 2 4 2" xfId="40673" xr:uid="{00000000-0005-0000-0000-00002C020000}"/>
    <cellStyle name="_Attr 2 2 5" xfId="40674" xr:uid="{00000000-0005-0000-0000-00002D020000}"/>
    <cellStyle name="_Attr 2 3" xfId="40675" xr:uid="{00000000-0005-0000-0000-00002E020000}"/>
    <cellStyle name="_Attr 2 3 2" xfId="40676" xr:uid="{00000000-0005-0000-0000-00002F020000}"/>
    <cellStyle name="_Attr 2 3 2 2" xfId="40677" xr:uid="{00000000-0005-0000-0000-000030020000}"/>
    <cellStyle name="_Attr 2 3 2 2 2" xfId="40678" xr:uid="{00000000-0005-0000-0000-000031020000}"/>
    <cellStyle name="_Attr 2 3 2 3" xfId="40679" xr:uid="{00000000-0005-0000-0000-000032020000}"/>
    <cellStyle name="_Attr 2 3 3" xfId="40680" xr:uid="{00000000-0005-0000-0000-000033020000}"/>
    <cellStyle name="_Attr 2 3 3 2" xfId="40681" xr:uid="{00000000-0005-0000-0000-000034020000}"/>
    <cellStyle name="_Attr 2 3 4" xfId="40682" xr:uid="{00000000-0005-0000-0000-000035020000}"/>
    <cellStyle name="_Attr 2 4" xfId="40683" xr:uid="{00000000-0005-0000-0000-000036020000}"/>
    <cellStyle name="_Attr 2 4 2" xfId="40684" xr:uid="{00000000-0005-0000-0000-000037020000}"/>
    <cellStyle name="_Attr 2 4 2 2" xfId="40685" xr:uid="{00000000-0005-0000-0000-000038020000}"/>
    <cellStyle name="_Attr 2 4 3" xfId="40686" xr:uid="{00000000-0005-0000-0000-000039020000}"/>
    <cellStyle name="_Attr 2 4 3 2" xfId="40687" xr:uid="{00000000-0005-0000-0000-00003A020000}"/>
    <cellStyle name="_Attr 2 4 4" xfId="40688" xr:uid="{00000000-0005-0000-0000-00003B020000}"/>
    <cellStyle name="_Attr 2 5" xfId="40689" xr:uid="{00000000-0005-0000-0000-00003C020000}"/>
    <cellStyle name="_Attr 2 5 2" xfId="40690" xr:uid="{00000000-0005-0000-0000-00003D020000}"/>
    <cellStyle name="_Attr 2 6" xfId="40691" xr:uid="{00000000-0005-0000-0000-00003E020000}"/>
    <cellStyle name="_Attr 2 6 2" xfId="40692" xr:uid="{00000000-0005-0000-0000-00003F020000}"/>
    <cellStyle name="_Attr 2 7" xfId="40693" xr:uid="{00000000-0005-0000-0000-000040020000}"/>
    <cellStyle name="_Attr 2_Kontroll ME" xfId="12159" xr:uid="{00000000-0005-0000-0000-000041020000}"/>
    <cellStyle name="_Attr 2_Kontroll-fane" xfId="12160" xr:uid="{00000000-0005-0000-0000-000042020000}"/>
    <cellStyle name="_Attr 2_Prognose eksponering " xfId="37009" xr:uid="{00000000-0005-0000-0000-000043020000}"/>
    <cellStyle name="_Attr 2_Prognose eksponering  2" xfId="40694" xr:uid="{00000000-0005-0000-0000-000044020000}"/>
    <cellStyle name="_Attr 2_Prognose eksponering  2 2" xfId="40695" xr:uid="{00000000-0005-0000-0000-000045020000}"/>
    <cellStyle name="_Attr 2_Prognose eksponering  2 2 2" xfId="40696" xr:uid="{00000000-0005-0000-0000-000046020000}"/>
    <cellStyle name="_Attr 2_Prognose eksponering  2 3" xfId="40697" xr:uid="{00000000-0005-0000-0000-000047020000}"/>
    <cellStyle name="_Attr 2_Prognose eksponering  3" xfId="40698" xr:uid="{00000000-0005-0000-0000-000048020000}"/>
    <cellStyle name="_Attr 2_Prognose eksponering  3 2" xfId="40699" xr:uid="{00000000-0005-0000-0000-000049020000}"/>
    <cellStyle name="_Attr 2_Prognose eksponering  4" xfId="40700" xr:uid="{00000000-0005-0000-0000-00004A020000}"/>
    <cellStyle name="_Attr 2_Vedlegg" xfId="40701" xr:uid="{00000000-0005-0000-0000-00004B020000}"/>
    <cellStyle name="_Attr 2_Vedlegg 2" xfId="40702" xr:uid="{00000000-0005-0000-0000-00004C020000}"/>
    <cellStyle name="_Attr 2_Vedlegg 2 2" xfId="40703" xr:uid="{00000000-0005-0000-0000-00004D020000}"/>
    <cellStyle name="_Attr 2_Vedlegg 2 2 2" xfId="40704" xr:uid="{00000000-0005-0000-0000-00004E020000}"/>
    <cellStyle name="_Attr 2_Vedlegg 2 3" xfId="40705" xr:uid="{00000000-0005-0000-0000-00004F020000}"/>
    <cellStyle name="_Attr 2_Vedlegg 3" xfId="40706" xr:uid="{00000000-0005-0000-0000-000050020000}"/>
    <cellStyle name="_Attr 2_Vedlegg 3 2" xfId="40707" xr:uid="{00000000-0005-0000-0000-000051020000}"/>
    <cellStyle name="_Attr 2_Vedlegg 4" xfId="40708" xr:uid="{00000000-0005-0000-0000-000052020000}"/>
    <cellStyle name="_Attr 3" xfId="15" xr:uid="{00000000-0005-0000-0000-000053020000}"/>
    <cellStyle name="_Attr 3 2" xfId="40709" xr:uid="{00000000-0005-0000-0000-000054020000}"/>
    <cellStyle name="_Attr 3 2 2" xfId="40710" xr:uid="{00000000-0005-0000-0000-000055020000}"/>
    <cellStyle name="_Attr 3 2 2 2" xfId="40711" xr:uid="{00000000-0005-0000-0000-000056020000}"/>
    <cellStyle name="_Attr 3 2 2 2 2" xfId="40712" xr:uid="{00000000-0005-0000-0000-000057020000}"/>
    <cellStyle name="_Attr 3 2 2 3" xfId="40713" xr:uid="{00000000-0005-0000-0000-000058020000}"/>
    <cellStyle name="_Attr 3 2 3" xfId="40714" xr:uid="{00000000-0005-0000-0000-000059020000}"/>
    <cellStyle name="_Attr 3 2 3 2" xfId="40715" xr:uid="{00000000-0005-0000-0000-00005A020000}"/>
    <cellStyle name="_Attr 3 2 4" xfId="40716" xr:uid="{00000000-0005-0000-0000-00005B020000}"/>
    <cellStyle name="_Attr 3 3" xfId="40717" xr:uid="{00000000-0005-0000-0000-00005C020000}"/>
    <cellStyle name="_Attr 3 3 2" xfId="40718" xr:uid="{00000000-0005-0000-0000-00005D020000}"/>
    <cellStyle name="_Attr 3 3 2 2" xfId="40719" xr:uid="{00000000-0005-0000-0000-00005E020000}"/>
    <cellStyle name="_Attr 3 3 3" xfId="40720" xr:uid="{00000000-0005-0000-0000-00005F020000}"/>
    <cellStyle name="_Attr 3 4" xfId="40721" xr:uid="{00000000-0005-0000-0000-000060020000}"/>
    <cellStyle name="_Attr 3 4 2" xfId="40722" xr:uid="{00000000-0005-0000-0000-000061020000}"/>
    <cellStyle name="_Attr 3 5" xfId="40723" xr:uid="{00000000-0005-0000-0000-000062020000}"/>
    <cellStyle name="_Attr 4" xfId="16" xr:uid="{00000000-0005-0000-0000-000063020000}"/>
    <cellStyle name="_Attr 4 2" xfId="40724" xr:uid="{00000000-0005-0000-0000-000064020000}"/>
    <cellStyle name="_Attr 4 2 2" xfId="40725" xr:uid="{00000000-0005-0000-0000-000065020000}"/>
    <cellStyle name="_Attr 4 2 2 2" xfId="40726" xr:uid="{00000000-0005-0000-0000-000066020000}"/>
    <cellStyle name="_Attr 4 2 2 2 2" xfId="40727" xr:uid="{00000000-0005-0000-0000-000067020000}"/>
    <cellStyle name="_Attr 4 2 2 2 2 2" xfId="40728" xr:uid="{00000000-0005-0000-0000-000068020000}"/>
    <cellStyle name="_Attr 4 2 2 2 3" xfId="40729" xr:uid="{00000000-0005-0000-0000-000069020000}"/>
    <cellStyle name="_Attr 4 2 2 3" xfId="40730" xr:uid="{00000000-0005-0000-0000-00006A020000}"/>
    <cellStyle name="_Attr 4 2 2 3 2" xfId="40731" xr:uid="{00000000-0005-0000-0000-00006B020000}"/>
    <cellStyle name="_Attr 4 2 2 4" xfId="40732" xr:uid="{00000000-0005-0000-0000-00006C020000}"/>
    <cellStyle name="_Attr 4 2 3" xfId="40733" xr:uid="{00000000-0005-0000-0000-00006D020000}"/>
    <cellStyle name="_Attr 4 2 3 2" xfId="40734" xr:uid="{00000000-0005-0000-0000-00006E020000}"/>
    <cellStyle name="_Attr 4 2 3 2 2" xfId="40735" xr:uid="{00000000-0005-0000-0000-00006F020000}"/>
    <cellStyle name="_Attr 4 2 3 3" xfId="40736" xr:uid="{00000000-0005-0000-0000-000070020000}"/>
    <cellStyle name="_Attr 4 2 4" xfId="40737" xr:uid="{00000000-0005-0000-0000-000071020000}"/>
    <cellStyle name="_Attr 4 2 4 2" xfId="40738" xr:uid="{00000000-0005-0000-0000-000072020000}"/>
    <cellStyle name="_Attr 4 2 5" xfId="40739" xr:uid="{00000000-0005-0000-0000-000073020000}"/>
    <cellStyle name="_Attr 4 3" xfId="40740" xr:uid="{00000000-0005-0000-0000-000074020000}"/>
    <cellStyle name="_Attr 4 3 2" xfId="40741" xr:uid="{00000000-0005-0000-0000-000075020000}"/>
    <cellStyle name="_Attr 4 3 2 2" xfId="40742" xr:uid="{00000000-0005-0000-0000-000076020000}"/>
    <cellStyle name="_Attr 4 3 2 2 2" xfId="40743" xr:uid="{00000000-0005-0000-0000-000077020000}"/>
    <cellStyle name="_Attr 4 3 2 3" xfId="40744" xr:uid="{00000000-0005-0000-0000-000078020000}"/>
    <cellStyle name="_Attr 4 3 3" xfId="40745" xr:uid="{00000000-0005-0000-0000-000079020000}"/>
    <cellStyle name="_Attr 4 3 3 2" xfId="40746" xr:uid="{00000000-0005-0000-0000-00007A020000}"/>
    <cellStyle name="_Attr 4 3 4" xfId="40747" xr:uid="{00000000-0005-0000-0000-00007B020000}"/>
    <cellStyle name="_Attr 4 4" xfId="40748" xr:uid="{00000000-0005-0000-0000-00007C020000}"/>
    <cellStyle name="_Attr 4 4 2" xfId="40749" xr:uid="{00000000-0005-0000-0000-00007D020000}"/>
    <cellStyle name="_Attr 4 4 2 2" xfId="40750" xr:uid="{00000000-0005-0000-0000-00007E020000}"/>
    <cellStyle name="_Attr 4 4 3" xfId="40751" xr:uid="{00000000-0005-0000-0000-00007F020000}"/>
    <cellStyle name="_Attr 4 5" xfId="40752" xr:uid="{00000000-0005-0000-0000-000080020000}"/>
    <cellStyle name="_Attr 4 5 2" xfId="40753" xr:uid="{00000000-0005-0000-0000-000081020000}"/>
    <cellStyle name="_Attr 4 6" xfId="40754" xr:uid="{00000000-0005-0000-0000-000082020000}"/>
    <cellStyle name="_Attr 5" xfId="40755" xr:uid="{00000000-0005-0000-0000-000083020000}"/>
    <cellStyle name="_Attr 5 2" xfId="40756" xr:uid="{00000000-0005-0000-0000-000084020000}"/>
    <cellStyle name="_Attr 5 2 2" xfId="40757" xr:uid="{00000000-0005-0000-0000-000085020000}"/>
    <cellStyle name="_Attr 5 2 2 2" xfId="40758" xr:uid="{00000000-0005-0000-0000-000086020000}"/>
    <cellStyle name="_Attr 5 2 2 2 2" xfId="40759" xr:uid="{00000000-0005-0000-0000-000087020000}"/>
    <cellStyle name="_Attr 5 2 2 2 2 2" xfId="40760" xr:uid="{00000000-0005-0000-0000-000088020000}"/>
    <cellStyle name="_Attr 5 2 2 2 3" xfId="40761" xr:uid="{00000000-0005-0000-0000-000089020000}"/>
    <cellStyle name="_Attr 5 2 2 3" xfId="40762" xr:uid="{00000000-0005-0000-0000-00008A020000}"/>
    <cellStyle name="_Attr 5 2 2 3 2" xfId="40763" xr:uid="{00000000-0005-0000-0000-00008B020000}"/>
    <cellStyle name="_Attr 5 2 2 4" xfId="40764" xr:uid="{00000000-0005-0000-0000-00008C020000}"/>
    <cellStyle name="_Attr 5 2 3" xfId="40765" xr:uid="{00000000-0005-0000-0000-00008D020000}"/>
    <cellStyle name="_Attr 5 2 3 2" xfId="40766" xr:uid="{00000000-0005-0000-0000-00008E020000}"/>
    <cellStyle name="_Attr 5 2 3 2 2" xfId="40767" xr:uid="{00000000-0005-0000-0000-00008F020000}"/>
    <cellStyle name="_Attr 5 2 3 3" xfId="40768" xr:uid="{00000000-0005-0000-0000-000090020000}"/>
    <cellStyle name="_Attr 5 2 4" xfId="40769" xr:uid="{00000000-0005-0000-0000-000091020000}"/>
    <cellStyle name="_Attr 5 2 4 2" xfId="40770" xr:uid="{00000000-0005-0000-0000-000092020000}"/>
    <cellStyle name="_Attr 5 2 5" xfId="40771" xr:uid="{00000000-0005-0000-0000-000093020000}"/>
    <cellStyle name="_Attr 5 3" xfId="40772" xr:uid="{00000000-0005-0000-0000-000094020000}"/>
    <cellStyle name="_Attr 5 3 2" xfId="40773" xr:uid="{00000000-0005-0000-0000-000095020000}"/>
    <cellStyle name="_Attr 5 3 2 2" xfId="40774" xr:uid="{00000000-0005-0000-0000-000096020000}"/>
    <cellStyle name="_Attr 5 3 2 2 2" xfId="40775" xr:uid="{00000000-0005-0000-0000-000097020000}"/>
    <cellStyle name="_Attr 5 3 2 3" xfId="40776" xr:uid="{00000000-0005-0000-0000-000098020000}"/>
    <cellStyle name="_Attr 5 3 3" xfId="40777" xr:uid="{00000000-0005-0000-0000-000099020000}"/>
    <cellStyle name="_Attr 5 3 3 2" xfId="40778" xr:uid="{00000000-0005-0000-0000-00009A020000}"/>
    <cellStyle name="_Attr 5 3 4" xfId="40779" xr:uid="{00000000-0005-0000-0000-00009B020000}"/>
    <cellStyle name="_Attr 5 4" xfId="40780" xr:uid="{00000000-0005-0000-0000-00009C020000}"/>
    <cellStyle name="_Attr 5 4 2" xfId="40781" xr:uid="{00000000-0005-0000-0000-00009D020000}"/>
    <cellStyle name="_Attr 5 4 2 2" xfId="40782" xr:uid="{00000000-0005-0000-0000-00009E020000}"/>
    <cellStyle name="_Attr 5 4 3" xfId="40783" xr:uid="{00000000-0005-0000-0000-00009F020000}"/>
    <cellStyle name="_Attr 5 5" xfId="40784" xr:uid="{00000000-0005-0000-0000-0000A0020000}"/>
    <cellStyle name="_Attr 5 5 2" xfId="40785" xr:uid="{00000000-0005-0000-0000-0000A1020000}"/>
    <cellStyle name="_Attr 5 6" xfId="40786" xr:uid="{00000000-0005-0000-0000-0000A2020000}"/>
    <cellStyle name="_Attr 6" xfId="40787" xr:uid="{00000000-0005-0000-0000-0000A3020000}"/>
    <cellStyle name="_Attr 6 2" xfId="40788" xr:uid="{00000000-0005-0000-0000-0000A4020000}"/>
    <cellStyle name="_Attr 6 2 2" xfId="40789" xr:uid="{00000000-0005-0000-0000-0000A5020000}"/>
    <cellStyle name="_Attr 6 2 2 2" xfId="40790" xr:uid="{00000000-0005-0000-0000-0000A6020000}"/>
    <cellStyle name="_Attr 6 2 2 2 2" xfId="40791" xr:uid="{00000000-0005-0000-0000-0000A7020000}"/>
    <cellStyle name="_Attr 6 2 2 2 2 2" xfId="40792" xr:uid="{00000000-0005-0000-0000-0000A8020000}"/>
    <cellStyle name="_Attr 6 2 2 2 3" xfId="40793" xr:uid="{00000000-0005-0000-0000-0000A9020000}"/>
    <cellStyle name="_Attr 6 2 2 3" xfId="40794" xr:uid="{00000000-0005-0000-0000-0000AA020000}"/>
    <cellStyle name="_Attr 6 2 2 3 2" xfId="40795" xr:uid="{00000000-0005-0000-0000-0000AB020000}"/>
    <cellStyle name="_Attr 6 2 2 4" xfId="40796" xr:uid="{00000000-0005-0000-0000-0000AC020000}"/>
    <cellStyle name="_Attr 6 2 3" xfId="40797" xr:uid="{00000000-0005-0000-0000-0000AD020000}"/>
    <cellStyle name="_Attr 6 2 3 2" xfId="40798" xr:uid="{00000000-0005-0000-0000-0000AE020000}"/>
    <cellStyle name="_Attr 6 2 3 2 2" xfId="40799" xr:uid="{00000000-0005-0000-0000-0000AF020000}"/>
    <cellStyle name="_Attr 6 2 3 3" xfId="40800" xr:uid="{00000000-0005-0000-0000-0000B0020000}"/>
    <cellStyle name="_Attr 6 2 4" xfId="40801" xr:uid="{00000000-0005-0000-0000-0000B1020000}"/>
    <cellStyle name="_Attr 6 2 4 2" xfId="40802" xr:uid="{00000000-0005-0000-0000-0000B2020000}"/>
    <cellStyle name="_Attr 6 2 5" xfId="40803" xr:uid="{00000000-0005-0000-0000-0000B3020000}"/>
    <cellStyle name="_Attr 6 3" xfId="40804" xr:uid="{00000000-0005-0000-0000-0000B4020000}"/>
    <cellStyle name="_Attr 6 3 2" xfId="40805" xr:uid="{00000000-0005-0000-0000-0000B5020000}"/>
    <cellStyle name="_Attr 6 3 2 2" xfId="40806" xr:uid="{00000000-0005-0000-0000-0000B6020000}"/>
    <cellStyle name="_Attr 6 3 2 2 2" xfId="40807" xr:uid="{00000000-0005-0000-0000-0000B7020000}"/>
    <cellStyle name="_Attr 6 3 2 3" xfId="40808" xr:uid="{00000000-0005-0000-0000-0000B8020000}"/>
    <cellStyle name="_Attr 6 3 3" xfId="40809" xr:uid="{00000000-0005-0000-0000-0000B9020000}"/>
    <cellStyle name="_Attr 6 3 3 2" xfId="40810" xr:uid="{00000000-0005-0000-0000-0000BA020000}"/>
    <cellStyle name="_Attr 6 3 4" xfId="40811" xr:uid="{00000000-0005-0000-0000-0000BB020000}"/>
    <cellStyle name="_Attr 6 4" xfId="40812" xr:uid="{00000000-0005-0000-0000-0000BC020000}"/>
    <cellStyle name="_Attr 6 4 2" xfId="40813" xr:uid="{00000000-0005-0000-0000-0000BD020000}"/>
    <cellStyle name="_Attr 6 4 2 2" xfId="40814" xr:uid="{00000000-0005-0000-0000-0000BE020000}"/>
    <cellStyle name="_Attr 6 4 3" xfId="40815" xr:uid="{00000000-0005-0000-0000-0000BF020000}"/>
    <cellStyle name="_Attr 6 5" xfId="40816" xr:uid="{00000000-0005-0000-0000-0000C0020000}"/>
    <cellStyle name="_Attr 6 5 2" xfId="40817" xr:uid="{00000000-0005-0000-0000-0000C1020000}"/>
    <cellStyle name="_Attr 6 6" xfId="40818" xr:uid="{00000000-0005-0000-0000-0000C2020000}"/>
    <cellStyle name="_Attr 7" xfId="40819" xr:uid="{00000000-0005-0000-0000-0000C3020000}"/>
    <cellStyle name="_Attr 7 2" xfId="40820" xr:uid="{00000000-0005-0000-0000-0000C4020000}"/>
    <cellStyle name="_Attr 7 2 2" xfId="40821" xr:uid="{00000000-0005-0000-0000-0000C5020000}"/>
    <cellStyle name="_Attr 7 2 2 2" xfId="40822" xr:uid="{00000000-0005-0000-0000-0000C6020000}"/>
    <cellStyle name="_Attr 7 2 2 2 2" xfId="40823" xr:uid="{00000000-0005-0000-0000-0000C7020000}"/>
    <cellStyle name="_Attr 7 2 2 3" xfId="40824" xr:uid="{00000000-0005-0000-0000-0000C8020000}"/>
    <cellStyle name="_Attr 7 2 3" xfId="40825" xr:uid="{00000000-0005-0000-0000-0000C9020000}"/>
    <cellStyle name="_Attr 7 2 3 2" xfId="40826" xr:uid="{00000000-0005-0000-0000-0000CA020000}"/>
    <cellStyle name="_Attr 7 2 4" xfId="40827" xr:uid="{00000000-0005-0000-0000-0000CB020000}"/>
    <cellStyle name="_Attr 7 3" xfId="40828" xr:uid="{00000000-0005-0000-0000-0000CC020000}"/>
    <cellStyle name="_Attr 7 3 2" xfId="40829" xr:uid="{00000000-0005-0000-0000-0000CD020000}"/>
    <cellStyle name="_Attr 7 3 2 2" xfId="40830" xr:uid="{00000000-0005-0000-0000-0000CE020000}"/>
    <cellStyle name="_Attr 7 3 2 2 2" xfId="40831" xr:uid="{00000000-0005-0000-0000-0000CF020000}"/>
    <cellStyle name="_Attr 7 3 2 3" xfId="40832" xr:uid="{00000000-0005-0000-0000-0000D0020000}"/>
    <cellStyle name="_Attr 7 3 3" xfId="40833" xr:uid="{00000000-0005-0000-0000-0000D1020000}"/>
    <cellStyle name="_Attr 7 3 3 2" xfId="40834" xr:uid="{00000000-0005-0000-0000-0000D2020000}"/>
    <cellStyle name="_Attr 7 3 4" xfId="40835" xr:uid="{00000000-0005-0000-0000-0000D3020000}"/>
    <cellStyle name="_Attr 7 4" xfId="40836" xr:uid="{00000000-0005-0000-0000-0000D4020000}"/>
    <cellStyle name="_Attr 7 4 2" xfId="40837" xr:uid="{00000000-0005-0000-0000-0000D5020000}"/>
    <cellStyle name="_Attr 7 4 2 2" xfId="40838" xr:uid="{00000000-0005-0000-0000-0000D6020000}"/>
    <cellStyle name="_Attr 7 4 3" xfId="40839" xr:uid="{00000000-0005-0000-0000-0000D7020000}"/>
    <cellStyle name="_Attr 7 5" xfId="40840" xr:uid="{00000000-0005-0000-0000-0000D8020000}"/>
    <cellStyle name="_Attr 7 5 2" xfId="40841" xr:uid="{00000000-0005-0000-0000-0000D9020000}"/>
    <cellStyle name="_Attr 7 6" xfId="40842" xr:uid="{00000000-0005-0000-0000-0000DA020000}"/>
    <cellStyle name="_Attr 8" xfId="40843" xr:uid="{00000000-0005-0000-0000-0000DB020000}"/>
    <cellStyle name="_Attr 8 2" xfId="40844" xr:uid="{00000000-0005-0000-0000-0000DC020000}"/>
    <cellStyle name="_Attr 8 2 2" xfId="40845" xr:uid="{00000000-0005-0000-0000-0000DD020000}"/>
    <cellStyle name="_Attr 8 3" xfId="40846" xr:uid="{00000000-0005-0000-0000-0000DE020000}"/>
    <cellStyle name="_Attr 8 3 2" xfId="40847" xr:uid="{00000000-0005-0000-0000-0000DF020000}"/>
    <cellStyle name="_Attr 8 4" xfId="40848" xr:uid="{00000000-0005-0000-0000-0000E0020000}"/>
    <cellStyle name="_Attr 9" xfId="40849" xr:uid="{00000000-0005-0000-0000-0000E1020000}"/>
    <cellStyle name="_Attr 9 2" xfId="40850" xr:uid="{00000000-0005-0000-0000-0000E2020000}"/>
    <cellStyle name="_Attr_Adjustment-Hovedtall" xfId="37010" xr:uid="{00000000-0005-0000-0000-0000E3020000}"/>
    <cellStyle name="_Attr_Expenses (1)" xfId="40851" xr:uid="{00000000-0005-0000-0000-0000E4020000}"/>
    <cellStyle name="_Attr_Hovedtall" xfId="37011" xr:uid="{00000000-0005-0000-0000-0000E5020000}"/>
    <cellStyle name="_Attr_Kontroll ME" xfId="12161" xr:uid="{00000000-0005-0000-0000-0000E6020000}"/>
    <cellStyle name="_Attr_Kontroll-fane" xfId="12162" xr:uid="{00000000-0005-0000-0000-0000E7020000}"/>
    <cellStyle name="_Attr_Nøkkeltall" xfId="37012" xr:uid="{00000000-0005-0000-0000-0000E8020000}"/>
    <cellStyle name="_Attr_Prognose eksponering " xfId="37013" xr:uid="{00000000-0005-0000-0000-0000E9020000}"/>
    <cellStyle name="_Attr_Prognose eksponering  2" xfId="40852" xr:uid="{00000000-0005-0000-0000-0000EA020000}"/>
    <cellStyle name="_Attr_Prognose eksponering  2 2" xfId="40853" xr:uid="{00000000-0005-0000-0000-0000EB020000}"/>
    <cellStyle name="_Attr_Prognose eksponering  2 2 2" xfId="40854" xr:uid="{00000000-0005-0000-0000-0000EC020000}"/>
    <cellStyle name="_Attr_Prognose eksponering  2 3" xfId="40855" xr:uid="{00000000-0005-0000-0000-0000ED020000}"/>
    <cellStyle name="_Attr_Prognose eksponering  3" xfId="40856" xr:uid="{00000000-0005-0000-0000-0000EE020000}"/>
    <cellStyle name="_Attr_Prognose eksponering  3 2" xfId="40857" xr:uid="{00000000-0005-0000-0000-0000EF020000}"/>
    <cellStyle name="_Attr_Prognose eksponering  4" xfId="40858" xr:uid="{00000000-0005-0000-0000-0000F0020000}"/>
    <cellStyle name="_Attr_Resultat" xfId="37014" xr:uid="{00000000-0005-0000-0000-0000F1020000}"/>
    <cellStyle name="_Attr_Results &amp; key fig." xfId="40859" xr:uid="{00000000-0005-0000-0000-0000F2020000}"/>
    <cellStyle name="_Attr_Vedlegg" xfId="40860" xr:uid="{00000000-0005-0000-0000-0000F3020000}"/>
    <cellStyle name="_Attr_Vedlegg 2" xfId="40861" xr:uid="{00000000-0005-0000-0000-0000F4020000}"/>
    <cellStyle name="_Attr_Vedlegg 2 2" xfId="40862" xr:uid="{00000000-0005-0000-0000-0000F5020000}"/>
    <cellStyle name="_Attr_Vedlegg 2 2 2" xfId="40863" xr:uid="{00000000-0005-0000-0000-0000F6020000}"/>
    <cellStyle name="_Attr_Vedlegg 2 3" xfId="40864" xr:uid="{00000000-0005-0000-0000-0000F7020000}"/>
    <cellStyle name="_Attr_Vedlegg 3" xfId="40865" xr:uid="{00000000-0005-0000-0000-0000F8020000}"/>
    <cellStyle name="_Attr_Vedlegg 3 2" xfId="40866" xr:uid="{00000000-0005-0000-0000-0000F9020000}"/>
    <cellStyle name="_Attr_Vedlegg 4" xfId="40867" xr:uid="{00000000-0005-0000-0000-0000FA020000}"/>
    <cellStyle name="_AUM kapitalforvaltning 4Q09" xfId="37015"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68" xr:uid="{00000000-0005-0000-0000-0000FF020000}"/>
    <cellStyle name="_Balansen 10 2" xfId="40869" xr:uid="{00000000-0005-0000-0000-000000030000}"/>
    <cellStyle name="_Balansen 11" xfId="40870" xr:uid="{00000000-0005-0000-0000-000001030000}"/>
    <cellStyle name="_Balansen 2" xfId="12163" xr:uid="{00000000-0005-0000-0000-000002030000}"/>
    <cellStyle name="_Balansen 2 2" xfId="40871" xr:uid="{00000000-0005-0000-0000-000003030000}"/>
    <cellStyle name="_Balansen 2 2 2" xfId="40872" xr:uid="{00000000-0005-0000-0000-000004030000}"/>
    <cellStyle name="_Balansen 2 2 2 2" xfId="40873" xr:uid="{00000000-0005-0000-0000-000005030000}"/>
    <cellStyle name="_Balansen 2 2 2 2 2" xfId="40874" xr:uid="{00000000-0005-0000-0000-000006030000}"/>
    <cellStyle name="_Balansen 2 2 2 2 2 2" xfId="40875" xr:uid="{00000000-0005-0000-0000-000007030000}"/>
    <cellStyle name="_Balansen 2 2 2 2 3" xfId="40876" xr:uid="{00000000-0005-0000-0000-000008030000}"/>
    <cellStyle name="_Balansen 2 2 2 3" xfId="40877" xr:uid="{00000000-0005-0000-0000-000009030000}"/>
    <cellStyle name="_Balansen 2 2 2 3 2" xfId="40878" xr:uid="{00000000-0005-0000-0000-00000A030000}"/>
    <cellStyle name="_Balansen 2 2 2 4" xfId="40879" xr:uid="{00000000-0005-0000-0000-00000B030000}"/>
    <cellStyle name="_Balansen 2 2 3" xfId="40880" xr:uid="{00000000-0005-0000-0000-00000C030000}"/>
    <cellStyle name="_Balansen 2 2 3 2" xfId="40881" xr:uid="{00000000-0005-0000-0000-00000D030000}"/>
    <cellStyle name="_Balansen 2 2 3 2 2" xfId="40882" xr:uid="{00000000-0005-0000-0000-00000E030000}"/>
    <cellStyle name="_Balansen 2 2 3 3" xfId="40883" xr:uid="{00000000-0005-0000-0000-00000F030000}"/>
    <cellStyle name="_Balansen 2 2 4" xfId="40884" xr:uid="{00000000-0005-0000-0000-000010030000}"/>
    <cellStyle name="_Balansen 2 2 4 2" xfId="40885" xr:uid="{00000000-0005-0000-0000-000011030000}"/>
    <cellStyle name="_Balansen 2 2 5" xfId="40886" xr:uid="{00000000-0005-0000-0000-000012030000}"/>
    <cellStyle name="_Balansen 2 3" xfId="40887" xr:uid="{00000000-0005-0000-0000-000013030000}"/>
    <cellStyle name="_Balansen 2 3 2" xfId="40888" xr:uid="{00000000-0005-0000-0000-000014030000}"/>
    <cellStyle name="_Balansen 2 3 2 2" xfId="40889" xr:uid="{00000000-0005-0000-0000-000015030000}"/>
    <cellStyle name="_Balansen 2 3 2 2 2" xfId="40890" xr:uid="{00000000-0005-0000-0000-000016030000}"/>
    <cellStyle name="_Balansen 2 3 2 3" xfId="40891" xr:uid="{00000000-0005-0000-0000-000017030000}"/>
    <cellStyle name="_Balansen 2 3 3" xfId="40892" xr:uid="{00000000-0005-0000-0000-000018030000}"/>
    <cellStyle name="_Balansen 2 3 3 2" xfId="40893" xr:uid="{00000000-0005-0000-0000-000019030000}"/>
    <cellStyle name="_Balansen 2 3 4" xfId="40894" xr:uid="{00000000-0005-0000-0000-00001A030000}"/>
    <cellStyle name="_Balansen 2 4" xfId="40895" xr:uid="{00000000-0005-0000-0000-00001B030000}"/>
    <cellStyle name="_Balansen 2 4 2" xfId="40896" xr:uid="{00000000-0005-0000-0000-00001C030000}"/>
    <cellStyle name="_Balansen 2 4 2 2" xfId="40897" xr:uid="{00000000-0005-0000-0000-00001D030000}"/>
    <cellStyle name="_Balansen 2 4 3" xfId="40898" xr:uid="{00000000-0005-0000-0000-00001E030000}"/>
    <cellStyle name="_Balansen 2 4 3 2" xfId="40899" xr:uid="{00000000-0005-0000-0000-00001F030000}"/>
    <cellStyle name="_Balansen 2 4 4" xfId="40900" xr:uid="{00000000-0005-0000-0000-000020030000}"/>
    <cellStyle name="_Balansen 2 5" xfId="40901" xr:uid="{00000000-0005-0000-0000-000021030000}"/>
    <cellStyle name="_Balansen 2 5 2" xfId="40902" xr:uid="{00000000-0005-0000-0000-000022030000}"/>
    <cellStyle name="_Balansen 2 6" xfId="40903" xr:uid="{00000000-0005-0000-0000-000023030000}"/>
    <cellStyle name="_Balansen 2 6 2" xfId="40904" xr:uid="{00000000-0005-0000-0000-000024030000}"/>
    <cellStyle name="_Balansen 2 7" xfId="40905" xr:uid="{00000000-0005-0000-0000-000025030000}"/>
    <cellStyle name="_Balansen 3" xfId="40906" xr:uid="{00000000-0005-0000-0000-000026030000}"/>
    <cellStyle name="_Balansen 3 2" xfId="40907" xr:uid="{00000000-0005-0000-0000-000027030000}"/>
    <cellStyle name="_Balansen 3 2 2" xfId="40908" xr:uid="{00000000-0005-0000-0000-000028030000}"/>
    <cellStyle name="_Balansen 3 2 2 2" xfId="40909" xr:uid="{00000000-0005-0000-0000-000029030000}"/>
    <cellStyle name="_Balansen 3 2 2 2 2" xfId="40910" xr:uid="{00000000-0005-0000-0000-00002A030000}"/>
    <cellStyle name="_Balansen 3 2 2 3" xfId="40911" xr:uid="{00000000-0005-0000-0000-00002B030000}"/>
    <cellStyle name="_Balansen 3 2 3" xfId="40912" xr:uid="{00000000-0005-0000-0000-00002C030000}"/>
    <cellStyle name="_Balansen 3 2 3 2" xfId="40913" xr:uid="{00000000-0005-0000-0000-00002D030000}"/>
    <cellStyle name="_Balansen 3 2 4" xfId="40914" xr:uid="{00000000-0005-0000-0000-00002E030000}"/>
    <cellStyle name="_Balansen 3 3" xfId="40915" xr:uid="{00000000-0005-0000-0000-00002F030000}"/>
    <cellStyle name="_Balansen 3 3 2" xfId="40916" xr:uid="{00000000-0005-0000-0000-000030030000}"/>
    <cellStyle name="_Balansen 3 3 2 2" xfId="40917" xr:uid="{00000000-0005-0000-0000-000031030000}"/>
    <cellStyle name="_Balansen 3 3 3" xfId="40918" xr:uid="{00000000-0005-0000-0000-000032030000}"/>
    <cellStyle name="_Balansen 3 4" xfId="40919" xr:uid="{00000000-0005-0000-0000-000033030000}"/>
    <cellStyle name="_Balansen 3 4 2" xfId="40920" xr:uid="{00000000-0005-0000-0000-000034030000}"/>
    <cellStyle name="_Balansen 3 5" xfId="40921" xr:uid="{00000000-0005-0000-0000-000035030000}"/>
    <cellStyle name="_Balansen 4" xfId="40922" xr:uid="{00000000-0005-0000-0000-000036030000}"/>
    <cellStyle name="_Balansen 4 2" xfId="40923" xr:uid="{00000000-0005-0000-0000-000037030000}"/>
    <cellStyle name="_Balansen 4 2 2" xfId="40924" xr:uid="{00000000-0005-0000-0000-000038030000}"/>
    <cellStyle name="_Balansen 4 2 2 2" xfId="40925" xr:uid="{00000000-0005-0000-0000-000039030000}"/>
    <cellStyle name="_Balansen 4 2 2 2 2" xfId="40926" xr:uid="{00000000-0005-0000-0000-00003A030000}"/>
    <cellStyle name="_Balansen 4 2 2 2 2 2" xfId="40927" xr:uid="{00000000-0005-0000-0000-00003B030000}"/>
    <cellStyle name="_Balansen 4 2 2 2 3" xfId="40928" xr:uid="{00000000-0005-0000-0000-00003C030000}"/>
    <cellStyle name="_Balansen 4 2 2 3" xfId="40929" xr:uid="{00000000-0005-0000-0000-00003D030000}"/>
    <cellStyle name="_Balansen 4 2 2 3 2" xfId="40930" xr:uid="{00000000-0005-0000-0000-00003E030000}"/>
    <cellStyle name="_Balansen 4 2 2 4" xfId="40931" xr:uid="{00000000-0005-0000-0000-00003F030000}"/>
    <cellStyle name="_Balansen 4 2 3" xfId="40932" xr:uid="{00000000-0005-0000-0000-000040030000}"/>
    <cellStyle name="_Balansen 4 2 3 2" xfId="40933" xr:uid="{00000000-0005-0000-0000-000041030000}"/>
    <cellStyle name="_Balansen 4 2 3 2 2" xfId="40934" xr:uid="{00000000-0005-0000-0000-000042030000}"/>
    <cellStyle name="_Balansen 4 2 3 3" xfId="40935" xr:uid="{00000000-0005-0000-0000-000043030000}"/>
    <cellStyle name="_Balansen 4 2 4" xfId="40936" xr:uid="{00000000-0005-0000-0000-000044030000}"/>
    <cellStyle name="_Balansen 4 2 4 2" xfId="40937" xr:uid="{00000000-0005-0000-0000-000045030000}"/>
    <cellStyle name="_Balansen 4 2 5" xfId="40938" xr:uid="{00000000-0005-0000-0000-000046030000}"/>
    <cellStyle name="_Balansen 4 3" xfId="40939" xr:uid="{00000000-0005-0000-0000-000047030000}"/>
    <cellStyle name="_Balansen 4 3 2" xfId="40940" xr:uid="{00000000-0005-0000-0000-000048030000}"/>
    <cellStyle name="_Balansen 4 3 2 2" xfId="40941" xr:uid="{00000000-0005-0000-0000-000049030000}"/>
    <cellStyle name="_Balansen 4 3 2 2 2" xfId="40942" xr:uid="{00000000-0005-0000-0000-00004A030000}"/>
    <cellStyle name="_Balansen 4 3 2 3" xfId="40943" xr:uid="{00000000-0005-0000-0000-00004B030000}"/>
    <cellStyle name="_Balansen 4 3 3" xfId="40944" xr:uid="{00000000-0005-0000-0000-00004C030000}"/>
    <cellStyle name="_Balansen 4 3 3 2" xfId="40945" xr:uid="{00000000-0005-0000-0000-00004D030000}"/>
    <cellStyle name="_Balansen 4 3 4" xfId="40946" xr:uid="{00000000-0005-0000-0000-00004E030000}"/>
    <cellStyle name="_Balansen 4 4" xfId="40947" xr:uid="{00000000-0005-0000-0000-00004F030000}"/>
    <cellStyle name="_Balansen 4 4 2" xfId="40948" xr:uid="{00000000-0005-0000-0000-000050030000}"/>
    <cellStyle name="_Balansen 4 4 2 2" xfId="40949" xr:uid="{00000000-0005-0000-0000-000051030000}"/>
    <cellStyle name="_Balansen 4 4 3" xfId="40950" xr:uid="{00000000-0005-0000-0000-000052030000}"/>
    <cellStyle name="_Balansen 4 5" xfId="40951" xr:uid="{00000000-0005-0000-0000-000053030000}"/>
    <cellStyle name="_Balansen 4 5 2" xfId="40952" xr:uid="{00000000-0005-0000-0000-000054030000}"/>
    <cellStyle name="_Balansen 4 6" xfId="40953" xr:uid="{00000000-0005-0000-0000-000055030000}"/>
    <cellStyle name="_Balansen 5" xfId="40954" xr:uid="{00000000-0005-0000-0000-000056030000}"/>
    <cellStyle name="_Balansen 5 2" xfId="40955" xr:uid="{00000000-0005-0000-0000-000057030000}"/>
    <cellStyle name="_Balansen 5 2 2" xfId="40956" xr:uid="{00000000-0005-0000-0000-000058030000}"/>
    <cellStyle name="_Balansen 5 2 2 2" xfId="40957" xr:uid="{00000000-0005-0000-0000-000059030000}"/>
    <cellStyle name="_Balansen 5 2 2 2 2" xfId="40958" xr:uid="{00000000-0005-0000-0000-00005A030000}"/>
    <cellStyle name="_Balansen 5 2 2 2 2 2" xfId="40959" xr:uid="{00000000-0005-0000-0000-00005B030000}"/>
    <cellStyle name="_Balansen 5 2 2 2 3" xfId="40960" xr:uid="{00000000-0005-0000-0000-00005C030000}"/>
    <cellStyle name="_Balansen 5 2 2 3" xfId="40961" xr:uid="{00000000-0005-0000-0000-00005D030000}"/>
    <cellStyle name="_Balansen 5 2 2 3 2" xfId="40962" xr:uid="{00000000-0005-0000-0000-00005E030000}"/>
    <cellStyle name="_Balansen 5 2 2 4" xfId="40963" xr:uid="{00000000-0005-0000-0000-00005F030000}"/>
    <cellStyle name="_Balansen 5 2 3" xfId="40964" xr:uid="{00000000-0005-0000-0000-000060030000}"/>
    <cellStyle name="_Balansen 5 2 3 2" xfId="40965" xr:uid="{00000000-0005-0000-0000-000061030000}"/>
    <cellStyle name="_Balansen 5 2 3 2 2" xfId="40966" xr:uid="{00000000-0005-0000-0000-000062030000}"/>
    <cellStyle name="_Balansen 5 2 3 3" xfId="40967" xr:uid="{00000000-0005-0000-0000-000063030000}"/>
    <cellStyle name="_Balansen 5 2 4" xfId="40968" xr:uid="{00000000-0005-0000-0000-000064030000}"/>
    <cellStyle name="_Balansen 5 2 4 2" xfId="40969" xr:uid="{00000000-0005-0000-0000-000065030000}"/>
    <cellStyle name="_Balansen 5 2 5" xfId="40970" xr:uid="{00000000-0005-0000-0000-000066030000}"/>
    <cellStyle name="_Balansen 5 3" xfId="40971" xr:uid="{00000000-0005-0000-0000-000067030000}"/>
    <cellStyle name="_Balansen 5 3 2" xfId="40972" xr:uid="{00000000-0005-0000-0000-000068030000}"/>
    <cellStyle name="_Balansen 5 3 2 2" xfId="40973" xr:uid="{00000000-0005-0000-0000-000069030000}"/>
    <cellStyle name="_Balansen 5 3 2 2 2" xfId="40974" xr:uid="{00000000-0005-0000-0000-00006A030000}"/>
    <cellStyle name="_Balansen 5 3 2 3" xfId="40975" xr:uid="{00000000-0005-0000-0000-00006B030000}"/>
    <cellStyle name="_Balansen 5 3 3" xfId="40976" xr:uid="{00000000-0005-0000-0000-00006C030000}"/>
    <cellStyle name="_Balansen 5 3 3 2" xfId="40977" xr:uid="{00000000-0005-0000-0000-00006D030000}"/>
    <cellStyle name="_Balansen 5 3 4" xfId="40978" xr:uid="{00000000-0005-0000-0000-00006E030000}"/>
    <cellStyle name="_Balansen 5 4" xfId="40979" xr:uid="{00000000-0005-0000-0000-00006F030000}"/>
    <cellStyle name="_Balansen 5 4 2" xfId="40980" xr:uid="{00000000-0005-0000-0000-000070030000}"/>
    <cellStyle name="_Balansen 5 4 2 2" xfId="40981" xr:uid="{00000000-0005-0000-0000-000071030000}"/>
    <cellStyle name="_Balansen 5 4 3" xfId="40982" xr:uid="{00000000-0005-0000-0000-000072030000}"/>
    <cellStyle name="_Balansen 5 5" xfId="40983" xr:uid="{00000000-0005-0000-0000-000073030000}"/>
    <cellStyle name="_Balansen 5 5 2" xfId="40984" xr:uid="{00000000-0005-0000-0000-000074030000}"/>
    <cellStyle name="_Balansen 5 6" xfId="40985" xr:uid="{00000000-0005-0000-0000-000075030000}"/>
    <cellStyle name="_Balansen 6" xfId="40986" xr:uid="{00000000-0005-0000-0000-000076030000}"/>
    <cellStyle name="_Balansen 6 2" xfId="40987" xr:uid="{00000000-0005-0000-0000-000077030000}"/>
    <cellStyle name="_Balansen 6 2 2" xfId="40988" xr:uid="{00000000-0005-0000-0000-000078030000}"/>
    <cellStyle name="_Balansen 6 2 2 2" xfId="40989" xr:uid="{00000000-0005-0000-0000-000079030000}"/>
    <cellStyle name="_Balansen 6 2 2 2 2" xfId="40990" xr:uid="{00000000-0005-0000-0000-00007A030000}"/>
    <cellStyle name="_Balansen 6 2 2 2 2 2" xfId="40991" xr:uid="{00000000-0005-0000-0000-00007B030000}"/>
    <cellStyle name="_Balansen 6 2 2 2 3" xfId="40992" xr:uid="{00000000-0005-0000-0000-00007C030000}"/>
    <cellStyle name="_Balansen 6 2 2 3" xfId="40993" xr:uid="{00000000-0005-0000-0000-00007D030000}"/>
    <cellStyle name="_Balansen 6 2 2 3 2" xfId="40994" xr:uid="{00000000-0005-0000-0000-00007E030000}"/>
    <cellStyle name="_Balansen 6 2 2 4" xfId="40995" xr:uid="{00000000-0005-0000-0000-00007F030000}"/>
    <cellStyle name="_Balansen 6 2 3" xfId="40996" xr:uid="{00000000-0005-0000-0000-000080030000}"/>
    <cellStyle name="_Balansen 6 2 3 2" xfId="40997" xr:uid="{00000000-0005-0000-0000-000081030000}"/>
    <cellStyle name="_Balansen 6 2 3 2 2" xfId="40998" xr:uid="{00000000-0005-0000-0000-000082030000}"/>
    <cellStyle name="_Balansen 6 2 3 3" xfId="40999" xr:uid="{00000000-0005-0000-0000-000083030000}"/>
    <cellStyle name="_Balansen 6 2 4" xfId="41000" xr:uid="{00000000-0005-0000-0000-000084030000}"/>
    <cellStyle name="_Balansen 6 2 4 2" xfId="41001" xr:uid="{00000000-0005-0000-0000-000085030000}"/>
    <cellStyle name="_Balansen 6 2 5" xfId="41002" xr:uid="{00000000-0005-0000-0000-000086030000}"/>
    <cellStyle name="_Balansen 6 3" xfId="41003" xr:uid="{00000000-0005-0000-0000-000087030000}"/>
    <cellStyle name="_Balansen 6 3 2" xfId="41004" xr:uid="{00000000-0005-0000-0000-000088030000}"/>
    <cellStyle name="_Balansen 6 3 2 2" xfId="41005" xr:uid="{00000000-0005-0000-0000-000089030000}"/>
    <cellStyle name="_Balansen 6 3 2 2 2" xfId="41006" xr:uid="{00000000-0005-0000-0000-00008A030000}"/>
    <cellStyle name="_Balansen 6 3 2 3" xfId="41007" xr:uid="{00000000-0005-0000-0000-00008B030000}"/>
    <cellStyle name="_Balansen 6 3 3" xfId="41008" xr:uid="{00000000-0005-0000-0000-00008C030000}"/>
    <cellStyle name="_Balansen 6 3 3 2" xfId="41009" xr:uid="{00000000-0005-0000-0000-00008D030000}"/>
    <cellStyle name="_Balansen 6 3 4" xfId="41010" xr:uid="{00000000-0005-0000-0000-00008E030000}"/>
    <cellStyle name="_Balansen 6 4" xfId="41011" xr:uid="{00000000-0005-0000-0000-00008F030000}"/>
    <cellStyle name="_Balansen 6 4 2" xfId="41012" xr:uid="{00000000-0005-0000-0000-000090030000}"/>
    <cellStyle name="_Balansen 6 4 2 2" xfId="41013" xr:uid="{00000000-0005-0000-0000-000091030000}"/>
    <cellStyle name="_Balansen 6 4 3" xfId="41014" xr:uid="{00000000-0005-0000-0000-000092030000}"/>
    <cellStyle name="_Balansen 6 5" xfId="41015" xr:uid="{00000000-0005-0000-0000-000093030000}"/>
    <cellStyle name="_Balansen 6 5 2" xfId="41016" xr:uid="{00000000-0005-0000-0000-000094030000}"/>
    <cellStyle name="_Balansen 6 6" xfId="41017" xr:uid="{00000000-0005-0000-0000-000095030000}"/>
    <cellStyle name="_Balansen 7" xfId="41018" xr:uid="{00000000-0005-0000-0000-000096030000}"/>
    <cellStyle name="_Balansen 7 2" xfId="41019" xr:uid="{00000000-0005-0000-0000-000097030000}"/>
    <cellStyle name="_Balansen 7 2 2" xfId="41020" xr:uid="{00000000-0005-0000-0000-000098030000}"/>
    <cellStyle name="_Balansen 7 2 2 2" xfId="41021" xr:uid="{00000000-0005-0000-0000-000099030000}"/>
    <cellStyle name="_Balansen 7 2 2 2 2" xfId="41022" xr:uid="{00000000-0005-0000-0000-00009A030000}"/>
    <cellStyle name="_Balansen 7 2 2 3" xfId="41023" xr:uid="{00000000-0005-0000-0000-00009B030000}"/>
    <cellStyle name="_Balansen 7 2 3" xfId="41024" xr:uid="{00000000-0005-0000-0000-00009C030000}"/>
    <cellStyle name="_Balansen 7 2 3 2" xfId="41025" xr:uid="{00000000-0005-0000-0000-00009D030000}"/>
    <cellStyle name="_Balansen 7 2 4" xfId="41026" xr:uid="{00000000-0005-0000-0000-00009E030000}"/>
    <cellStyle name="_Balansen 7 3" xfId="41027" xr:uid="{00000000-0005-0000-0000-00009F030000}"/>
    <cellStyle name="_Balansen 7 3 2" xfId="41028" xr:uid="{00000000-0005-0000-0000-0000A0030000}"/>
    <cellStyle name="_Balansen 7 3 2 2" xfId="41029" xr:uid="{00000000-0005-0000-0000-0000A1030000}"/>
    <cellStyle name="_Balansen 7 3 2 2 2" xfId="41030" xr:uid="{00000000-0005-0000-0000-0000A2030000}"/>
    <cellStyle name="_Balansen 7 3 2 3" xfId="41031" xr:uid="{00000000-0005-0000-0000-0000A3030000}"/>
    <cellStyle name="_Balansen 7 3 3" xfId="41032" xr:uid="{00000000-0005-0000-0000-0000A4030000}"/>
    <cellStyle name="_Balansen 7 3 3 2" xfId="41033" xr:uid="{00000000-0005-0000-0000-0000A5030000}"/>
    <cellStyle name="_Balansen 7 3 4" xfId="41034" xr:uid="{00000000-0005-0000-0000-0000A6030000}"/>
    <cellStyle name="_Balansen 7 4" xfId="41035" xr:uid="{00000000-0005-0000-0000-0000A7030000}"/>
    <cellStyle name="_Balansen 7 4 2" xfId="41036" xr:uid="{00000000-0005-0000-0000-0000A8030000}"/>
    <cellStyle name="_Balansen 7 4 2 2" xfId="41037" xr:uid="{00000000-0005-0000-0000-0000A9030000}"/>
    <cellStyle name="_Balansen 7 4 3" xfId="41038" xr:uid="{00000000-0005-0000-0000-0000AA030000}"/>
    <cellStyle name="_Balansen 7 5" xfId="41039" xr:uid="{00000000-0005-0000-0000-0000AB030000}"/>
    <cellStyle name="_Balansen 7 5 2" xfId="41040" xr:uid="{00000000-0005-0000-0000-0000AC030000}"/>
    <cellStyle name="_Balansen 7 6" xfId="41041" xr:uid="{00000000-0005-0000-0000-0000AD030000}"/>
    <cellStyle name="_Balansen 8" xfId="41042" xr:uid="{00000000-0005-0000-0000-0000AE030000}"/>
    <cellStyle name="_Balansen 8 2" xfId="41043" xr:uid="{00000000-0005-0000-0000-0000AF030000}"/>
    <cellStyle name="_Balansen 8 2 2" xfId="41044" xr:uid="{00000000-0005-0000-0000-0000B0030000}"/>
    <cellStyle name="_Balansen 8 3" xfId="41045" xr:uid="{00000000-0005-0000-0000-0000B1030000}"/>
    <cellStyle name="_Balansen 8 3 2" xfId="41046" xr:uid="{00000000-0005-0000-0000-0000B2030000}"/>
    <cellStyle name="_Balansen 8 4" xfId="41047" xr:uid="{00000000-0005-0000-0000-0000B3030000}"/>
    <cellStyle name="_Balansen 9" xfId="41048" xr:uid="{00000000-0005-0000-0000-0000B4030000}"/>
    <cellStyle name="_Balansen 9 2" xfId="41049"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16" xr:uid="{00000000-0005-0000-0000-0000BC030000}"/>
    <cellStyle name="_Boligkreditt_R21_1231" xfId="12167" xr:uid="{00000000-0005-0000-0000-0000BD030000}"/>
    <cellStyle name="_Book3" xfId="23" xr:uid="{00000000-0005-0000-0000-0000BE030000}"/>
    <cellStyle name="_Book3 10" xfId="41050" xr:uid="{00000000-0005-0000-0000-0000BF030000}"/>
    <cellStyle name="_Book3 10 2" xfId="41051" xr:uid="{00000000-0005-0000-0000-0000C0030000}"/>
    <cellStyle name="_Book3 11" xfId="41052" xr:uid="{00000000-0005-0000-0000-0000C1030000}"/>
    <cellStyle name="_Book3 2" xfId="24" xr:uid="{00000000-0005-0000-0000-0000C2030000}"/>
    <cellStyle name="_Book3 2 2" xfId="41053" xr:uid="{00000000-0005-0000-0000-0000C3030000}"/>
    <cellStyle name="_Book3 2 2 2" xfId="41054" xr:uid="{00000000-0005-0000-0000-0000C4030000}"/>
    <cellStyle name="_Book3 2 2 2 2" xfId="41055" xr:uid="{00000000-0005-0000-0000-0000C5030000}"/>
    <cellStyle name="_Book3 2 2 2 2 2" xfId="41056" xr:uid="{00000000-0005-0000-0000-0000C6030000}"/>
    <cellStyle name="_Book3 2 2 2 2 2 2" xfId="41057" xr:uid="{00000000-0005-0000-0000-0000C7030000}"/>
    <cellStyle name="_Book3 2 2 2 2 3" xfId="41058" xr:uid="{00000000-0005-0000-0000-0000C8030000}"/>
    <cellStyle name="_Book3 2 2 2 3" xfId="41059" xr:uid="{00000000-0005-0000-0000-0000C9030000}"/>
    <cellStyle name="_Book3 2 2 2 3 2" xfId="41060" xr:uid="{00000000-0005-0000-0000-0000CA030000}"/>
    <cellStyle name="_Book3 2 2 2 4" xfId="41061" xr:uid="{00000000-0005-0000-0000-0000CB030000}"/>
    <cellStyle name="_Book3 2 2 3" xfId="41062" xr:uid="{00000000-0005-0000-0000-0000CC030000}"/>
    <cellStyle name="_Book3 2 2 3 2" xfId="41063" xr:uid="{00000000-0005-0000-0000-0000CD030000}"/>
    <cellStyle name="_Book3 2 2 3 2 2" xfId="41064" xr:uid="{00000000-0005-0000-0000-0000CE030000}"/>
    <cellStyle name="_Book3 2 2 3 3" xfId="41065" xr:uid="{00000000-0005-0000-0000-0000CF030000}"/>
    <cellStyle name="_Book3 2 2 4" xfId="41066" xr:uid="{00000000-0005-0000-0000-0000D0030000}"/>
    <cellStyle name="_Book3 2 2 4 2" xfId="41067" xr:uid="{00000000-0005-0000-0000-0000D1030000}"/>
    <cellStyle name="_Book3 2 2 5" xfId="41068" xr:uid="{00000000-0005-0000-0000-0000D2030000}"/>
    <cellStyle name="_Book3 2 3" xfId="41069" xr:uid="{00000000-0005-0000-0000-0000D3030000}"/>
    <cellStyle name="_Book3 2 3 2" xfId="41070" xr:uid="{00000000-0005-0000-0000-0000D4030000}"/>
    <cellStyle name="_Book3 2 3 2 2" xfId="41071" xr:uid="{00000000-0005-0000-0000-0000D5030000}"/>
    <cellStyle name="_Book3 2 3 2 2 2" xfId="41072" xr:uid="{00000000-0005-0000-0000-0000D6030000}"/>
    <cellStyle name="_Book3 2 3 2 3" xfId="41073" xr:uid="{00000000-0005-0000-0000-0000D7030000}"/>
    <cellStyle name="_Book3 2 3 3" xfId="41074" xr:uid="{00000000-0005-0000-0000-0000D8030000}"/>
    <cellStyle name="_Book3 2 3 3 2" xfId="41075" xr:uid="{00000000-0005-0000-0000-0000D9030000}"/>
    <cellStyle name="_Book3 2 3 4" xfId="41076" xr:uid="{00000000-0005-0000-0000-0000DA030000}"/>
    <cellStyle name="_Book3 2 4" xfId="41077" xr:uid="{00000000-0005-0000-0000-0000DB030000}"/>
    <cellStyle name="_Book3 2 4 2" xfId="41078" xr:uid="{00000000-0005-0000-0000-0000DC030000}"/>
    <cellStyle name="_Book3 2 4 2 2" xfId="41079" xr:uid="{00000000-0005-0000-0000-0000DD030000}"/>
    <cellStyle name="_Book3 2 4 3" xfId="41080" xr:uid="{00000000-0005-0000-0000-0000DE030000}"/>
    <cellStyle name="_Book3 2 4 3 2" xfId="41081" xr:uid="{00000000-0005-0000-0000-0000DF030000}"/>
    <cellStyle name="_Book3 2 4 4" xfId="41082" xr:uid="{00000000-0005-0000-0000-0000E0030000}"/>
    <cellStyle name="_Book3 2 5" xfId="41083" xr:uid="{00000000-0005-0000-0000-0000E1030000}"/>
    <cellStyle name="_Book3 2 5 2" xfId="41084" xr:uid="{00000000-0005-0000-0000-0000E2030000}"/>
    <cellStyle name="_Book3 2 6" xfId="41085" xr:uid="{00000000-0005-0000-0000-0000E3030000}"/>
    <cellStyle name="_Book3 2 6 2" xfId="41086" xr:uid="{00000000-0005-0000-0000-0000E4030000}"/>
    <cellStyle name="_Book3 2 7" xfId="41087" xr:uid="{00000000-0005-0000-0000-0000E5030000}"/>
    <cellStyle name="_Book3 2_Kontroll ME" xfId="12168" xr:uid="{00000000-0005-0000-0000-0000E6030000}"/>
    <cellStyle name="_Book3 2_Kontroll-fane" xfId="12169" xr:uid="{00000000-0005-0000-0000-0000E7030000}"/>
    <cellStyle name="_Book3 2_Prognose eksponering " xfId="37017" xr:uid="{00000000-0005-0000-0000-0000E8030000}"/>
    <cellStyle name="_Book3 2_Prognose eksponering  2" xfId="41088" xr:uid="{00000000-0005-0000-0000-0000E9030000}"/>
    <cellStyle name="_Book3 2_Prognose eksponering  2 2" xfId="41089" xr:uid="{00000000-0005-0000-0000-0000EA030000}"/>
    <cellStyle name="_Book3 2_Prognose eksponering  2 2 2" xfId="41090" xr:uid="{00000000-0005-0000-0000-0000EB030000}"/>
    <cellStyle name="_Book3 2_Prognose eksponering  2 3" xfId="41091" xr:uid="{00000000-0005-0000-0000-0000EC030000}"/>
    <cellStyle name="_Book3 2_Prognose eksponering  3" xfId="41092" xr:uid="{00000000-0005-0000-0000-0000ED030000}"/>
    <cellStyle name="_Book3 2_Prognose eksponering  3 2" xfId="41093" xr:uid="{00000000-0005-0000-0000-0000EE030000}"/>
    <cellStyle name="_Book3 2_Prognose eksponering  4" xfId="41094" xr:uid="{00000000-0005-0000-0000-0000EF030000}"/>
    <cellStyle name="_Book3 2_Vedlegg" xfId="41095" xr:uid="{00000000-0005-0000-0000-0000F0030000}"/>
    <cellStyle name="_Book3 2_Vedlegg 2" xfId="41096" xr:uid="{00000000-0005-0000-0000-0000F1030000}"/>
    <cellStyle name="_Book3 2_Vedlegg 2 2" xfId="41097" xr:uid="{00000000-0005-0000-0000-0000F2030000}"/>
    <cellStyle name="_Book3 2_Vedlegg 2 2 2" xfId="41098" xr:uid="{00000000-0005-0000-0000-0000F3030000}"/>
    <cellStyle name="_Book3 2_Vedlegg 2 3" xfId="41099" xr:uid="{00000000-0005-0000-0000-0000F4030000}"/>
    <cellStyle name="_Book3 2_Vedlegg 3" xfId="41100" xr:uid="{00000000-0005-0000-0000-0000F5030000}"/>
    <cellStyle name="_Book3 2_Vedlegg 3 2" xfId="41101" xr:uid="{00000000-0005-0000-0000-0000F6030000}"/>
    <cellStyle name="_Book3 2_Vedlegg 4" xfId="41102" xr:uid="{00000000-0005-0000-0000-0000F7030000}"/>
    <cellStyle name="_Book3 3" xfId="25" xr:uid="{00000000-0005-0000-0000-0000F8030000}"/>
    <cellStyle name="_Book3 3 2" xfId="41103" xr:uid="{00000000-0005-0000-0000-0000F9030000}"/>
    <cellStyle name="_Book3 3 2 2" xfId="41104" xr:uid="{00000000-0005-0000-0000-0000FA030000}"/>
    <cellStyle name="_Book3 3 2 2 2" xfId="41105" xr:uid="{00000000-0005-0000-0000-0000FB030000}"/>
    <cellStyle name="_Book3 3 2 2 2 2" xfId="41106" xr:uid="{00000000-0005-0000-0000-0000FC030000}"/>
    <cellStyle name="_Book3 3 2 2 3" xfId="41107" xr:uid="{00000000-0005-0000-0000-0000FD030000}"/>
    <cellStyle name="_Book3 3 2 3" xfId="41108" xr:uid="{00000000-0005-0000-0000-0000FE030000}"/>
    <cellStyle name="_Book3 3 2 3 2" xfId="41109" xr:uid="{00000000-0005-0000-0000-0000FF030000}"/>
    <cellStyle name="_Book3 3 2 4" xfId="41110" xr:uid="{00000000-0005-0000-0000-000000040000}"/>
    <cellStyle name="_Book3 3 3" xfId="41111" xr:uid="{00000000-0005-0000-0000-000001040000}"/>
    <cellStyle name="_Book3 3 3 2" xfId="41112" xr:uid="{00000000-0005-0000-0000-000002040000}"/>
    <cellStyle name="_Book3 3 3 2 2" xfId="41113" xr:uid="{00000000-0005-0000-0000-000003040000}"/>
    <cellStyle name="_Book3 3 3 3" xfId="41114" xr:uid="{00000000-0005-0000-0000-000004040000}"/>
    <cellStyle name="_Book3 3 4" xfId="41115" xr:uid="{00000000-0005-0000-0000-000005040000}"/>
    <cellStyle name="_Book3 3 4 2" xfId="41116" xr:uid="{00000000-0005-0000-0000-000006040000}"/>
    <cellStyle name="_Book3 3 5" xfId="41117" xr:uid="{00000000-0005-0000-0000-000007040000}"/>
    <cellStyle name="_Book3 4" xfId="26" xr:uid="{00000000-0005-0000-0000-000008040000}"/>
    <cellStyle name="_Book3 4 2" xfId="41118" xr:uid="{00000000-0005-0000-0000-000009040000}"/>
    <cellStyle name="_Book3 4 2 2" xfId="41119" xr:uid="{00000000-0005-0000-0000-00000A040000}"/>
    <cellStyle name="_Book3 4 2 2 2" xfId="41120" xr:uid="{00000000-0005-0000-0000-00000B040000}"/>
    <cellStyle name="_Book3 4 2 2 2 2" xfId="41121" xr:uid="{00000000-0005-0000-0000-00000C040000}"/>
    <cellStyle name="_Book3 4 2 2 2 2 2" xfId="41122" xr:uid="{00000000-0005-0000-0000-00000D040000}"/>
    <cellStyle name="_Book3 4 2 2 2 3" xfId="41123" xr:uid="{00000000-0005-0000-0000-00000E040000}"/>
    <cellStyle name="_Book3 4 2 2 3" xfId="41124" xr:uid="{00000000-0005-0000-0000-00000F040000}"/>
    <cellStyle name="_Book3 4 2 2 3 2" xfId="41125" xr:uid="{00000000-0005-0000-0000-000010040000}"/>
    <cellStyle name="_Book3 4 2 2 4" xfId="41126" xr:uid="{00000000-0005-0000-0000-000011040000}"/>
    <cellStyle name="_Book3 4 2 3" xfId="41127" xr:uid="{00000000-0005-0000-0000-000012040000}"/>
    <cellStyle name="_Book3 4 2 3 2" xfId="41128" xr:uid="{00000000-0005-0000-0000-000013040000}"/>
    <cellStyle name="_Book3 4 2 3 2 2" xfId="41129" xr:uid="{00000000-0005-0000-0000-000014040000}"/>
    <cellStyle name="_Book3 4 2 3 3" xfId="41130" xr:uid="{00000000-0005-0000-0000-000015040000}"/>
    <cellStyle name="_Book3 4 2 4" xfId="41131" xr:uid="{00000000-0005-0000-0000-000016040000}"/>
    <cellStyle name="_Book3 4 2 4 2" xfId="41132" xr:uid="{00000000-0005-0000-0000-000017040000}"/>
    <cellStyle name="_Book3 4 2 5" xfId="41133" xr:uid="{00000000-0005-0000-0000-000018040000}"/>
    <cellStyle name="_Book3 4 3" xfId="41134" xr:uid="{00000000-0005-0000-0000-000019040000}"/>
    <cellStyle name="_Book3 4 3 2" xfId="41135" xr:uid="{00000000-0005-0000-0000-00001A040000}"/>
    <cellStyle name="_Book3 4 3 2 2" xfId="41136" xr:uid="{00000000-0005-0000-0000-00001B040000}"/>
    <cellStyle name="_Book3 4 3 2 2 2" xfId="41137" xr:uid="{00000000-0005-0000-0000-00001C040000}"/>
    <cellStyle name="_Book3 4 3 2 3" xfId="41138" xr:uid="{00000000-0005-0000-0000-00001D040000}"/>
    <cellStyle name="_Book3 4 3 3" xfId="41139" xr:uid="{00000000-0005-0000-0000-00001E040000}"/>
    <cellStyle name="_Book3 4 3 3 2" xfId="41140" xr:uid="{00000000-0005-0000-0000-00001F040000}"/>
    <cellStyle name="_Book3 4 3 4" xfId="41141" xr:uid="{00000000-0005-0000-0000-000020040000}"/>
    <cellStyle name="_Book3 4 4" xfId="41142" xr:uid="{00000000-0005-0000-0000-000021040000}"/>
    <cellStyle name="_Book3 4 4 2" xfId="41143" xr:uid="{00000000-0005-0000-0000-000022040000}"/>
    <cellStyle name="_Book3 4 4 2 2" xfId="41144" xr:uid="{00000000-0005-0000-0000-000023040000}"/>
    <cellStyle name="_Book3 4 4 3" xfId="41145" xr:uid="{00000000-0005-0000-0000-000024040000}"/>
    <cellStyle name="_Book3 4 5" xfId="41146" xr:uid="{00000000-0005-0000-0000-000025040000}"/>
    <cellStyle name="_Book3 4 5 2" xfId="41147" xr:uid="{00000000-0005-0000-0000-000026040000}"/>
    <cellStyle name="_Book3 4 6" xfId="41148" xr:uid="{00000000-0005-0000-0000-000027040000}"/>
    <cellStyle name="_Book3 5" xfId="41149" xr:uid="{00000000-0005-0000-0000-000028040000}"/>
    <cellStyle name="_Book3 5 2" xfId="41150" xr:uid="{00000000-0005-0000-0000-000029040000}"/>
    <cellStyle name="_Book3 5 2 2" xfId="41151" xr:uid="{00000000-0005-0000-0000-00002A040000}"/>
    <cellStyle name="_Book3 5 2 2 2" xfId="41152" xr:uid="{00000000-0005-0000-0000-00002B040000}"/>
    <cellStyle name="_Book3 5 2 2 2 2" xfId="41153" xr:uid="{00000000-0005-0000-0000-00002C040000}"/>
    <cellStyle name="_Book3 5 2 2 2 2 2" xfId="41154" xr:uid="{00000000-0005-0000-0000-00002D040000}"/>
    <cellStyle name="_Book3 5 2 2 2 3" xfId="41155" xr:uid="{00000000-0005-0000-0000-00002E040000}"/>
    <cellStyle name="_Book3 5 2 2 3" xfId="41156" xr:uid="{00000000-0005-0000-0000-00002F040000}"/>
    <cellStyle name="_Book3 5 2 2 3 2" xfId="41157" xr:uid="{00000000-0005-0000-0000-000030040000}"/>
    <cellStyle name="_Book3 5 2 2 4" xfId="41158" xr:uid="{00000000-0005-0000-0000-000031040000}"/>
    <cellStyle name="_Book3 5 2 3" xfId="41159" xr:uid="{00000000-0005-0000-0000-000032040000}"/>
    <cellStyle name="_Book3 5 2 3 2" xfId="41160" xr:uid="{00000000-0005-0000-0000-000033040000}"/>
    <cellStyle name="_Book3 5 2 3 2 2" xfId="41161" xr:uid="{00000000-0005-0000-0000-000034040000}"/>
    <cellStyle name="_Book3 5 2 3 3" xfId="41162" xr:uid="{00000000-0005-0000-0000-000035040000}"/>
    <cellStyle name="_Book3 5 2 4" xfId="41163" xr:uid="{00000000-0005-0000-0000-000036040000}"/>
    <cellStyle name="_Book3 5 2 4 2" xfId="41164" xr:uid="{00000000-0005-0000-0000-000037040000}"/>
    <cellStyle name="_Book3 5 2 5" xfId="41165" xr:uid="{00000000-0005-0000-0000-000038040000}"/>
    <cellStyle name="_Book3 5 3" xfId="41166" xr:uid="{00000000-0005-0000-0000-000039040000}"/>
    <cellStyle name="_Book3 5 3 2" xfId="41167" xr:uid="{00000000-0005-0000-0000-00003A040000}"/>
    <cellStyle name="_Book3 5 3 2 2" xfId="41168" xr:uid="{00000000-0005-0000-0000-00003B040000}"/>
    <cellStyle name="_Book3 5 3 2 2 2" xfId="41169" xr:uid="{00000000-0005-0000-0000-00003C040000}"/>
    <cellStyle name="_Book3 5 3 2 3" xfId="41170" xr:uid="{00000000-0005-0000-0000-00003D040000}"/>
    <cellStyle name="_Book3 5 3 3" xfId="41171" xr:uid="{00000000-0005-0000-0000-00003E040000}"/>
    <cellStyle name="_Book3 5 3 3 2" xfId="41172" xr:uid="{00000000-0005-0000-0000-00003F040000}"/>
    <cellStyle name="_Book3 5 3 4" xfId="41173" xr:uid="{00000000-0005-0000-0000-000040040000}"/>
    <cellStyle name="_Book3 5 4" xfId="41174" xr:uid="{00000000-0005-0000-0000-000041040000}"/>
    <cellStyle name="_Book3 5 4 2" xfId="41175" xr:uid="{00000000-0005-0000-0000-000042040000}"/>
    <cellStyle name="_Book3 5 4 2 2" xfId="41176" xr:uid="{00000000-0005-0000-0000-000043040000}"/>
    <cellStyle name="_Book3 5 4 3" xfId="41177" xr:uid="{00000000-0005-0000-0000-000044040000}"/>
    <cellStyle name="_Book3 5 5" xfId="41178" xr:uid="{00000000-0005-0000-0000-000045040000}"/>
    <cellStyle name="_Book3 5 5 2" xfId="41179" xr:uid="{00000000-0005-0000-0000-000046040000}"/>
    <cellStyle name="_Book3 5 6" xfId="41180" xr:uid="{00000000-0005-0000-0000-000047040000}"/>
    <cellStyle name="_Book3 6" xfId="41181" xr:uid="{00000000-0005-0000-0000-000048040000}"/>
    <cellStyle name="_Book3 6 2" xfId="41182" xr:uid="{00000000-0005-0000-0000-000049040000}"/>
    <cellStyle name="_Book3 6 2 2" xfId="41183" xr:uid="{00000000-0005-0000-0000-00004A040000}"/>
    <cellStyle name="_Book3 6 2 2 2" xfId="41184" xr:uid="{00000000-0005-0000-0000-00004B040000}"/>
    <cellStyle name="_Book3 6 2 2 2 2" xfId="41185" xr:uid="{00000000-0005-0000-0000-00004C040000}"/>
    <cellStyle name="_Book3 6 2 2 2 2 2" xfId="41186" xr:uid="{00000000-0005-0000-0000-00004D040000}"/>
    <cellStyle name="_Book3 6 2 2 2 3" xfId="41187" xr:uid="{00000000-0005-0000-0000-00004E040000}"/>
    <cellStyle name="_Book3 6 2 2 3" xfId="41188" xr:uid="{00000000-0005-0000-0000-00004F040000}"/>
    <cellStyle name="_Book3 6 2 2 3 2" xfId="41189" xr:uid="{00000000-0005-0000-0000-000050040000}"/>
    <cellStyle name="_Book3 6 2 2 4" xfId="41190" xr:uid="{00000000-0005-0000-0000-000051040000}"/>
    <cellStyle name="_Book3 6 2 3" xfId="41191" xr:uid="{00000000-0005-0000-0000-000052040000}"/>
    <cellStyle name="_Book3 6 2 3 2" xfId="41192" xr:uid="{00000000-0005-0000-0000-000053040000}"/>
    <cellStyle name="_Book3 6 2 3 2 2" xfId="41193" xr:uid="{00000000-0005-0000-0000-000054040000}"/>
    <cellStyle name="_Book3 6 2 3 3" xfId="41194" xr:uid="{00000000-0005-0000-0000-000055040000}"/>
    <cellStyle name="_Book3 6 2 4" xfId="41195" xr:uid="{00000000-0005-0000-0000-000056040000}"/>
    <cellStyle name="_Book3 6 2 4 2" xfId="41196" xr:uid="{00000000-0005-0000-0000-000057040000}"/>
    <cellStyle name="_Book3 6 2 5" xfId="41197" xr:uid="{00000000-0005-0000-0000-000058040000}"/>
    <cellStyle name="_Book3 6 3" xfId="41198" xr:uid="{00000000-0005-0000-0000-000059040000}"/>
    <cellStyle name="_Book3 6 3 2" xfId="41199" xr:uid="{00000000-0005-0000-0000-00005A040000}"/>
    <cellStyle name="_Book3 6 3 2 2" xfId="41200" xr:uid="{00000000-0005-0000-0000-00005B040000}"/>
    <cellStyle name="_Book3 6 3 2 2 2" xfId="41201" xr:uid="{00000000-0005-0000-0000-00005C040000}"/>
    <cellStyle name="_Book3 6 3 2 3" xfId="41202" xr:uid="{00000000-0005-0000-0000-00005D040000}"/>
    <cellStyle name="_Book3 6 3 3" xfId="41203" xr:uid="{00000000-0005-0000-0000-00005E040000}"/>
    <cellStyle name="_Book3 6 3 3 2" xfId="41204" xr:uid="{00000000-0005-0000-0000-00005F040000}"/>
    <cellStyle name="_Book3 6 3 4" xfId="41205" xr:uid="{00000000-0005-0000-0000-000060040000}"/>
    <cellStyle name="_Book3 6 4" xfId="41206" xr:uid="{00000000-0005-0000-0000-000061040000}"/>
    <cellStyle name="_Book3 6 4 2" xfId="41207" xr:uid="{00000000-0005-0000-0000-000062040000}"/>
    <cellStyle name="_Book3 6 4 2 2" xfId="41208" xr:uid="{00000000-0005-0000-0000-000063040000}"/>
    <cellStyle name="_Book3 6 4 3" xfId="41209" xr:uid="{00000000-0005-0000-0000-000064040000}"/>
    <cellStyle name="_Book3 6 5" xfId="41210" xr:uid="{00000000-0005-0000-0000-000065040000}"/>
    <cellStyle name="_Book3 6 5 2" xfId="41211" xr:uid="{00000000-0005-0000-0000-000066040000}"/>
    <cellStyle name="_Book3 6 6" xfId="41212" xr:uid="{00000000-0005-0000-0000-000067040000}"/>
    <cellStyle name="_Book3 7" xfId="41213" xr:uid="{00000000-0005-0000-0000-000068040000}"/>
    <cellStyle name="_Book3 7 2" xfId="41214" xr:uid="{00000000-0005-0000-0000-000069040000}"/>
    <cellStyle name="_Book3 7 2 2" xfId="41215" xr:uid="{00000000-0005-0000-0000-00006A040000}"/>
    <cellStyle name="_Book3 7 2 2 2" xfId="41216" xr:uid="{00000000-0005-0000-0000-00006B040000}"/>
    <cellStyle name="_Book3 7 2 2 2 2" xfId="41217" xr:uid="{00000000-0005-0000-0000-00006C040000}"/>
    <cellStyle name="_Book3 7 2 2 3" xfId="41218" xr:uid="{00000000-0005-0000-0000-00006D040000}"/>
    <cellStyle name="_Book3 7 2 3" xfId="41219" xr:uid="{00000000-0005-0000-0000-00006E040000}"/>
    <cellStyle name="_Book3 7 2 3 2" xfId="41220" xr:uid="{00000000-0005-0000-0000-00006F040000}"/>
    <cellStyle name="_Book3 7 2 4" xfId="41221" xr:uid="{00000000-0005-0000-0000-000070040000}"/>
    <cellStyle name="_Book3 7 3" xfId="41222" xr:uid="{00000000-0005-0000-0000-000071040000}"/>
    <cellStyle name="_Book3 7 3 2" xfId="41223" xr:uid="{00000000-0005-0000-0000-000072040000}"/>
    <cellStyle name="_Book3 7 3 2 2" xfId="41224" xr:uid="{00000000-0005-0000-0000-000073040000}"/>
    <cellStyle name="_Book3 7 3 2 2 2" xfId="41225" xr:uid="{00000000-0005-0000-0000-000074040000}"/>
    <cellStyle name="_Book3 7 3 2 3" xfId="41226" xr:uid="{00000000-0005-0000-0000-000075040000}"/>
    <cellStyle name="_Book3 7 3 3" xfId="41227" xr:uid="{00000000-0005-0000-0000-000076040000}"/>
    <cellStyle name="_Book3 7 3 3 2" xfId="41228" xr:uid="{00000000-0005-0000-0000-000077040000}"/>
    <cellStyle name="_Book3 7 3 4" xfId="41229" xr:uid="{00000000-0005-0000-0000-000078040000}"/>
    <cellStyle name="_Book3 7 4" xfId="41230" xr:uid="{00000000-0005-0000-0000-000079040000}"/>
    <cellStyle name="_Book3 7 4 2" xfId="41231" xr:uid="{00000000-0005-0000-0000-00007A040000}"/>
    <cellStyle name="_Book3 7 4 2 2" xfId="41232" xr:uid="{00000000-0005-0000-0000-00007B040000}"/>
    <cellStyle name="_Book3 7 4 3" xfId="41233" xr:uid="{00000000-0005-0000-0000-00007C040000}"/>
    <cellStyle name="_Book3 7 5" xfId="41234" xr:uid="{00000000-0005-0000-0000-00007D040000}"/>
    <cellStyle name="_Book3 7 5 2" xfId="41235" xr:uid="{00000000-0005-0000-0000-00007E040000}"/>
    <cellStyle name="_Book3 7 6" xfId="41236" xr:uid="{00000000-0005-0000-0000-00007F040000}"/>
    <cellStyle name="_Book3 8" xfId="41237" xr:uid="{00000000-0005-0000-0000-000080040000}"/>
    <cellStyle name="_Book3 8 2" xfId="41238" xr:uid="{00000000-0005-0000-0000-000081040000}"/>
    <cellStyle name="_Book3 8 2 2" xfId="41239" xr:uid="{00000000-0005-0000-0000-000082040000}"/>
    <cellStyle name="_Book3 8 3" xfId="41240" xr:uid="{00000000-0005-0000-0000-000083040000}"/>
    <cellStyle name="_Book3 8 3 2" xfId="41241" xr:uid="{00000000-0005-0000-0000-000084040000}"/>
    <cellStyle name="_Book3 8 4" xfId="41242" xr:uid="{00000000-0005-0000-0000-000085040000}"/>
    <cellStyle name="_Book3 9" xfId="41243" xr:uid="{00000000-0005-0000-0000-000086040000}"/>
    <cellStyle name="_Book3 9 2" xfId="41244" xr:uid="{00000000-0005-0000-0000-000087040000}"/>
    <cellStyle name="_Book3_Expenses (1)" xfId="41245" xr:uid="{00000000-0005-0000-0000-000088040000}"/>
    <cellStyle name="_Book3_Kontroll ME" xfId="12170" xr:uid="{00000000-0005-0000-0000-000089040000}"/>
    <cellStyle name="_Book3_Kontroll-fane" xfId="12171" xr:uid="{00000000-0005-0000-0000-00008A040000}"/>
    <cellStyle name="_Book3_Prognose eksponering " xfId="37018" xr:uid="{00000000-0005-0000-0000-00008B040000}"/>
    <cellStyle name="_Book3_Prognose eksponering  2" xfId="41246" xr:uid="{00000000-0005-0000-0000-00008C040000}"/>
    <cellStyle name="_Book3_Prognose eksponering  2 2" xfId="41247" xr:uid="{00000000-0005-0000-0000-00008D040000}"/>
    <cellStyle name="_Book3_Prognose eksponering  2 2 2" xfId="41248" xr:uid="{00000000-0005-0000-0000-00008E040000}"/>
    <cellStyle name="_Book3_Prognose eksponering  2 3" xfId="41249" xr:uid="{00000000-0005-0000-0000-00008F040000}"/>
    <cellStyle name="_Book3_Prognose eksponering  3" xfId="41250" xr:uid="{00000000-0005-0000-0000-000090040000}"/>
    <cellStyle name="_Book3_Prognose eksponering  3 2" xfId="41251" xr:uid="{00000000-0005-0000-0000-000091040000}"/>
    <cellStyle name="_Book3_Prognose eksponering  4" xfId="41252" xr:uid="{00000000-0005-0000-0000-000092040000}"/>
    <cellStyle name="_Book3_Results &amp; key fig." xfId="41253" xr:uid="{00000000-0005-0000-0000-000093040000}"/>
    <cellStyle name="_Book3_Vedlegg" xfId="41254" xr:uid="{00000000-0005-0000-0000-000094040000}"/>
    <cellStyle name="_Book3_Vedlegg 2" xfId="41255" xr:uid="{00000000-0005-0000-0000-000095040000}"/>
    <cellStyle name="_Book3_Vedlegg 2 2" xfId="41256" xr:uid="{00000000-0005-0000-0000-000096040000}"/>
    <cellStyle name="_Book3_Vedlegg 2 2 2" xfId="41257" xr:uid="{00000000-0005-0000-0000-000097040000}"/>
    <cellStyle name="_Book3_Vedlegg 2 3" xfId="41258" xr:uid="{00000000-0005-0000-0000-000098040000}"/>
    <cellStyle name="_Book3_Vedlegg 3" xfId="41259" xr:uid="{00000000-0005-0000-0000-000099040000}"/>
    <cellStyle name="_Book3_Vedlegg 3 2" xfId="41260" xr:uid="{00000000-0005-0000-0000-00009A040000}"/>
    <cellStyle name="_Book3_Vedlegg 4" xfId="41261" xr:uid="{00000000-0005-0000-0000-00009B040000}"/>
    <cellStyle name="_Book32" xfId="27" xr:uid="{00000000-0005-0000-0000-00009C040000}"/>
    <cellStyle name="_Book32 10" xfId="41262" xr:uid="{00000000-0005-0000-0000-00009D040000}"/>
    <cellStyle name="_Book32 10 2" xfId="41263" xr:uid="{00000000-0005-0000-0000-00009E040000}"/>
    <cellStyle name="_Book32 11" xfId="41264" xr:uid="{00000000-0005-0000-0000-00009F040000}"/>
    <cellStyle name="_Book32 2" xfId="28" xr:uid="{00000000-0005-0000-0000-0000A0040000}"/>
    <cellStyle name="_Book32 2 2" xfId="37019" xr:uid="{00000000-0005-0000-0000-0000A1040000}"/>
    <cellStyle name="_Book32 2 2 2" xfId="41265" xr:uid="{00000000-0005-0000-0000-0000A2040000}"/>
    <cellStyle name="_Book32 2 2 2 2" xfId="41266" xr:uid="{00000000-0005-0000-0000-0000A3040000}"/>
    <cellStyle name="_Book32 2 2 2 2 2" xfId="41267" xr:uid="{00000000-0005-0000-0000-0000A4040000}"/>
    <cellStyle name="_Book32 2 2 2 2 2 2" xfId="41268" xr:uid="{00000000-0005-0000-0000-0000A5040000}"/>
    <cellStyle name="_Book32 2 2 2 2 3" xfId="41269" xr:uid="{00000000-0005-0000-0000-0000A6040000}"/>
    <cellStyle name="_Book32 2 2 2 3" xfId="41270" xr:uid="{00000000-0005-0000-0000-0000A7040000}"/>
    <cellStyle name="_Book32 2 2 2 3 2" xfId="41271" xr:uid="{00000000-0005-0000-0000-0000A8040000}"/>
    <cellStyle name="_Book32 2 2 2 4" xfId="41272" xr:uid="{00000000-0005-0000-0000-0000A9040000}"/>
    <cellStyle name="_Book32 2 2 3" xfId="41273" xr:uid="{00000000-0005-0000-0000-0000AA040000}"/>
    <cellStyle name="_Book32 2 2 3 2" xfId="41274" xr:uid="{00000000-0005-0000-0000-0000AB040000}"/>
    <cellStyle name="_Book32 2 2 3 2 2" xfId="41275" xr:uid="{00000000-0005-0000-0000-0000AC040000}"/>
    <cellStyle name="_Book32 2 2 3 3" xfId="41276" xr:uid="{00000000-0005-0000-0000-0000AD040000}"/>
    <cellStyle name="_Book32 2 2 4" xfId="41277" xr:uid="{00000000-0005-0000-0000-0000AE040000}"/>
    <cellStyle name="_Book32 2 2 4 2" xfId="41278" xr:uid="{00000000-0005-0000-0000-0000AF040000}"/>
    <cellStyle name="_Book32 2 2 5" xfId="41279" xr:uid="{00000000-0005-0000-0000-0000B0040000}"/>
    <cellStyle name="_Book32 2 3" xfId="41280" xr:uid="{00000000-0005-0000-0000-0000B1040000}"/>
    <cellStyle name="_Book32 2 3 2" xfId="41281" xr:uid="{00000000-0005-0000-0000-0000B2040000}"/>
    <cellStyle name="_Book32 2 3 2 2" xfId="41282" xr:uid="{00000000-0005-0000-0000-0000B3040000}"/>
    <cellStyle name="_Book32 2 3 2 2 2" xfId="41283" xr:uid="{00000000-0005-0000-0000-0000B4040000}"/>
    <cellStyle name="_Book32 2 3 2 3" xfId="41284" xr:uid="{00000000-0005-0000-0000-0000B5040000}"/>
    <cellStyle name="_Book32 2 3 3" xfId="41285" xr:uid="{00000000-0005-0000-0000-0000B6040000}"/>
    <cellStyle name="_Book32 2 3 3 2" xfId="41286" xr:uid="{00000000-0005-0000-0000-0000B7040000}"/>
    <cellStyle name="_Book32 2 3 4" xfId="41287" xr:uid="{00000000-0005-0000-0000-0000B8040000}"/>
    <cellStyle name="_Book32 2 4" xfId="41288" xr:uid="{00000000-0005-0000-0000-0000B9040000}"/>
    <cellStyle name="_Book32 2 4 2" xfId="41289" xr:uid="{00000000-0005-0000-0000-0000BA040000}"/>
    <cellStyle name="_Book32 2 4 2 2" xfId="41290" xr:uid="{00000000-0005-0000-0000-0000BB040000}"/>
    <cellStyle name="_Book32 2 4 3" xfId="41291" xr:uid="{00000000-0005-0000-0000-0000BC040000}"/>
    <cellStyle name="_Book32 2 4 3 2" xfId="41292" xr:uid="{00000000-0005-0000-0000-0000BD040000}"/>
    <cellStyle name="_Book32 2 4 4" xfId="41293" xr:uid="{00000000-0005-0000-0000-0000BE040000}"/>
    <cellStyle name="_Book32 2 5" xfId="41294" xr:uid="{00000000-0005-0000-0000-0000BF040000}"/>
    <cellStyle name="_Book32 2 5 2" xfId="41295" xr:uid="{00000000-0005-0000-0000-0000C0040000}"/>
    <cellStyle name="_Book32 2 6" xfId="41296" xr:uid="{00000000-0005-0000-0000-0000C1040000}"/>
    <cellStyle name="_Book32 2 6 2" xfId="41297" xr:uid="{00000000-0005-0000-0000-0000C2040000}"/>
    <cellStyle name="_Book32 2 7" xfId="41298" xr:uid="{00000000-0005-0000-0000-0000C3040000}"/>
    <cellStyle name="_Book32 2_Kontroll ME" xfId="12172" xr:uid="{00000000-0005-0000-0000-0000C4040000}"/>
    <cellStyle name="_Book32 2_Kontroll-fane" xfId="12173" xr:uid="{00000000-0005-0000-0000-0000C5040000}"/>
    <cellStyle name="_Book32 2_Prognose eksponering " xfId="37020" xr:uid="{00000000-0005-0000-0000-0000C6040000}"/>
    <cellStyle name="_Book32 2_Prognose eksponering  2" xfId="41299" xr:uid="{00000000-0005-0000-0000-0000C7040000}"/>
    <cellStyle name="_Book32 2_Prognose eksponering  2 2" xfId="41300" xr:uid="{00000000-0005-0000-0000-0000C8040000}"/>
    <cellStyle name="_Book32 2_Prognose eksponering  2 2 2" xfId="41301" xr:uid="{00000000-0005-0000-0000-0000C9040000}"/>
    <cellStyle name="_Book32 2_Prognose eksponering  2 3" xfId="41302" xr:uid="{00000000-0005-0000-0000-0000CA040000}"/>
    <cellStyle name="_Book32 2_Prognose eksponering  3" xfId="41303" xr:uid="{00000000-0005-0000-0000-0000CB040000}"/>
    <cellStyle name="_Book32 2_Prognose eksponering  3 2" xfId="41304" xr:uid="{00000000-0005-0000-0000-0000CC040000}"/>
    <cellStyle name="_Book32 2_Prognose eksponering  4" xfId="41305" xr:uid="{00000000-0005-0000-0000-0000CD040000}"/>
    <cellStyle name="_Book32 2_Vedlegg" xfId="41306" xr:uid="{00000000-0005-0000-0000-0000CE040000}"/>
    <cellStyle name="_Book32 2_Vedlegg 2" xfId="41307" xr:uid="{00000000-0005-0000-0000-0000CF040000}"/>
    <cellStyle name="_Book32 2_Vedlegg 2 2" xfId="41308" xr:uid="{00000000-0005-0000-0000-0000D0040000}"/>
    <cellStyle name="_Book32 2_Vedlegg 2 2 2" xfId="41309" xr:uid="{00000000-0005-0000-0000-0000D1040000}"/>
    <cellStyle name="_Book32 2_Vedlegg 2 3" xfId="41310" xr:uid="{00000000-0005-0000-0000-0000D2040000}"/>
    <cellStyle name="_Book32 2_Vedlegg 3" xfId="41311" xr:uid="{00000000-0005-0000-0000-0000D3040000}"/>
    <cellStyle name="_Book32 2_Vedlegg 3 2" xfId="41312" xr:uid="{00000000-0005-0000-0000-0000D4040000}"/>
    <cellStyle name="_Book32 2_Vedlegg 4" xfId="41313" xr:uid="{00000000-0005-0000-0000-0000D5040000}"/>
    <cellStyle name="_Book32 3" xfId="29" xr:uid="{00000000-0005-0000-0000-0000D6040000}"/>
    <cellStyle name="_Book32 3 2" xfId="41314" xr:uid="{00000000-0005-0000-0000-0000D7040000}"/>
    <cellStyle name="_Book32 3 2 2" xfId="41315" xr:uid="{00000000-0005-0000-0000-0000D8040000}"/>
    <cellStyle name="_Book32 3 2 2 2" xfId="41316" xr:uid="{00000000-0005-0000-0000-0000D9040000}"/>
    <cellStyle name="_Book32 3 2 2 2 2" xfId="41317" xr:uid="{00000000-0005-0000-0000-0000DA040000}"/>
    <cellStyle name="_Book32 3 2 2 3" xfId="41318" xr:uid="{00000000-0005-0000-0000-0000DB040000}"/>
    <cellStyle name="_Book32 3 2 3" xfId="41319" xr:uid="{00000000-0005-0000-0000-0000DC040000}"/>
    <cellStyle name="_Book32 3 2 3 2" xfId="41320" xr:uid="{00000000-0005-0000-0000-0000DD040000}"/>
    <cellStyle name="_Book32 3 2 4" xfId="41321" xr:uid="{00000000-0005-0000-0000-0000DE040000}"/>
    <cellStyle name="_Book32 3 3" xfId="41322" xr:uid="{00000000-0005-0000-0000-0000DF040000}"/>
    <cellStyle name="_Book32 3 3 2" xfId="41323" xr:uid="{00000000-0005-0000-0000-0000E0040000}"/>
    <cellStyle name="_Book32 3 3 2 2" xfId="41324" xr:uid="{00000000-0005-0000-0000-0000E1040000}"/>
    <cellStyle name="_Book32 3 3 3" xfId="41325" xr:uid="{00000000-0005-0000-0000-0000E2040000}"/>
    <cellStyle name="_Book32 3 4" xfId="41326" xr:uid="{00000000-0005-0000-0000-0000E3040000}"/>
    <cellStyle name="_Book32 3 4 2" xfId="41327" xr:uid="{00000000-0005-0000-0000-0000E4040000}"/>
    <cellStyle name="_Book32 3 5" xfId="41328" xr:uid="{00000000-0005-0000-0000-0000E5040000}"/>
    <cellStyle name="_Book32 4" xfId="30" xr:uid="{00000000-0005-0000-0000-0000E6040000}"/>
    <cellStyle name="_Book32 4 2" xfId="41329" xr:uid="{00000000-0005-0000-0000-0000E7040000}"/>
    <cellStyle name="_Book32 4 2 2" xfId="41330" xr:uid="{00000000-0005-0000-0000-0000E8040000}"/>
    <cellStyle name="_Book32 4 2 2 2" xfId="41331" xr:uid="{00000000-0005-0000-0000-0000E9040000}"/>
    <cellStyle name="_Book32 4 2 2 2 2" xfId="41332" xr:uid="{00000000-0005-0000-0000-0000EA040000}"/>
    <cellStyle name="_Book32 4 2 2 2 2 2" xfId="41333" xr:uid="{00000000-0005-0000-0000-0000EB040000}"/>
    <cellStyle name="_Book32 4 2 2 2 3" xfId="41334" xr:uid="{00000000-0005-0000-0000-0000EC040000}"/>
    <cellStyle name="_Book32 4 2 2 3" xfId="41335" xr:uid="{00000000-0005-0000-0000-0000ED040000}"/>
    <cellStyle name="_Book32 4 2 2 3 2" xfId="41336" xr:uid="{00000000-0005-0000-0000-0000EE040000}"/>
    <cellStyle name="_Book32 4 2 2 4" xfId="41337" xr:uid="{00000000-0005-0000-0000-0000EF040000}"/>
    <cellStyle name="_Book32 4 2 3" xfId="41338" xr:uid="{00000000-0005-0000-0000-0000F0040000}"/>
    <cellStyle name="_Book32 4 2 3 2" xfId="41339" xr:uid="{00000000-0005-0000-0000-0000F1040000}"/>
    <cellStyle name="_Book32 4 2 3 2 2" xfId="41340" xr:uid="{00000000-0005-0000-0000-0000F2040000}"/>
    <cellStyle name="_Book32 4 2 3 3" xfId="41341" xr:uid="{00000000-0005-0000-0000-0000F3040000}"/>
    <cellStyle name="_Book32 4 2 4" xfId="41342" xr:uid="{00000000-0005-0000-0000-0000F4040000}"/>
    <cellStyle name="_Book32 4 2 4 2" xfId="41343" xr:uid="{00000000-0005-0000-0000-0000F5040000}"/>
    <cellStyle name="_Book32 4 2 5" xfId="41344" xr:uid="{00000000-0005-0000-0000-0000F6040000}"/>
    <cellStyle name="_Book32 4 3" xfId="41345" xr:uid="{00000000-0005-0000-0000-0000F7040000}"/>
    <cellStyle name="_Book32 4 3 2" xfId="41346" xr:uid="{00000000-0005-0000-0000-0000F8040000}"/>
    <cellStyle name="_Book32 4 3 2 2" xfId="41347" xr:uid="{00000000-0005-0000-0000-0000F9040000}"/>
    <cellStyle name="_Book32 4 3 2 2 2" xfId="41348" xr:uid="{00000000-0005-0000-0000-0000FA040000}"/>
    <cellStyle name="_Book32 4 3 2 3" xfId="41349" xr:uid="{00000000-0005-0000-0000-0000FB040000}"/>
    <cellStyle name="_Book32 4 3 3" xfId="41350" xr:uid="{00000000-0005-0000-0000-0000FC040000}"/>
    <cellStyle name="_Book32 4 3 3 2" xfId="41351" xr:uid="{00000000-0005-0000-0000-0000FD040000}"/>
    <cellStyle name="_Book32 4 3 4" xfId="41352" xr:uid="{00000000-0005-0000-0000-0000FE040000}"/>
    <cellStyle name="_Book32 4 4" xfId="41353" xr:uid="{00000000-0005-0000-0000-0000FF040000}"/>
    <cellStyle name="_Book32 4 4 2" xfId="41354" xr:uid="{00000000-0005-0000-0000-000000050000}"/>
    <cellStyle name="_Book32 4 4 2 2" xfId="41355" xr:uid="{00000000-0005-0000-0000-000001050000}"/>
    <cellStyle name="_Book32 4 4 3" xfId="41356" xr:uid="{00000000-0005-0000-0000-000002050000}"/>
    <cellStyle name="_Book32 4 5" xfId="41357" xr:uid="{00000000-0005-0000-0000-000003050000}"/>
    <cellStyle name="_Book32 4 5 2" xfId="41358" xr:uid="{00000000-0005-0000-0000-000004050000}"/>
    <cellStyle name="_Book32 4 6" xfId="41359" xr:uid="{00000000-0005-0000-0000-000005050000}"/>
    <cellStyle name="_Book32 5" xfId="41360" xr:uid="{00000000-0005-0000-0000-000006050000}"/>
    <cellStyle name="_Book32 5 2" xfId="41361" xr:uid="{00000000-0005-0000-0000-000007050000}"/>
    <cellStyle name="_Book32 5 2 2" xfId="41362" xr:uid="{00000000-0005-0000-0000-000008050000}"/>
    <cellStyle name="_Book32 5 2 2 2" xfId="41363" xr:uid="{00000000-0005-0000-0000-000009050000}"/>
    <cellStyle name="_Book32 5 2 2 2 2" xfId="41364" xr:uid="{00000000-0005-0000-0000-00000A050000}"/>
    <cellStyle name="_Book32 5 2 2 2 2 2" xfId="41365" xr:uid="{00000000-0005-0000-0000-00000B050000}"/>
    <cellStyle name="_Book32 5 2 2 2 3" xfId="41366" xr:uid="{00000000-0005-0000-0000-00000C050000}"/>
    <cellStyle name="_Book32 5 2 2 3" xfId="41367" xr:uid="{00000000-0005-0000-0000-00000D050000}"/>
    <cellStyle name="_Book32 5 2 2 3 2" xfId="41368" xr:uid="{00000000-0005-0000-0000-00000E050000}"/>
    <cellStyle name="_Book32 5 2 2 4" xfId="41369" xr:uid="{00000000-0005-0000-0000-00000F050000}"/>
    <cellStyle name="_Book32 5 2 3" xfId="41370" xr:uid="{00000000-0005-0000-0000-000010050000}"/>
    <cellStyle name="_Book32 5 2 3 2" xfId="41371" xr:uid="{00000000-0005-0000-0000-000011050000}"/>
    <cellStyle name="_Book32 5 2 3 2 2" xfId="41372" xr:uid="{00000000-0005-0000-0000-000012050000}"/>
    <cellStyle name="_Book32 5 2 3 3" xfId="41373" xr:uid="{00000000-0005-0000-0000-000013050000}"/>
    <cellStyle name="_Book32 5 2 4" xfId="41374" xr:uid="{00000000-0005-0000-0000-000014050000}"/>
    <cellStyle name="_Book32 5 2 4 2" xfId="41375" xr:uid="{00000000-0005-0000-0000-000015050000}"/>
    <cellStyle name="_Book32 5 2 5" xfId="41376" xr:uid="{00000000-0005-0000-0000-000016050000}"/>
    <cellStyle name="_Book32 5 3" xfId="41377" xr:uid="{00000000-0005-0000-0000-000017050000}"/>
    <cellStyle name="_Book32 5 3 2" xfId="41378" xr:uid="{00000000-0005-0000-0000-000018050000}"/>
    <cellStyle name="_Book32 5 3 2 2" xfId="41379" xr:uid="{00000000-0005-0000-0000-000019050000}"/>
    <cellStyle name="_Book32 5 3 2 2 2" xfId="41380" xr:uid="{00000000-0005-0000-0000-00001A050000}"/>
    <cellStyle name="_Book32 5 3 2 3" xfId="41381" xr:uid="{00000000-0005-0000-0000-00001B050000}"/>
    <cellStyle name="_Book32 5 3 3" xfId="41382" xr:uid="{00000000-0005-0000-0000-00001C050000}"/>
    <cellStyle name="_Book32 5 3 3 2" xfId="41383" xr:uid="{00000000-0005-0000-0000-00001D050000}"/>
    <cellStyle name="_Book32 5 3 4" xfId="41384" xr:uid="{00000000-0005-0000-0000-00001E050000}"/>
    <cellStyle name="_Book32 5 4" xfId="41385" xr:uid="{00000000-0005-0000-0000-00001F050000}"/>
    <cellStyle name="_Book32 5 4 2" xfId="41386" xr:uid="{00000000-0005-0000-0000-000020050000}"/>
    <cellStyle name="_Book32 5 4 2 2" xfId="41387" xr:uid="{00000000-0005-0000-0000-000021050000}"/>
    <cellStyle name="_Book32 5 4 3" xfId="41388" xr:uid="{00000000-0005-0000-0000-000022050000}"/>
    <cellStyle name="_Book32 5 5" xfId="41389" xr:uid="{00000000-0005-0000-0000-000023050000}"/>
    <cellStyle name="_Book32 5 5 2" xfId="41390" xr:uid="{00000000-0005-0000-0000-000024050000}"/>
    <cellStyle name="_Book32 5 6" xfId="41391" xr:uid="{00000000-0005-0000-0000-000025050000}"/>
    <cellStyle name="_Book32 6" xfId="41392" xr:uid="{00000000-0005-0000-0000-000026050000}"/>
    <cellStyle name="_Book32 6 2" xfId="41393" xr:uid="{00000000-0005-0000-0000-000027050000}"/>
    <cellStyle name="_Book32 6 2 2" xfId="41394" xr:uid="{00000000-0005-0000-0000-000028050000}"/>
    <cellStyle name="_Book32 6 2 2 2" xfId="41395" xr:uid="{00000000-0005-0000-0000-000029050000}"/>
    <cellStyle name="_Book32 6 2 2 2 2" xfId="41396" xr:uid="{00000000-0005-0000-0000-00002A050000}"/>
    <cellStyle name="_Book32 6 2 2 2 2 2" xfId="41397" xr:uid="{00000000-0005-0000-0000-00002B050000}"/>
    <cellStyle name="_Book32 6 2 2 2 3" xfId="41398" xr:uid="{00000000-0005-0000-0000-00002C050000}"/>
    <cellStyle name="_Book32 6 2 2 3" xfId="41399" xr:uid="{00000000-0005-0000-0000-00002D050000}"/>
    <cellStyle name="_Book32 6 2 2 3 2" xfId="41400" xr:uid="{00000000-0005-0000-0000-00002E050000}"/>
    <cellStyle name="_Book32 6 2 2 4" xfId="41401" xr:uid="{00000000-0005-0000-0000-00002F050000}"/>
    <cellStyle name="_Book32 6 2 3" xfId="41402" xr:uid="{00000000-0005-0000-0000-000030050000}"/>
    <cellStyle name="_Book32 6 2 3 2" xfId="41403" xr:uid="{00000000-0005-0000-0000-000031050000}"/>
    <cellStyle name="_Book32 6 2 3 2 2" xfId="41404" xr:uid="{00000000-0005-0000-0000-000032050000}"/>
    <cellStyle name="_Book32 6 2 3 3" xfId="41405" xr:uid="{00000000-0005-0000-0000-000033050000}"/>
    <cellStyle name="_Book32 6 2 4" xfId="41406" xr:uid="{00000000-0005-0000-0000-000034050000}"/>
    <cellStyle name="_Book32 6 2 4 2" xfId="41407" xr:uid="{00000000-0005-0000-0000-000035050000}"/>
    <cellStyle name="_Book32 6 2 5" xfId="41408" xr:uid="{00000000-0005-0000-0000-000036050000}"/>
    <cellStyle name="_Book32 6 3" xfId="41409" xr:uid="{00000000-0005-0000-0000-000037050000}"/>
    <cellStyle name="_Book32 6 3 2" xfId="41410" xr:uid="{00000000-0005-0000-0000-000038050000}"/>
    <cellStyle name="_Book32 6 3 2 2" xfId="41411" xr:uid="{00000000-0005-0000-0000-000039050000}"/>
    <cellStyle name="_Book32 6 3 2 2 2" xfId="41412" xr:uid="{00000000-0005-0000-0000-00003A050000}"/>
    <cellStyle name="_Book32 6 3 2 3" xfId="41413" xr:uid="{00000000-0005-0000-0000-00003B050000}"/>
    <cellStyle name="_Book32 6 3 3" xfId="41414" xr:uid="{00000000-0005-0000-0000-00003C050000}"/>
    <cellStyle name="_Book32 6 3 3 2" xfId="41415" xr:uid="{00000000-0005-0000-0000-00003D050000}"/>
    <cellStyle name="_Book32 6 3 4" xfId="41416" xr:uid="{00000000-0005-0000-0000-00003E050000}"/>
    <cellStyle name="_Book32 6 4" xfId="41417" xr:uid="{00000000-0005-0000-0000-00003F050000}"/>
    <cellStyle name="_Book32 6 4 2" xfId="41418" xr:uid="{00000000-0005-0000-0000-000040050000}"/>
    <cellStyle name="_Book32 6 4 2 2" xfId="41419" xr:uid="{00000000-0005-0000-0000-000041050000}"/>
    <cellStyle name="_Book32 6 4 3" xfId="41420" xr:uid="{00000000-0005-0000-0000-000042050000}"/>
    <cellStyle name="_Book32 6 5" xfId="41421" xr:uid="{00000000-0005-0000-0000-000043050000}"/>
    <cellStyle name="_Book32 6 5 2" xfId="41422" xr:uid="{00000000-0005-0000-0000-000044050000}"/>
    <cellStyle name="_Book32 6 6" xfId="41423" xr:uid="{00000000-0005-0000-0000-000045050000}"/>
    <cellStyle name="_Book32 7" xfId="41424" xr:uid="{00000000-0005-0000-0000-000046050000}"/>
    <cellStyle name="_Book32 7 2" xfId="41425" xr:uid="{00000000-0005-0000-0000-000047050000}"/>
    <cellStyle name="_Book32 7 2 2" xfId="41426" xr:uid="{00000000-0005-0000-0000-000048050000}"/>
    <cellStyle name="_Book32 7 2 2 2" xfId="41427" xr:uid="{00000000-0005-0000-0000-000049050000}"/>
    <cellStyle name="_Book32 7 2 2 2 2" xfId="41428" xr:uid="{00000000-0005-0000-0000-00004A050000}"/>
    <cellStyle name="_Book32 7 2 2 3" xfId="41429" xr:uid="{00000000-0005-0000-0000-00004B050000}"/>
    <cellStyle name="_Book32 7 2 3" xfId="41430" xr:uid="{00000000-0005-0000-0000-00004C050000}"/>
    <cellStyle name="_Book32 7 2 3 2" xfId="41431" xr:uid="{00000000-0005-0000-0000-00004D050000}"/>
    <cellStyle name="_Book32 7 2 4" xfId="41432" xr:uid="{00000000-0005-0000-0000-00004E050000}"/>
    <cellStyle name="_Book32 7 3" xfId="41433" xr:uid="{00000000-0005-0000-0000-00004F050000}"/>
    <cellStyle name="_Book32 7 3 2" xfId="41434" xr:uid="{00000000-0005-0000-0000-000050050000}"/>
    <cellStyle name="_Book32 7 3 2 2" xfId="41435" xr:uid="{00000000-0005-0000-0000-000051050000}"/>
    <cellStyle name="_Book32 7 3 2 2 2" xfId="41436" xr:uid="{00000000-0005-0000-0000-000052050000}"/>
    <cellStyle name="_Book32 7 3 2 3" xfId="41437" xr:uid="{00000000-0005-0000-0000-000053050000}"/>
    <cellStyle name="_Book32 7 3 3" xfId="41438" xr:uid="{00000000-0005-0000-0000-000054050000}"/>
    <cellStyle name="_Book32 7 3 3 2" xfId="41439" xr:uid="{00000000-0005-0000-0000-000055050000}"/>
    <cellStyle name="_Book32 7 3 4" xfId="41440" xr:uid="{00000000-0005-0000-0000-000056050000}"/>
    <cellStyle name="_Book32 7 4" xfId="41441" xr:uid="{00000000-0005-0000-0000-000057050000}"/>
    <cellStyle name="_Book32 7 4 2" xfId="41442" xr:uid="{00000000-0005-0000-0000-000058050000}"/>
    <cellStyle name="_Book32 7 4 2 2" xfId="41443" xr:uid="{00000000-0005-0000-0000-000059050000}"/>
    <cellStyle name="_Book32 7 4 3" xfId="41444" xr:uid="{00000000-0005-0000-0000-00005A050000}"/>
    <cellStyle name="_Book32 7 5" xfId="41445" xr:uid="{00000000-0005-0000-0000-00005B050000}"/>
    <cellStyle name="_Book32 7 5 2" xfId="41446" xr:uid="{00000000-0005-0000-0000-00005C050000}"/>
    <cellStyle name="_Book32 7 6" xfId="41447" xr:uid="{00000000-0005-0000-0000-00005D050000}"/>
    <cellStyle name="_Book32 8" xfId="41448" xr:uid="{00000000-0005-0000-0000-00005E050000}"/>
    <cellStyle name="_Book32 8 2" xfId="41449" xr:uid="{00000000-0005-0000-0000-00005F050000}"/>
    <cellStyle name="_Book32 8 2 2" xfId="41450" xr:uid="{00000000-0005-0000-0000-000060050000}"/>
    <cellStyle name="_Book32 8 3" xfId="41451" xr:uid="{00000000-0005-0000-0000-000061050000}"/>
    <cellStyle name="_Book32 8 3 2" xfId="41452" xr:uid="{00000000-0005-0000-0000-000062050000}"/>
    <cellStyle name="_Book32 8 4" xfId="41453" xr:uid="{00000000-0005-0000-0000-000063050000}"/>
    <cellStyle name="_Book32 9" xfId="41454" xr:uid="{00000000-0005-0000-0000-000064050000}"/>
    <cellStyle name="_Book32 9 2" xfId="41455" xr:uid="{00000000-0005-0000-0000-000065050000}"/>
    <cellStyle name="_Book32_Adjustment-Hovedtall" xfId="37021" xr:uid="{00000000-0005-0000-0000-000066050000}"/>
    <cellStyle name="_Book32_Expenses (1)" xfId="41456" xr:uid="{00000000-0005-0000-0000-000067050000}"/>
    <cellStyle name="_Book32_Hovedtall" xfId="37022" xr:uid="{00000000-0005-0000-0000-000068050000}"/>
    <cellStyle name="_Book32_Kontroll ME" xfId="12174" xr:uid="{00000000-0005-0000-0000-000069050000}"/>
    <cellStyle name="_Book32_Kontroll-fane" xfId="12175" xr:uid="{00000000-0005-0000-0000-00006A050000}"/>
    <cellStyle name="_Book32_Nøkkeltall" xfId="37023" xr:uid="{00000000-0005-0000-0000-00006B050000}"/>
    <cellStyle name="_Book32_Prognose eksponering " xfId="37024" xr:uid="{00000000-0005-0000-0000-00006C050000}"/>
    <cellStyle name="_Book32_Prognose eksponering  2" xfId="41457" xr:uid="{00000000-0005-0000-0000-00006D050000}"/>
    <cellStyle name="_Book32_Prognose eksponering  2 2" xfId="41458" xr:uid="{00000000-0005-0000-0000-00006E050000}"/>
    <cellStyle name="_Book32_Prognose eksponering  2 2 2" xfId="41459" xr:uid="{00000000-0005-0000-0000-00006F050000}"/>
    <cellStyle name="_Book32_Prognose eksponering  2 3" xfId="41460" xr:uid="{00000000-0005-0000-0000-000070050000}"/>
    <cellStyle name="_Book32_Prognose eksponering  3" xfId="41461" xr:uid="{00000000-0005-0000-0000-000071050000}"/>
    <cellStyle name="_Book32_Prognose eksponering  3 2" xfId="41462" xr:uid="{00000000-0005-0000-0000-000072050000}"/>
    <cellStyle name="_Book32_Prognose eksponering  4" xfId="41463" xr:uid="{00000000-0005-0000-0000-000073050000}"/>
    <cellStyle name="_Book32_Resultat" xfId="37025" xr:uid="{00000000-0005-0000-0000-000074050000}"/>
    <cellStyle name="_Book32_Results &amp; key fig." xfId="41464" xr:uid="{00000000-0005-0000-0000-000075050000}"/>
    <cellStyle name="_Book32_Vedlegg" xfId="41465" xr:uid="{00000000-0005-0000-0000-000076050000}"/>
    <cellStyle name="_Book32_Vedlegg 2" xfId="41466" xr:uid="{00000000-0005-0000-0000-000077050000}"/>
    <cellStyle name="_Book32_Vedlegg 2 2" xfId="41467" xr:uid="{00000000-0005-0000-0000-000078050000}"/>
    <cellStyle name="_Book32_Vedlegg 2 2 2" xfId="41468" xr:uid="{00000000-0005-0000-0000-000079050000}"/>
    <cellStyle name="_Book32_Vedlegg 2 3" xfId="41469" xr:uid="{00000000-0005-0000-0000-00007A050000}"/>
    <cellStyle name="_Book32_Vedlegg 3" xfId="41470" xr:uid="{00000000-0005-0000-0000-00007B050000}"/>
    <cellStyle name="_Book32_Vedlegg 3 2" xfId="41471" xr:uid="{00000000-0005-0000-0000-00007C050000}"/>
    <cellStyle name="_Book32_Vedlegg 4" xfId="41472" xr:uid="{00000000-0005-0000-0000-00007D050000}"/>
    <cellStyle name="_Budsj adm.resultat jan-10 sum" xfId="12176" xr:uid="{00000000-0005-0000-0000-00007E050000}"/>
    <cellStyle name="_Budsj adm.resultat jan-10 sum 10" xfId="41473" xr:uid="{00000000-0005-0000-0000-00007F050000}"/>
    <cellStyle name="_Budsj adm.resultat jan-10 sum 11" xfId="41474" xr:uid="{00000000-0005-0000-0000-000080050000}"/>
    <cellStyle name="_Budsj adm.resultat jan-10 sum 2" xfId="12177" xr:uid="{00000000-0005-0000-0000-000081050000}"/>
    <cellStyle name="_Budsj adm.resultat jan-10 sum 2 2" xfId="41475" xr:uid="{00000000-0005-0000-0000-000082050000}"/>
    <cellStyle name="_Budsj adm.resultat jan-10 sum 2 2 2" xfId="41476" xr:uid="{00000000-0005-0000-0000-000083050000}"/>
    <cellStyle name="_Budsj adm.resultat jan-10 sum 2 3" xfId="41477" xr:uid="{00000000-0005-0000-0000-000084050000}"/>
    <cellStyle name="_Budsj adm.resultat jan-10 sum 3" xfId="41478" xr:uid="{00000000-0005-0000-0000-000085050000}"/>
    <cellStyle name="_Budsj adm.resultat jan-10 sum 3 2" xfId="41479" xr:uid="{00000000-0005-0000-0000-000086050000}"/>
    <cellStyle name="_Budsj adm.resultat jan-10 sum 3 2 2" xfId="41480" xr:uid="{00000000-0005-0000-0000-000087050000}"/>
    <cellStyle name="_Budsj adm.resultat jan-10 sum 3 3" xfId="41481" xr:uid="{00000000-0005-0000-0000-000088050000}"/>
    <cellStyle name="_Budsj adm.resultat jan-10 sum 3 3 2" xfId="41482" xr:uid="{00000000-0005-0000-0000-000089050000}"/>
    <cellStyle name="_Budsj adm.resultat jan-10 sum 3 3 3" xfId="41483" xr:uid="{00000000-0005-0000-0000-00008A050000}"/>
    <cellStyle name="_Budsj adm.resultat jan-10 sum 3 3 4" xfId="41484" xr:uid="{00000000-0005-0000-0000-00008B050000}"/>
    <cellStyle name="_Budsj adm.resultat jan-10 sum 4" xfId="41485" xr:uid="{00000000-0005-0000-0000-00008C050000}"/>
    <cellStyle name="_Budsj adm.resultat jan-10 sum 4 2" xfId="41486" xr:uid="{00000000-0005-0000-0000-00008D050000}"/>
    <cellStyle name="_Budsj adm.resultat jan-10 sum 5" xfId="41487" xr:uid="{00000000-0005-0000-0000-00008E050000}"/>
    <cellStyle name="_Budsj adm.resultat jan-10 sum 5 2" xfId="41488" xr:uid="{00000000-0005-0000-0000-00008F050000}"/>
    <cellStyle name="_Budsj adm.resultat jan-10 sum 6" xfId="41489" xr:uid="{00000000-0005-0000-0000-000090050000}"/>
    <cellStyle name="_Budsj adm.resultat jan-10 sum 7" xfId="41490" xr:uid="{00000000-0005-0000-0000-000091050000}"/>
    <cellStyle name="_Budsj adm.resultat jan-10 sum 8" xfId="41491" xr:uid="{00000000-0005-0000-0000-000092050000}"/>
    <cellStyle name="_Budsj adm.resultat jan-10 sum 9" xfId="41492" xr:uid="{00000000-0005-0000-0000-000093050000}"/>
    <cellStyle name="_Budsj jan-10 BM" xfId="12178" xr:uid="{00000000-0005-0000-0000-000094050000}"/>
    <cellStyle name="_Budsj jan-10 BM 10" xfId="41493" xr:uid="{00000000-0005-0000-0000-000095050000}"/>
    <cellStyle name="_Budsj jan-10 BM 11" xfId="41494" xr:uid="{00000000-0005-0000-0000-000096050000}"/>
    <cellStyle name="_Budsj jan-10 BM 2" xfId="12179" xr:uid="{00000000-0005-0000-0000-000097050000}"/>
    <cellStyle name="_Budsj jan-10 BM 2 2" xfId="41495" xr:uid="{00000000-0005-0000-0000-000098050000}"/>
    <cellStyle name="_Budsj jan-10 BM 2 2 2" xfId="41496" xr:uid="{00000000-0005-0000-0000-000099050000}"/>
    <cellStyle name="_Budsj jan-10 BM 2 3" xfId="41497" xr:uid="{00000000-0005-0000-0000-00009A050000}"/>
    <cellStyle name="_Budsj jan-10 BM 3" xfId="41498" xr:uid="{00000000-0005-0000-0000-00009B050000}"/>
    <cellStyle name="_Budsj jan-10 BM 3 2" xfId="41499" xr:uid="{00000000-0005-0000-0000-00009C050000}"/>
    <cellStyle name="_Budsj jan-10 BM 3 2 2" xfId="41500" xr:uid="{00000000-0005-0000-0000-00009D050000}"/>
    <cellStyle name="_Budsj jan-10 BM 3 3" xfId="41501" xr:uid="{00000000-0005-0000-0000-00009E050000}"/>
    <cellStyle name="_Budsj jan-10 BM 3 3 2" xfId="41502" xr:uid="{00000000-0005-0000-0000-00009F050000}"/>
    <cellStyle name="_Budsj jan-10 BM 3 3 3" xfId="41503" xr:uid="{00000000-0005-0000-0000-0000A0050000}"/>
    <cellStyle name="_Budsj jan-10 BM 3 3 4" xfId="41504" xr:uid="{00000000-0005-0000-0000-0000A1050000}"/>
    <cellStyle name="_Budsj jan-10 BM 4" xfId="41505" xr:uid="{00000000-0005-0000-0000-0000A2050000}"/>
    <cellStyle name="_Budsj jan-10 BM 4 2" xfId="41506" xr:uid="{00000000-0005-0000-0000-0000A3050000}"/>
    <cellStyle name="_Budsj jan-10 BM 5" xfId="41507" xr:uid="{00000000-0005-0000-0000-0000A4050000}"/>
    <cellStyle name="_Budsj jan-10 BM 5 2" xfId="41508" xr:uid="{00000000-0005-0000-0000-0000A5050000}"/>
    <cellStyle name="_Budsj jan-10 BM 6" xfId="41509" xr:uid="{00000000-0005-0000-0000-0000A6050000}"/>
    <cellStyle name="_Budsj jan-10 BM 7" xfId="41510" xr:uid="{00000000-0005-0000-0000-0000A7050000}"/>
    <cellStyle name="_Budsj jan-10 BM 8" xfId="41511" xr:uid="{00000000-0005-0000-0000-0000A8050000}"/>
    <cellStyle name="_Budsj jan-10 BM 9" xfId="41512" xr:uid="{00000000-0005-0000-0000-0000A9050000}"/>
    <cellStyle name="_Budsj jan-10 PM" xfId="12180" xr:uid="{00000000-0005-0000-0000-0000AA050000}"/>
    <cellStyle name="_Budsj jan-10 PM 10" xfId="41513" xr:uid="{00000000-0005-0000-0000-0000AB050000}"/>
    <cellStyle name="_Budsj jan-10 PM 11" xfId="41514" xr:uid="{00000000-0005-0000-0000-0000AC050000}"/>
    <cellStyle name="_Budsj jan-10 PM 2" xfId="12181" xr:uid="{00000000-0005-0000-0000-0000AD050000}"/>
    <cellStyle name="_Budsj jan-10 PM 2 2" xfId="41515" xr:uid="{00000000-0005-0000-0000-0000AE050000}"/>
    <cellStyle name="_Budsj jan-10 PM 2 2 2" xfId="41516" xr:uid="{00000000-0005-0000-0000-0000AF050000}"/>
    <cellStyle name="_Budsj jan-10 PM 2 3" xfId="41517" xr:uid="{00000000-0005-0000-0000-0000B0050000}"/>
    <cellStyle name="_Budsj jan-10 PM 3" xfId="41518" xr:uid="{00000000-0005-0000-0000-0000B1050000}"/>
    <cellStyle name="_Budsj jan-10 PM 3 2" xfId="41519" xr:uid="{00000000-0005-0000-0000-0000B2050000}"/>
    <cellStyle name="_Budsj jan-10 PM 3 2 2" xfId="41520" xr:uid="{00000000-0005-0000-0000-0000B3050000}"/>
    <cellStyle name="_Budsj jan-10 PM 3 3" xfId="41521" xr:uid="{00000000-0005-0000-0000-0000B4050000}"/>
    <cellStyle name="_Budsj jan-10 PM 3 3 2" xfId="41522" xr:uid="{00000000-0005-0000-0000-0000B5050000}"/>
    <cellStyle name="_Budsj jan-10 PM 3 3 3" xfId="41523" xr:uid="{00000000-0005-0000-0000-0000B6050000}"/>
    <cellStyle name="_Budsj jan-10 PM 3 3 4" xfId="41524" xr:uid="{00000000-0005-0000-0000-0000B7050000}"/>
    <cellStyle name="_Budsj jan-10 PM 4" xfId="41525" xr:uid="{00000000-0005-0000-0000-0000B8050000}"/>
    <cellStyle name="_Budsj jan-10 PM 4 2" xfId="41526" xr:uid="{00000000-0005-0000-0000-0000B9050000}"/>
    <cellStyle name="_Budsj jan-10 PM 5" xfId="41527" xr:uid="{00000000-0005-0000-0000-0000BA050000}"/>
    <cellStyle name="_Budsj jan-10 PM 5 2" xfId="41528" xr:uid="{00000000-0005-0000-0000-0000BB050000}"/>
    <cellStyle name="_Budsj jan-10 PM 6" xfId="41529" xr:uid="{00000000-0005-0000-0000-0000BC050000}"/>
    <cellStyle name="_Budsj jan-10 PM 7" xfId="41530" xr:uid="{00000000-0005-0000-0000-0000BD050000}"/>
    <cellStyle name="_Budsj jan-10 PM 8" xfId="41531" xr:uid="{00000000-0005-0000-0000-0000BE050000}"/>
    <cellStyle name="_Budsj jan-10 PM 9" xfId="41532" xr:uid="{00000000-0005-0000-0000-0000BF050000}"/>
    <cellStyle name="_Budsj jan-10 sum" xfId="12182" xr:uid="{00000000-0005-0000-0000-0000C0050000}"/>
    <cellStyle name="_Budsj jan-10 sum 10" xfId="41533" xr:uid="{00000000-0005-0000-0000-0000C1050000}"/>
    <cellStyle name="_Budsj jan-10 sum 11" xfId="41534" xr:uid="{00000000-0005-0000-0000-0000C2050000}"/>
    <cellStyle name="_Budsj jan-10 sum 2" xfId="12183" xr:uid="{00000000-0005-0000-0000-0000C3050000}"/>
    <cellStyle name="_Budsj jan-10 sum 2 2" xfId="41535" xr:uid="{00000000-0005-0000-0000-0000C4050000}"/>
    <cellStyle name="_Budsj jan-10 sum 2 2 2" xfId="41536" xr:uid="{00000000-0005-0000-0000-0000C5050000}"/>
    <cellStyle name="_Budsj jan-10 sum 2 3" xfId="41537" xr:uid="{00000000-0005-0000-0000-0000C6050000}"/>
    <cellStyle name="_Budsj jan-10 sum 3" xfId="41538" xr:uid="{00000000-0005-0000-0000-0000C7050000}"/>
    <cellStyle name="_Budsj jan-10 sum 3 2" xfId="41539" xr:uid="{00000000-0005-0000-0000-0000C8050000}"/>
    <cellStyle name="_Budsj jan-10 sum 3 2 2" xfId="41540" xr:uid="{00000000-0005-0000-0000-0000C9050000}"/>
    <cellStyle name="_Budsj jan-10 sum 3 3" xfId="41541" xr:uid="{00000000-0005-0000-0000-0000CA050000}"/>
    <cellStyle name="_Budsj jan-10 sum 3 3 2" xfId="41542" xr:uid="{00000000-0005-0000-0000-0000CB050000}"/>
    <cellStyle name="_Budsj jan-10 sum 3 3 3" xfId="41543" xr:uid="{00000000-0005-0000-0000-0000CC050000}"/>
    <cellStyle name="_Budsj jan-10 sum 3 3 4" xfId="41544" xr:uid="{00000000-0005-0000-0000-0000CD050000}"/>
    <cellStyle name="_Budsj jan-10 sum 4" xfId="41545" xr:uid="{00000000-0005-0000-0000-0000CE050000}"/>
    <cellStyle name="_Budsj jan-10 sum 4 2" xfId="41546" xr:uid="{00000000-0005-0000-0000-0000CF050000}"/>
    <cellStyle name="_Budsj jan-10 sum 5" xfId="41547" xr:uid="{00000000-0005-0000-0000-0000D0050000}"/>
    <cellStyle name="_Budsj jan-10 sum 5 2" xfId="41548" xr:uid="{00000000-0005-0000-0000-0000D1050000}"/>
    <cellStyle name="_Budsj jan-10 sum 6" xfId="41549" xr:uid="{00000000-0005-0000-0000-0000D2050000}"/>
    <cellStyle name="_Budsj jan-10 sum 7" xfId="41550" xr:uid="{00000000-0005-0000-0000-0000D3050000}"/>
    <cellStyle name="_Budsj jan-10 sum 8" xfId="41551" xr:uid="{00000000-0005-0000-0000-0000D4050000}"/>
    <cellStyle name="_Budsj jan-10 sum 9" xfId="41552"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53" xr:uid="{00000000-0005-0000-0000-00008D060000}"/>
    <cellStyle name="_Comma 10 2" xfId="41554" xr:uid="{00000000-0005-0000-0000-00008E060000}"/>
    <cellStyle name="_Comma 11" xfId="41555" xr:uid="{00000000-0005-0000-0000-00008F060000}"/>
    <cellStyle name="_Comma 12" xfId="41556" xr:uid="{00000000-0005-0000-0000-000090060000}"/>
    <cellStyle name="_Comma 13" xfId="41557" xr:uid="{00000000-0005-0000-0000-000091060000}"/>
    <cellStyle name="_Comma 14" xfId="41558" xr:uid="{00000000-0005-0000-0000-000092060000}"/>
    <cellStyle name="_Comma 2" xfId="214" xr:uid="{00000000-0005-0000-0000-000093060000}"/>
    <cellStyle name="_Comma 2 2" xfId="12184" xr:uid="{00000000-0005-0000-0000-000094060000}"/>
    <cellStyle name="_Comma 2 2 2" xfId="41559" xr:uid="{00000000-0005-0000-0000-000095060000}"/>
    <cellStyle name="_Comma 2 2 2 2" xfId="41560" xr:uid="{00000000-0005-0000-0000-000096060000}"/>
    <cellStyle name="_Comma 2 2 2 2 2" xfId="41561" xr:uid="{00000000-0005-0000-0000-000097060000}"/>
    <cellStyle name="_Comma 2 2 2 3" xfId="41562" xr:uid="{00000000-0005-0000-0000-000098060000}"/>
    <cellStyle name="_Comma 2 2 3" xfId="41563" xr:uid="{00000000-0005-0000-0000-000099060000}"/>
    <cellStyle name="_Comma 2 2 3 2" xfId="41564" xr:uid="{00000000-0005-0000-0000-00009A060000}"/>
    <cellStyle name="_Comma 2 2 4" xfId="41565" xr:uid="{00000000-0005-0000-0000-00009B060000}"/>
    <cellStyle name="_Comma 2 3" xfId="37026" xr:uid="{00000000-0005-0000-0000-00009C060000}"/>
    <cellStyle name="_Comma 2 3 2" xfId="41566" xr:uid="{00000000-0005-0000-0000-00009D060000}"/>
    <cellStyle name="_Comma 2 3 2 2" xfId="41567" xr:uid="{00000000-0005-0000-0000-00009E060000}"/>
    <cellStyle name="_Comma 2 3 3" xfId="41568" xr:uid="{00000000-0005-0000-0000-00009F060000}"/>
    <cellStyle name="_Comma 2 4" xfId="41569" xr:uid="{00000000-0005-0000-0000-0000A0060000}"/>
    <cellStyle name="_Comma 2 4 2" xfId="41570" xr:uid="{00000000-0005-0000-0000-0000A1060000}"/>
    <cellStyle name="_Comma 2 4 2 2" xfId="41571" xr:uid="{00000000-0005-0000-0000-0000A2060000}"/>
    <cellStyle name="_Comma 2 4 3" xfId="41572" xr:uid="{00000000-0005-0000-0000-0000A3060000}"/>
    <cellStyle name="_Comma 2 5" xfId="41573" xr:uid="{00000000-0005-0000-0000-0000A4060000}"/>
    <cellStyle name="_Comma 2 5 2" xfId="41574" xr:uid="{00000000-0005-0000-0000-0000A5060000}"/>
    <cellStyle name="_Comma 2 6" xfId="41575"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76" xr:uid="{00000000-0005-0000-0000-0000AA060000}"/>
    <cellStyle name="_Comma 3 2 3" xfId="41577" xr:uid="{00000000-0005-0000-0000-0000AB060000}"/>
    <cellStyle name="_Comma 3 3" xfId="12188" xr:uid="{00000000-0005-0000-0000-0000AC060000}"/>
    <cellStyle name="_Comma 3 3 2" xfId="41578" xr:uid="{00000000-0005-0000-0000-0000AD060000}"/>
    <cellStyle name="_Comma 3 3 3" xfId="41579" xr:uid="{00000000-0005-0000-0000-0000AE060000}"/>
    <cellStyle name="_Comma 3 3 4" xfId="41580" xr:uid="{00000000-0005-0000-0000-0000AF060000}"/>
    <cellStyle name="_Comma 3 4" xfId="37027" xr:uid="{00000000-0005-0000-0000-0000B0060000}"/>
    <cellStyle name="_Comma 4" xfId="12189" xr:uid="{00000000-0005-0000-0000-0000B1060000}"/>
    <cellStyle name="_Comma 4 2" xfId="12190" xr:uid="{00000000-0005-0000-0000-0000B2060000}"/>
    <cellStyle name="_Comma 4 2 2" xfId="41581" xr:uid="{00000000-0005-0000-0000-0000B3060000}"/>
    <cellStyle name="_Comma 4 2 2 2" xfId="41582" xr:uid="{00000000-0005-0000-0000-0000B4060000}"/>
    <cellStyle name="_Comma 4 2 2 2 2" xfId="41583" xr:uid="{00000000-0005-0000-0000-0000B5060000}"/>
    <cellStyle name="_Comma 4 2 2 3" xfId="41584" xr:uid="{00000000-0005-0000-0000-0000B6060000}"/>
    <cellStyle name="_Comma 4 2 3" xfId="41585" xr:uid="{00000000-0005-0000-0000-0000B7060000}"/>
    <cellStyle name="_Comma 4 2 3 2" xfId="41586" xr:uid="{00000000-0005-0000-0000-0000B8060000}"/>
    <cellStyle name="_Comma 4 2 4" xfId="41587" xr:uid="{00000000-0005-0000-0000-0000B9060000}"/>
    <cellStyle name="_Comma 4 3" xfId="37028" xr:uid="{00000000-0005-0000-0000-0000BA060000}"/>
    <cellStyle name="_Comma 4 3 2" xfId="41588" xr:uid="{00000000-0005-0000-0000-0000BB060000}"/>
    <cellStyle name="_Comma 4 3 2 2" xfId="41589" xr:uid="{00000000-0005-0000-0000-0000BC060000}"/>
    <cellStyle name="_Comma 4 3 3" xfId="41590" xr:uid="{00000000-0005-0000-0000-0000BD060000}"/>
    <cellStyle name="_Comma 4 4" xfId="41591" xr:uid="{00000000-0005-0000-0000-0000BE060000}"/>
    <cellStyle name="_Comma 4 4 2" xfId="41592" xr:uid="{00000000-0005-0000-0000-0000BF060000}"/>
    <cellStyle name="_Comma 4 5" xfId="41593" xr:uid="{00000000-0005-0000-0000-0000C0060000}"/>
    <cellStyle name="_Comma 5" xfId="37029" xr:uid="{00000000-0005-0000-0000-0000C1060000}"/>
    <cellStyle name="_Comma 5 2" xfId="41594" xr:uid="{00000000-0005-0000-0000-0000C2060000}"/>
    <cellStyle name="_Comma 5 2 2" xfId="41595" xr:uid="{00000000-0005-0000-0000-0000C3060000}"/>
    <cellStyle name="_Comma 5 2 2 2" xfId="41596" xr:uid="{00000000-0005-0000-0000-0000C4060000}"/>
    <cellStyle name="_Comma 5 2 2 2 2" xfId="41597" xr:uid="{00000000-0005-0000-0000-0000C5060000}"/>
    <cellStyle name="_Comma 5 2 2 3" xfId="41598" xr:uid="{00000000-0005-0000-0000-0000C6060000}"/>
    <cellStyle name="_Comma 5 2 3" xfId="41599" xr:uid="{00000000-0005-0000-0000-0000C7060000}"/>
    <cellStyle name="_Comma 5 2 3 2" xfId="41600" xr:uid="{00000000-0005-0000-0000-0000C8060000}"/>
    <cellStyle name="_Comma 5 2 4" xfId="41601" xr:uid="{00000000-0005-0000-0000-0000C9060000}"/>
    <cellStyle name="_Comma 5 3" xfId="41602" xr:uid="{00000000-0005-0000-0000-0000CA060000}"/>
    <cellStyle name="_Comma 5 3 2" xfId="41603" xr:uid="{00000000-0005-0000-0000-0000CB060000}"/>
    <cellStyle name="_Comma 5 3 2 2" xfId="41604" xr:uid="{00000000-0005-0000-0000-0000CC060000}"/>
    <cellStyle name="_Comma 5 3 3" xfId="41605" xr:uid="{00000000-0005-0000-0000-0000CD060000}"/>
    <cellStyle name="_Comma 5 4" xfId="41606" xr:uid="{00000000-0005-0000-0000-0000CE060000}"/>
    <cellStyle name="_Comma 5 4 2" xfId="41607" xr:uid="{00000000-0005-0000-0000-0000CF060000}"/>
    <cellStyle name="_Comma 5 5" xfId="41608" xr:uid="{00000000-0005-0000-0000-0000D0060000}"/>
    <cellStyle name="_Comma 6" xfId="41609" xr:uid="{00000000-0005-0000-0000-0000D1060000}"/>
    <cellStyle name="_Comma 6 2" xfId="41610" xr:uid="{00000000-0005-0000-0000-0000D2060000}"/>
    <cellStyle name="_Comma 6 2 2" xfId="41611" xr:uid="{00000000-0005-0000-0000-0000D3060000}"/>
    <cellStyle name="_Comma 6 2 2 2" xfId="41612" xr:uid="{00000000-0005-0000-0000-0000D4060000}"/>
    <cellStyle name="_Comma 6 2 2 2 2" xfId="41613" xr:uid="{00000000-0005-0000-0000-0000D5060000}"/>
    <cellStyle name="_Comma 6 2 2 3" xfId="41614" xr:uid="{00000000-0005-0000-0000-0000D6060000}"/>
    <cellStyle name="_Comma 6 2 3" xfId="41615" xr:uid="{00000000-0005-0000-0000-0000D7060000}"/>
    <cellStyle name="_Comma 6 2 3 2" xfId="41616" xr:uid="{00000000-0005-0000-0000-0000D8060000}"/>
    <cellStyle name="_Comma 6 2 4" xfId="41617" xr:uid="{00000000-0005-0000-0000-0000D9060000}"/>
    <cellStyle name="_Comma 6 3" xfId="41618" xr:uid="{00000000-0005-0000-0000-0000DA060000}"/>
    <cellStyle name="_Comma 6 3 2" xfId="41619" xr:uid="{00000000-0005-0000-0000-0000DB060000}"/>
    <cellStyle name="_Comma 6 3 2 2" xfId="41620" xr:uid="{00000000-0005-0000-0000-0000DC060000}"/>
    <cellStyle name="_Comma 6 3 3" xfId="41621" xr:uid="{00000000-0005-0000-0000-0000DD060000}"/>
    <cellStyle name="_Comma 6 4" xfId="41622" xr:uid="{00000000-0005-0000-0000-0000DE060000}"/>
    <cellStyle name="_Comma 6 4 2" xfId="41623" xr:uid="{00000000-0005-0000-0000-0000DF060000}"/>
    <cellStyle name="_Comma 6 5" xfId="41624" xr:uid="{00000000-0005-0000-0000-0000E0060000}"/>
    <cellStyle name="_Comma 7" xfId="41625" xr:uid="{00000000-0005-0000-0000-0000E1060000}"/>
    <cellStyle name="_Comma 7 2" xfId="41626" xr:uid="{00000000-0005-0000-0000-0000E2060000}"/>
    <cellStyle name="_Comma 7 2 2" xfId="41627" xr:uid="{00000000-0005-0000-0000-0000E3060000}"/>
    <cellStyle name="_Comma 7 2 2 2" xfId="41628" xr:uid="{00000000-0005-0000-0000-0000E4060000}"/>
    <cellStyle name="_Comma 7 2 3" xfId="41629" xr:uid="{00000000-0005-0000-0000-0000E5060000}"/>
    <cellStyle name="_Comma 7 3" xfId="41630" xr:uid="{00000000-0005-0000-0000-0000E6060000}"/>
    <cellStyle name="_Comma 7 3 2" xfId="41631" xr:uid="{00000000-0005-0000-0000-0000E7060000}"/>
    <cellStyle name="_Comma 7 3 2 2" xfId="41632" xr:uid="{00000000-0005-0000-0000-0000E8060000}"/>
    <cellStyle name="_Comma 7 3 3" xfId="41633" xr:uid="{00000000-0005-0000-0000-0000E9060000}"/>
    <cellStyle name="_Comma 7 4" xfId="41634" xr:uid="{00000000-0005-0000-0000-0000EA060000}"/>
    <cellStyle name="_Comma 7 4 2" xfId="41635" xr:uid="{00000000-0005-0000-0000-0000EB060000}"/>
    <cellStyle name="_Comma 7 5" xfId="41636" xr:uid="{00000000-0005-0000-0000-0000EC060000}"/>
    <cellStyle name="_Comma 8" xfId="41637" xr:uid="{00000000-0005-0000-0000-0000ED060000}"/>
    <cellStyle name="_Comma 8 2" xfId="41638" xr:uid="{00000000-0005-0000-0000-0000EE060000}"/>
    <cellStyle name="_Comma 8 2 2" xfId="41639" xr:uid="{00000000-0005-0000-0000-0000EF060000}"/>
    <cellStyle name="_Comma 8 3" xfId="41640" xr:uid="{00000000-0005-0000-0000-0000F0060000}"/>
    <cellStyle name="_Comma 9" xfId="41641" xr:uid="{00000000-0005-0000-0000-0000F1060000}"/>
    <cellStyle name="_Comma 9 2" xfId="41642" xr:uid="{00000000-0005-0000-0000-0000F2060000}"/>
    <cellStyle name="_Comma 9 2 2" xfId="41643" xr:uid="{00000000-0005-0000-0000-0000F3060000}"/>
    <cellStyle name="_Comma 9 3" xfId="41644" xr:uid="{00000000-0005-0000-0000-0000F4060000}"/>
    <cellStyle name="_Comma_03-Egne aksjer 1002" xfId="12191" xr:uid="{00000000-0005-0000-0000-0000F5060000}"/>
    <cellStyle name="_Comma_03-Egne aksjer 1002 2" xfId="37030" xr:uid="{00000000-0005-0000-0000-0000F6060000}"/>
    <cellStyle name="_Comma_03-Egne aksjer 1003" xfId="12192" xr:uid="{00000000-0005-0000-0000-0000F7060000}"/>
    <cellStyle name="_Comma_03-Egne aksjer 1003 2" xfId="37031" xr:uid="{00000000-0005-0000-0000-0000F8060000}"/>
    <cellStyle name="_Comma_06-Tilknytta 0909" xfId="12193" xr:uid="{00000000-0005-0000-0000-0000F9060000}"/>
    <cellStyle name="_Comma_Adj_Operating_expenses" xfId="41645" xr:uid="{00000000-0005-0000-0000-0000FA060000}"/>
    <cellStyle name="_Comma_Adj_Spec_capital_require" xfId="12194" xr:uid="{00000000-0005-0000-0000-0000FB060000}"/>
    <cellStyle name="_Comma_Ark1" xfId="37032" xr:uid="{00000000-0005-0000-0000-0000FC060000}"/>
    <cellStyle name="_Comma_AVA DVA EL" xfId="41646" xr:uid="{00000000-0005-0000-0000-0000FD060000}"/>
    <cellStyle name="_Comma_EK 0912" xfId="12195" xr:uid="{00000000-0005-0000-0000-0000FE060000}"/>
    <cellStyle name="_Comma_EK oppstilling 1Q09" xfId="41647" xr:uid="{00000000-0005-0000-0000-0000FF060000}"/>
    <cellStyle name="_Comma_Expenses (1)" xfId="41648" xr:uid="{00000000-0005-0000-0000-000000070000}"/>
    <cellStyle name="_Comma_Group_DnB_NORD_B2008-11_to_DnB_NOR061107" xfId="12196" xr:uid="{00000000-0005-0000-0000-000001070000}"/>
    <cellStyle name="_Comma_IFRS MORBANK" xfId="37033" xr:uid="{00000000-0005-0000-0000-000002070000}"/>
    <cellStyle name="_Comma_Income statement ASA" xfId="37034" xr:uid="{00000000-0005-0000-0000-000003070000}"/>
    <cellStyle name="_Comma_Income statement Group" xfId="37035" xr:uid="{00000000-0005-0000-0000-000004070000}"/>
    <cellStyle name="_Comma_Kontantstrømanalyse 3Q09-konsernet" xfId="12197" xr:uid="{00000000-0005-0000-0000-000005070000}"/>
    <cellStyle name="_Comma_Kontantstrømanalyse 3Q09-konsernet 2" xfId="37036" xr:uid="{00000000-0005-0000-0000-000006070000}"/>
    <cellStyle name="_Comma_Kontantstrømanalyse 4Q09-konsernet" xfId="12198" xr:uid="{00000000-0005-0000-0000-000007070000}"/>
    <cellStyle name="_Comma_Kontantstrømanalyse 4Q09-konsernet 2" xfId="37037" xr:uid="{00000000-0005-0000-0000-000008070000}"/>
    <cellStyle name="_Comma_Note utlån" xfId="37038" xr:uid="{00000000-0005-0000-0000-000009070000}"/>
    <cellStyle name="_Comma_Other MTM adjustments" xfId="41649"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39" xr:uid="{00000000-0005-0000-0000-00000E070000}"/>
    <cellStyle name="_Control2_Nøkkeltall" xfId="37040" xr:uid="{00000000-0005-0000-0000-00000F070000}"/>
    <cellStyle name="_Control2_Q Sum_Res N" xfId="37041" xr:uid="{00000000-0005-0000-0000-000010070000}"/>
    <cellStyle name="_Control2_Resultat" xfId="37042" xr:uid="{00000000-0005-0000-0000-000011070000}"/>
    <cellStyle name="_Currency" xfId="216" xr:uid="{00000000-0005-0000-0000-000012070000}"/>
    <cellStyle name="_Currency 10" xfId="41650" xr:uid="{00000000-0005-0000-0000-000013070000}"/>
    <cellStyle name="_Currency 10 2" xfId="41651" xr:uid="{00000000-0005-0000-0000-000014070000}"/>
    <cellStyle name="_Currency 11" xfId="41652" xr:uid="{00000000-0005-0000-0000-000015070000}"/>
    <cellStyle name="_Currency 12" xfId="41653" xr:uid="{00000000-0005-0000-0000-000016070000}"/>
    <cellStyle name="_Currency 13" xfId="41654" xr:uid="{00000000-0005-0000-0000-000017070000}"/>
    <cellStyle name="_Currency 14" xfId="41655" xr:uid="{00000000-0005-0000-0000-000018070000}"/>
    <cellStyle name="_Currency 2" xfId="217" xr:uid="{00000000-0005-0000-0000-000019070000}"/>
    <cellStyle name="_Currency 2 2" xfId="12201" xr:uid="{00000000-0005-0000-0000-00001A070000}"/>
    <cellStyle name="_Currency 2 2 2" xfId="41656" xr:uid="{00000000-0005-0000-0000-00001B070000}"/>
    <cellStyle name="_Currency 2 2 2 2" xfId="41657" xr:uid="{00000000-0005-0000-0000-00001C070000}"/>
    <cellStyle name="_Currency 2 2 2 2 2" xfId="41658" xr:uid="{00000000-0005-0000-0000-00001D070000}"/>
    <cellStyle name="_Currency 2 2 2 3" xfId="41659" xr:uid="{00000000-0005-0000-0000-00001E070000}"/>
    <cellStyle name="_Currency 2 2 3" xfId="41660" xr:uid="{00000000-0005-0000-0000-00001F070000}"/>
    <cellStyle name="_Currency 2 2 3 2" xfId="41661" xr:uid="{00000000-0005-0000-0000-000020070000}"/>
    <cellStyle name="_Currency 2 2 4" xfId="41662" xr:uid="{00000000-0005-0000-0000-000021070000}"/>
    <cellStyle name="_Currency 2 3" xfId="37043" xr:uid="{00000000-0005-0000-0000-000022070000}"/>
    <cellStyle name="_Currency 2 3 2" xfId="41663" xr:uid="{00000000-0005-0000-0000-000023070000}"/>
    <cellStyle name="_Currency 2 3 2 2" xfId="41664" xr:uid="{00000000-0005-0000-0000-000024070000}"/>
    <cellStyle name="_Currency 2 3 3" xfId="41665" xr:uid="{00000000-0005-0000-0000-000025070000}"/>
    <cellStyle name="_Currency 2 4" xfId="41666" xr:uid="{00000000-0005-0000-0000-000026070000}"/>
    <cellStyle name="_Currency 2 4 2" xfId="41667" xr:uid="{00000000-0005-0000-0000-000027070000}"/>
    <cellStyle name="_Currency 2 4 2 2" xfId="41668" xr:uid="{00000000-0005-0000-0000-000028070000}"/>
    <cellStyle name="_Currency 2 4 3" xfId="41669" xr:uid="{00000000-0005-0000-0000-000029070000}"/>
    <cellStyle name="_Currency 2 5" xfId="41670" xr:uid="{00000000-0005-0000-0000-00002A070000}"/>
    <cellStyle name="_Currency 2 5 2" xfId="41671" xr:uid="{00000000-0005-0000-0000-00002B070000}"/>
    <cellStyle name="_Currency 2 6" xfId="41672"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73" xr:uid="{00000000-0005-0000-0000-000030070000}"/>
    <cellStyle name="_Currency 3 2 3" xfId="41674" xr:uid="{00000000-0005-0000-0000-000031070000}"/>
    <cellStyle name="_Currency 3 3" xfId="12205" xr:uid="{00000000-0005-0000-0000-000032070000}"/>
    <cellStyle name="_Currency 3 3 2" xfId="41675" xr:uid="{00000000-0005-0000-0000-000033070000}"/>
    <cellStyle name="_Currency 3 3 3" xfId="41676" xr:uid="{00000000-0005-0000-0000-000034070000}"/>
    <cellStyle name="_Currency 3 3 4" xfId="41677" xr:uid="{00000000-0005-0000-0000-000035070000}"/>
    <cellStyle name="_Currency 3 4" xfId="37044" xr:uid="{00000000-0005-0000-0000-000036070000}"/>
    <cellStyle name="_Currency 4" xfId="12206" xr:uid="{00000000-0005-0000-0000-000037070000}"/>
    <cellStyle name="_Currency 4 2" xfId="12207" xr:uid="{00000000-0005-0000-0000-000038070000}"/>
    <cellStyle name="_Currency 4 2 2" xfId="41678" xr:uid="{00000000-0005-0000-0000-000039070000}"/>
    <cellStyle name="_Currency 4 2 2 2" xfId="41679" xr:uid="{00000000-0005-0000-0000-00003A070000}"/>
    <cellStyle name="_Currency 4 2 2 2 2" xfId="41680" xr:uid="{00000000-0005-0000-0000-00003B070000}"/>
    <cellStyle name="_Currency 4 2 2 3" xfId="41681" xr:uid="{00000000-0005-0000-0000-00003C070000}"/>
    <cellStyle name="_Currency 4 2 3" xfId="41682" xr:uid="{00000000-0005-0000-0000-00003D070000}"/>
    <cellStyle name="_Currency 4 2 3 2" xfId="41683" xr:uid="{00000000-0005-0000-0000-00003E070000}"/>
    <cellStyle name="_Currency 4 2 4" xfId="41684" xr:uid="{00000000-0005-0000-0000-00003F070000}"/>
    <cellStyle name="_Currency 4 3" xfId="37045" xr:uid="{00000000-0005-0000-0000-000040070000}"/>
    <cellStyle name="_Currency 4 3 2" xfId="41685" xr:uid="{00000000-0005-0000-0000-000041070000}"/>
    <cellStyle name="_Currency 4 3 2 2" xfId="41686" xr:uid="{00000000-0005-0000-0000-000042070000}"/>
    <cellStyle name="_Currency 4 3 3" xfId="41687" xr:uid="{00000000-0005-0000-0000-000043070000}"/>
    <cellStyle name="_Currency 4 4" xfId="41688" xr:uid="{00000000-0005-0000-0000-000044070000}"/>
    <cellStyle name="_Currency 4 4 2" xfId="41689" xr:uid="{00000000-0005-0000-0000-000045070000}"/>
    <cellStyle name="_Currency 4 5" xfId="41690" xr:uid="{00000000-0005-0000-0000-000046070000}"/>
    <cellStyle name="_Currency 5" xfId="37046" xr:uid="{00000000-0005-0000-0000-000047070000}"/>
    <cellStyle name="_Currency 5 2" xfId="41691" xr:uid="{00000000-0005-0000-0000-000048070000}"/>
    <cellStyle name="_Currency 5 2 2" xfId="41692" xr:uid="{00000000-0005-0000-0000-000049070000}"/>
    <cellStyle name="_Currency 5 2 2 2" xfId="41693" xr:uid="{00000000-0005-0000-0000-00004A070000}"/>
    <cellStyle name="_Currency 5 2 2 2 2" xfId="41694" xr:uid="{00000000-0005-0000-0000-00004B070000}"/>
    <cellStyle name="_Currency 5 2 2 3" xfId="41695" xr:uid="{00000000-0005-0000-0000-00004C070000}"/>
    <cellStyle name="_Currency 5 2 3" xfId="41696" xr:uid="{00000000-0005-0000-0000-00004D070000}"/>
    <cellStyle name="_Currency 5 2 3 2" xfId="41697" xr:uid="{00000000-0005-0000-0000-00004E070000}"/>
    <cellStyle name="_Currency 5 2 4" xfId="41698" xr:uid="{00000000-0005-0000-0000-00004F070000}"/>
    <cellStyle name="_Currency 5 3" xfId="41699" xr:uid="{00000000-0005-0000-0000-000050070000}"/>
    <cellStyle name="_Currency 5 3 2" xfId="41700" xr:uid="{00000000-0005-0000-0000-000051070000}"/>
    <cellStyle name="_Currency 5 3 2 2" xfId="41701" xr:uid="{00000000-0005-0000-0000-000052070000}"/>
    <cellStyle name="_Currency 5 3 3" xfId="41702" xr:uid="{00000000-0005-0000-0000-000053070000}"/>
    <cellStyle name="_Currency 5 4" xfId="41703" xr:uid="{00000000-0005-0000-0000-000054070000}"/>
    <cellStyle name="_Currency 5 4 2" xfId="41704" xr:uid="{00000000-0005-0000-0000-000055070000}"/>
    <cellStyle name="_Currency 5 5" xfId="41705" xr:uid="{00000000-0005-0000-0000-000056070000}"/>
    <cellStyle name="_Currency 6" xfId="41706" xr:uid="{00000000-0005-0000-0000-000057070000}"/>
    <cellStyle name="_Currency 6 2" xfId="41707" xr:uid="{00000000-0005-0000-0000-000058070000}"/>
    <cellStyle name="_Currency 6 2 2" xfId="41708" xr:uid="{00000000-0005-0000-0000-000059070000}"/>
    <cellStyle name="_Currency 6 2 2 2" xfId="41709" xr:uid="{00000000-0005-0000-0000-00005A070000}"/>
    <cellStyle name="_Currency 6 2 2 2 2" xfId="41710" xr:uid="{00000000-0005-0000-0000-00005B070000}"/>
    <cellStyle name="_Currency 6 2 2 3" xfId="41711" xr:uid="{00000000-0005-0000-0000-00005C070000}"/>
    <cellStyle name="_Currency 6 2 3" xfId="41712" xr:uid="{00000000-0005-0000-0000-00005D070000}"/>
    <cellStyle name="_Currency 6 2 3 2" xfId="41713" xr:uid="{00000000-0005-0000-0000-00005E070000}"/>
    <cellStyle name="_Currency 6 2 4" xfId="41714" xr:uid="{00000000-0005-0000-0000-00005F070000}"/>
    <cellStyle name="_Currency 6 3" xfId="41715" xr:uid="{00000000-0005-0000-0000-000060070000}"/>
    <cellStyle name="_Currency 6 3 2" xfId="41716" xr:uid="{00000000-0005-0000-0000-000061070000}"/>
    <cellStyle name="_Currency 6 3 2 2" xfId="41717" xr:uid="{00000000-0005-0000-0000-000062070000}"/>
    <cellStyle name="_Currency 6 3 3" xfId="41718" xr:uid="{00000000-0005-0000-0000-000063070000}"/>
    <cellStyle name="_Currency 6 4" xfId="41719" xr:uid="{00000000-0005-0000-0000-000064070000}"/>
    <cellStyle name="_Currency 6 4 2" xfId="41720" xr:uid="{00000000-0005-0000-0000-000065070000}"/>
    <cellStyle name="_Currency 6 5" xfId="41721" xr:uid="{00000000-0005-0000-0000-000066070000}"/>
    <cellStyle name="_Currency 7" xfId="41722" xr:uid="{00000000-0005-0000-0000-000067070000}"/>
    <cellStyle name="_Currency 7 2" xfId="41723" xr:uid="{00000000-0005-0000-0000-000068070000}"/>
    <cellStyle name="_Currency 7 2 2" xfId="41724" xr:uid="{00000000-0005-0000-0000-000069070000}"/>
    <cellStyle name="_Currency 7 2 2 2" xfId="41725" xr:uid="{00000000-0005-0000-0000-00006A070000}"/>
    <cellStyle name="_Currency 7 2 3" xfId="41726" xr:uid="{00000000-0005-0000-0000-00006B070000}"/>
    <cellStyle name="_Currency 7 3" xfId="41727" xr:uid="{00000000-0005-0000-0000-00006C070000}"/>
    <cellStyle name="_Currency 7 3 2" xfId="41728" xr:uid="{00000000-0005-0000-0000-00006D070000}"/>
    <cellStyle name="_Currency 7 3 2 2" xfId="41729" xr:uid="{00000000-0005-0000-0000-00006E070000}"/>
    <cellStyle name="_Currency 7 3 3" xfId="41730" xr:uid="{00000000-0005-0000-0000-00006F070000}"/>
    <cellStyle name="_Currency 7 4" xfId="41731" xr:uid="{00000000-0005-0000-0000-000070070000}"/>
    <cellStyle name="_Currency 7 4 2" xfId="41732" xr:uid="{00000000-0005-0000-0000-000071070000}"/>
    <cellStyle name="_Currency 7 5" xfId="41733" xr:uid="{00000000-0005-0000-0000-000072070000}"/>
    <cellStyle name="_Currency 8" xfId="41734" xr:uid="{00000000-0005-0000-0000-000073070000}"/>
    <cellStyle name="_Currency 8 2" xfId="41735" xr:uid="{00000000-0005-0000-0000-000074070000}"/>
    <cellStyle name="_Currency 8 2 2" xfId="41736" xr:uid="{00000000-0005-0000-0000-000075070000}"/>
    <cellStyle name="_Currency 8 3" xfId="41737" xr:uid="{00000000-0005-0000-0000-000076070000}"/>
    <cellStyle name="_Currency 9" xfId="41738" xr:uid="{00000000-0005-0000-0000-000077070000}"/>
    <cellStyle name="_Currency 9 2" xfId="41739" xr:uid="{00000000-0005-0000-0000-000078070000}"/>
    <cellStyle name="_Currency 9 2 2" xfId="41740" xr:uid="{00000000-0005-0000-0000-000079070000}"/>
    <cellStyle name="_Currency 9 3" xfId="41741" xr:uid="{00000000-0005-0000-0000-00007A070000}"/>
    <cellStyle name="_Currency_03-Egne aksjer 1002" xfId="12208" xr:uid="{00000000-0005-0000-0000-00007B070000}"/>
    <cellStyle name="_Currency_03-Egne aksjer 1002 2" xfId="37047" xr:uid="{00000000-0005-0000-0000-00007C070000}"/>
    <cellStyle name="_Currency_03-Egne aksjer 1003" xfId="12209" xr:uid="{00000000-0005-0000-0000-00007D070000}"/>
    <cellStyle name="_Currency_03-Egne aksjer 1003 2" xfId="37048" xr:uid="{00000000-0005-0000-0000-00007E070000}"/>
    <cellStyle name="_Currency_06-Tilknytta 0909" xfId="12210" xr:uid="{00000000-0005-0000-0000-00007F070000}"/>
    <cellStyle name="_Currency_Adj_Operating_expenses" xfId="41742" xr:uid="{00000000-0005-0000-0000-000080070000}"/>
    <cellStyle name="_Currency_Adj_Spec_capital_require" xfId="12211" xr:uid="{00000000-0005-0000-0000-000081070000}"/>
    <cellStyle name="_Currency_Ark1" xfId="37049" xr:uid="{00000000-0005-0000-0000-000082070000}"/>
    <cellStyle name="_Currency_AVA DVA EL" xfId="41743" xr:uid="{00000000-0005-0000-0000-000083070000}"/>
    <cellStyle name="_Currency_EK 0912" xfId="12212" xr:uid="{00000000-0005-0000-0000-000084070000}"/>
    <cellStyle name="_Currency_EK oppstilling 1Q09" xfId="41744" xr:uid="{00000000-0005-0000-0000-000085070000}"/>
    <cellStyle name="_Currency_Expenses (1)" xfId="41745" xr:uid="{00000000-0005-0000-0000-000086070000}"/>
    <cellStyle name="_Currency_Group_DnB_NORD_B2008-11_to_DnB_NOR061107" xfId="12213" xr:uid="{00000000-0005-0000-0000-000087070000}"/>
    <cellStyle name="_Currency_IFRS MORBANK" xfId="37050" xr:uid="{00000000-0005-0000-0000-000088070000}"/>
    <cellStyle name="_Currency_Income statement ASA" xfId="37051" xr:uid="{00000000-0005-0000-0000-000089070000}"/>
    <cellStyle name="_Currency_Income statement Group" xfId="37052" xr:uid="{00000000-0005-0000-0000-00008A070000}"/>
    <cellStyle name="_Currency_Kontantstrømanalyse 3Q09-konsernet" xfId="12214" xr:uid="{00000000-0005-0000-0000-00008B070000}"/>
    <cellStyle name="_Currency_Kontantstrømanalyse 3Q09-konsernet 2" xfId="37053" xr:uid="{00000000-0005-0000-0000-00008C070000}"/>
    <cellStyle name="_Currency_Kontantstrømanalyse 4Q09-konsernet" xfId="12215" xr:uid="{00000000-0005-0000-0000-00008D070000}"/>
    <cellStyle name="_Currency_Kontantstrømanalyse 4Q09-konsernet 2" xfId="37054" xr:uid="{00000000-0005-0000-0000-00008E070000}"/>
    <cellStyle name="_Currency_Merger Plans2" xfId="218" xr:uid="{00000000-0005-0000-0000-00008F070000}"/>
    <cellStyle name="_Currency_Merger Plans2 10" xfId="41746" xr:uid="{00000000-0005-0000-0000-000090070000}"/>
    <cellStyle name="_Currency_Merger Plans2 10 2" xfId="41747" xr:uid="{00000000-0005-0000-0000-000091070000}"/>
    <cellStyle name="_Currency_Merger Plans2 11" xfId="41748" xr:uid="{00000000-0005-0000-0000-000092070000}"/>
    <cellStyle name="_Currency_Merger Plans2 12" xfId="41749" xr:uid="{00000000-0005-0000-0000-000093070000}"/>
    <cellStyle name="_Currency_Merger Plans2 13" xfId="41750" xr:uid="{00000000-0005-0000-0000-000094070000}"/>
    <cellStyle name="_Currency_Merger Plans2 2" xfId="219" xr:uid="{00000000-0005-0000-0000-000095070000}"/>
    <cellStyle name="_Currency_Merger Plans2 2 2" xfId="12216" xr:uid="{00000000-0005-0000-0000-000096070000}"/>
    <cellStyle name="_Currency_Merger Plans2 2 2 2" xfId="41751" xr:uid="{00000000-0005-0000-0000-000097070000}"/>
    <cellStyle name="_Currency_Merger Plans2 2 2 2 2" xfId="41752" xr:uid="{00000000-0005-0000-0000-000098070000}"/>
    <cellStyle name="_Currency_Merger Plans2 2 2 2 2 2" xfId="41753" xr:uid="{00000000-0005-0000-0000-000099070000}"/>
    <cellStyle name="_Currency_Merger Plans2 2 2 2 3" xfId="41754" xr:uid="{00000000-0005-0000-0000-00009A070000}"/>
    <cellStyle name="_Currency_Merger Plans2 2 2 3" xfId="41755" xr:uid="{00000000-0005-0000-0000-00009B070000}"/>
    <cellStyle name="_Currency_Merger Plans2 2 2 3 2" xfId="41756" xr:uid="{00000000-0005-0000-0000-00009C070000}"/>
    <cellStyle name="_Currency_Merger Plans2 2 2 4" xfId="41757" xr:uid="{00000000-0005-0000-0000-00009D070000}"/>
    <cellStyle name="_Currency_Merger Plans2 2 3" xfId="37055" xr:uid="{00000000-0005-0000-0000-00009E070000}"/>
    <cellStyle name="_Currency_Merger Plans2 2 3 2" xfId="41758" xr:uid="{00000000-0005-0000-0000-00009F070000}"/>
    <cellStyle name="_Currency_Merger Plans2 2 3 2 2" xfId="41759" xr:uid="{00000000-0005-0000-0000-0000A0070000}"/>
    <cellStyle name="_Currency_Merger Plans2 2 3 3" xfId="41760" xr:uid="{00000000-0005-0000-0000-0000A1070000}"/>
    <cellStyle name="_Currency_Merger Plans2 2 4" xfId="41761" xr:uid="{00000000-0005-0000-0000-0000A2070000}"/>
    <cellStyle name="_Currency_Merger Plans2 2 4 2" xfId="41762" xr:uid="{00000000-0005-0000-0000-0000A3070000}"/>
    <cellStyle name="_Currency_Merger Plans2 2 4 2 2" xfId="41763" xr:uid="{00000000-0005-0000-0000-0000A4070000}"/>
    <cellStyle name="_Currency_Merger Plans2 2 4 3" xfId="41764" xr:uid="{00000000-0005-0000-0000-0000A5070000}"/>
    <cellStyle name="_Currency_Merger Plans2 2 5" xfId="41765" xr:uid="{00000000-0005-0000-0000-0000A6070000}"/>
    <cellStyle name="_Currency_Merger Plans2 2 5 2" xfId="41766" xr:uid="{00000000-0005-0000-0000-0000A7070000}"/>
    <cellStyle name="_Currency_Merger Plans2 2 6" xfId="41767"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68" xr:uid="{00000000-0005-0000-0000-0000AC070000}"/>
    <cellStyle name="_Currency_Merger Plans2 3 2 3" xfId="41769" xr:uid="{00000000-0005-0000-0000-0000AD070000}"/>
    <cellStyle name="_Currency_Merger Plans2 3 3" xfId="12220" xr:uid="{00000000-0005-0000-0000-0000AE070000}"/>
    <cellStyle name="_Currency_Merger Plans2 3 3 2" xfId="41770" xr:uid="{00000000-0005-0000-0000-0000AF070000}"/>
    <cellStyle name="_Currency_Merger Plans2 3 3 3" xfId="41771" xr:uid="{00000000-0005-0000-0000-0000B0070000}"/>
    <cellStyle name="_Currency_Merger Plans2 3 3 4" xfId="41772" xr:uid="{00000000-0005-0000-0000-0000B1070000}"/>
    <cellStyle name="_Currency_Merger Plans2 3 4" xfId="37056" xr:uid="{00000000-0005-0000-0000-0000B2070000}"/>
    <cellStyle name="_Currency_Merger Plans2 4" xfId="12221" xr:uid="{00000000-0005-0000-0000-0000B3070000}"/>
    <cellStyle name="_Currency_Merger Plans2 4 2" xfId="12222" xr:uid="{00000000-0005-0000-0000-0000B4070000}"/>
    <cellStyle name="_Currency_Merger Plans2 4 2 2" xfId="41773" xr:uid="{00000000-0005-0000-0000-0000B5070000}"/>
    <cellStyle name="_Currency_Merger Plans2 4 2 2 2" xfId="41774" xr:uid="{00000000-0005-0000-0000-0000B6070000}"/>
    <cellStyle name="_Currency_Merger Plans2 4 2 2 2 2" xfId="41775" xr:uid="{00000000-0005-0000-0000-0000B7070000}"/>
    <cellStyle name="_Currency_Merger Plans2 4 2 2 3" xfId="41776" xr:uid="{00000000-0005-0000-0000-0000B8070000}"/>
    <cellStyle name="_Currency_Merger Plans2 4 2 3" xfId="41777" xr:uid="{00000000-0005-0000-0000-0000B9070000}"/>
    <cellStyle name="_Currency_Merger Plans2 4 2 3 2" xfId="41778" xr:uid="{00000000-0005-0000-0000-0000BA070000}"/>
    <cellStyle name="_Currency_Merger Plans2 4 2 4" xfId="41779" xr:uid="{00000000-0005-0000-0000-0000BB070000}"/>
    <cellStyle name="_Currency_Merger Plans2 4 3" xfId="37057" xr:uid="{00000000-0005-0000-0000-0000BC070000}"/>
    <cellStyle name="_Currency_Merger Plans2 4 3 2" xfId="41780" xr:uid="{00000000-0005-0000-0000-0000BD070000}"/>
    <cellStyle name="_Currency_Merger Plans2 4 3 2 2" xfId="41781" xr:uid="{00000000-0005-0000-0000-0000BE070000}"/>
    <cellStyle name="_Currency_Merger Plans2 4 3 3" xfId="41782" xr:uid="{00000000-0005-0000-0000-0000BF070000}"/>
    <cellStyle name="_Currency_Merger Plans2 4 4" xfId="41783" xr:uid="{00000000-0005-0000-0000-0000C0070000}"/>
    <cellStyle name="_Currency_Merger Plans2 4 4 2" xfId="41784" xr:uid="{00000000-0005-0000-0000-0000C1070000}"/>
    <cellStyle name="_Currency_Merger Plans2 4 5" xfId="41785" xr:uid="{00000000-0005-0000-0000-0000C2070000}"/>
    <cellStyle name="_Currency_Merger Plans2 5" xfId="37058" xr:uid="{00000000-0005-0000-0000-0000C3070000}"/>
    <cellStyle name="_Currency_Merger Plans2 5 2" xfId="41786" xr:uid="{00000000-0005-0000-0000-0000C4070000}"/>
    <cellStyle name="_Currency_Merger Plans2 5 2 2" xfId="41787" xr:uid="{00000000-0005-0000-0000-0000C5070000}"/>
    <cellStyle name="_Currency_Merger Plans2 5 2 2 2" xfId="41788" xr:uid="{00000000-0005-0000-0000-0000C6070000}"/>
    <cellStyle name="_Currency_Merger Plans2 5 2 2 2 2" xfId="41789" xr:uid="{00000000-0005-0000-0000-0000C7070000}"/>
    <cellStyle name="_Currency_Merger Plans2 5 2 2 3" xfId="41790" xr:uid="{00000000-0005-0000-0000-0000C8070000}"/>
    <cellStyle name="_Currency_Merger Plans2 5 2 3" xfId="41791" xr:uid="{00000000-0005-0000-0000-0000C9070000}"/>
    <cellStyle name="_Currency_Merger Plans2 5 2 3 2" xfId="41792" xr:uid="{00000000-0005-0000-0000-0000CA070000}"/>
    <cellStyle name="_Currency_Merger Plans2 5 2 4" xfId="41793" xr:uid="{00000000-0005-0000-0000-0000CB070000}"/>
    <cellStyle name="_Currency_Merger Plans2 5 3" xfId="41794" xr:uid="{00000000-0005-0000-0000-0000CC070000}"/>
    <cellStyle name="_Currency_Merger Plans2 5 3 2" xfId="41795" xr:uid="{00000000-0005-0000-0000-0000CD070000}"/>
    <cellStyle name="_Currency_Merger Plans2 5 3 2 2" xfId="41796" xr:uid="{00000000-0005-0000-0000-0000CE070000}"/>
    <cellStyle name="_Currency_Merger Plans2 5 3 3" xfId="41797" xr:uid="{00000000-0005-0000-0000-0000CF070000}"/>
    <cellStyle name="_Currency_Merger Plans2 5 4" xfId="41798" xr:uid="{00000000-0005-0000-0000-0000D0070000}"/>
    <cellStyle name="_Currency_Merger Plans2 5 4 2" xfId="41799" xr:uid="{00000000-0005-0000-0000-0000D1070000}"/>
    <cellStyle name="_Currency_Merger Plans2 5 5" xfId="41800" xr:uid="{00000000-0005-0000-0000-0000D2070000}"/>
    <cellStyle name="_Currency_Merger Plans2 6" xfId="41801" xr:uid="{00000000-0005-0000-0000-0000D3070000}"/>
    <cellStyle name="_Currency_Merger Plans2 6 2" xfId="41802" xr:uid="{00000000-0005-0000-0000-0000D4070000}"/>
    <cellStyle name="_Currency_Merger Plans2 6 2 2" xfId="41803" xr:uid="{00000000-0005-0000-0000-0000D5070000}"/>
    <cellStyle name="_Currency_Merger Plans2 6 2 2 2" xfId="41804" xr:uid="{00000000-0005-0000-0000-0000D6070000}"/>
    <cellStyle name="_Currency_Merger Plans2 6 2 2 2 2" xfId="41805" xr:uid="{00000000-0005-0000-0000-0000D7070000}"/>
    <cellStyle name="_Currency_Merger Plans2 6 2 2 3" xfId="41806" xr:uid="{00000000-0005-0000-0000-0000D8070000}"/>
    <cellStyle name="_Currency_Merger Plans2 6 2 3" xfId="41807" xr:uid="{00000000-0005-0000-0000-0000D9070000}"/>
    <cellStyle name="_Currency_Merger Plans2 6 2 3 2" xfId="41808" xr:uid="{00000000-0005-0000-0000-0000DA070000}"/>
    <cellStyle name="_Currency_Merger Plans2 6 2 4" xfId="41809" xr:uid="{00000000-0005-0000-0000-0000DB070000}"/>
    <cellStyle name="_Currency_Merger Plans2 6 3" xfId="41810" xr:uid="{00000000-0005-0000-0000-0000DC070000}"/>
    <cellStyle name="_Currency_Merger Plans2 6 3 2" xfId="41811" xr:uid="{00000000-0005-0000-0000-0000DD070000}"/>
    <cellStyle name="_Currency_Merger Plans2 6 3 2 2" xfId="41812" xr:uid="{00000000-0005-0000-0000-0000DE070000}"/>
    <cellStyle name="_Currency_Merger Plans2 6 3 3" xfId="41813" xr:uid="{00000000-0005-0000-0000-0000DF070000}"/>
    <cellStyle name="_Currency_Merger Plans2 6 4" xfId="41814" xr:uid="{00000000-0005-0000-0000-0000E0070000}"/>
    <cellStyle name="_Currency_Merger Plans2 6 4 2" xfId="41815" xr:uid="{00000000-0005-0000-0000-0000E1070000}"/>
    <cellStyle name="_Currency_Merger Plans2 6 5" xfId="41816" xr:uid="{00000000-0005-0000-0000-0000E2070000}"/>
    <cellStyle name="_Currency_Merger Plans2 7" xfId="41817" xr:uid="{00000000-0005-0000-0000-0000E3070000}"/>
    <cellStyle name="_Currency_Merger Plans2 7 2" xfId="41818" xr:uid="{00000000-0005-0000-0000-0000E4070000}"/>
    <cellStyle name="_Currency_Merger Plans2 7 2 2" xfId="41819" xr:uid="{00000000-0005-0000-0000-0000E5070000}"/>
    <cellStyle name="_Currency_Merger Plans2 7 2 2 2" xfId="41820" xr:uid="{00000000-0005-0000-0000-0000E6070000}"/>
    <cellStyle name="_Currency_Merger Plans2 7 2 3" xfId="41821" xr:uid="{00000000-0005-0000-0000-0000E7070000}"/>
    <cellStyle name="_Currency_Merger Plans2 7 3" xfId="41822" xr:uid="{00000000-0005-0000-0000-0000E8070000}"/>
    <cellStyle name="_Currency_Merger Plans2 7 3 2" xfId="41823" xr:uid="{00000000-0005-0000-0000-0000E9070000}"/>
    <cellStyle name="_Currency_Merger Plans2 7 3 2 2" xfId="41824" xr:uid="{00000000-0005-0000-0000-0000EA070000}"/>
    <cellStyle name="_Currency_Merger Plans2 7 3 3" xfId="41825" xr:uid="{00000000-0005-0000-0000-0000EB070000}"/>
    <cellStyle name="_Currency_Merger Plans2 7 4" xfId="41826" xr:uid="{00000000-0005-0000-0000-0000EC070000}"/>
    <cellStyle name="_Currency_Merger Plans2 7 4 2" xfId="41827" xr:uid="{00000000-0005-0000-0000-0000ED070000}"/>
    <cellStyle name="_Currency_Merger Plans2 7 5" xfId="41828" xr:uid="{00000000-0005-0000-0000-0000EE070000}"/>
    <cellStyle name="_Currency_Merger Plans2 8" xfId="41829" xr:uid="{00000000-0005-0000-0000-0000EF070000}"/>
    <cellStyle name="_Currency_Merger Plans2 8 2" xfId="41830" xr:uid="{00000000-0005-0000-0000-0000F0070000}"/>
    <cellStyle name="_Currency_Merger Plans2 8 2 2" xfId="41831" xr:uid="{00000000-0005-0000-0000-0000F1070000}"/>
    <cellStyle name="_Currency_Merger Plans2 8 3" xfId="41832" xr:uid="{00000000-0005-0000-0000-0000F2070000}"/>
    <cellStyle name="_Currency_Merger Plans2 9" xfId="41833" xr:uid="{00000000-0005-0000-0000-0000F3070000}"/>
    <cellStyle name="_Currency_Merger Plans2 9 2" xfId="41834" xr:uid="{00000000-0005-0000-0000-0000F4070000}"/>
    <cellStyle name="_Currency_Merger Plans2 9 2 2" xfId="41835" xr:uid="{00000000-0005-0000-0000-0000F5070000}"/>
    <cellStyle name="_Currency_Merger Plans2 9 3" xfId="41836"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59"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37"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38" xr:uid="{00000000-0005-0000-0000-000016080000}"/>
    <cellStyle name="_CurrencySpace 10 2" xfId="41839" xr:uid="{00000000-0005-0000-0000-000017080000}"/>
    <cellStyle name="_CurrencySpace 11" xfId="41840" xr:uid="{00000000-0005-0000-0000-000018080000}"/>
    <cellStyle name="_CurrencySpace 12" xfId="41841" xr:uid="{00000000-0005-0000-0000-000019080000}"/>
    <cellStyle name="_CurrencySpace 13" xfId="41842" xr:uid="{00000000-0005-0000-0000-00001A080000}"/>
    <cellStyle name="_CurrencySpace 14" xfId="41843" xr:uid="{00000000-0005-0000-0000-00001B080000}"/>
    <cellStyle name="_CurrencySpace 2" xfId="247" xr:uid="{00000000-0005-0000-0000-00001C080000}"/>
    <cellStyle name="_CurrencySpace 2 2" xfId="12225" xr:uid="{00000000-0005-0000-0000-00001D080000}"/>
    <cellStyle name="_CurrencySpace 2 2 2" xfId="41844" xr:uid="{00000000-0005-0000-0000-00001E080000}"/>
    <cellStyle name="_CurrencySpace 2 2 2 2" xfId="41845" xr:uid="{00000000-0005-0000-0000-00001F080000}"/>
    <cellStyle name="_CurrencySpace 2 2 2 2 2" xfId="41846" xr:uid="{00000000-0005-0000-0000-000020080000}"/>
    <cellStyle name="_CurrencySpace 2 2 2 3" xfId="41847" xr:uid="{00000000-0005-0000-0000-000021080000}"/>
    <cellStyle name="_CurrencySpace 2 2 3" xfId="41848" xr:uid="{00000000-0005-0000-0000-000022080000}"/>
    <cellStyle name="_CurrencySpace 2 2 3 2" xfId="41849" xr:uid="{00000000-0005-0000-0000-000023080000}"/>
    <cellStyle name="_CurrencySpace 2 2 4" xfId="41850" xr:uid="{00000000-0005-0000-0000-000024080000}"/>
    <cellStyle name="_CurrencySpace 2 3" xfId="37060" xr:uid="{00000000-0005-0000-0000-000025080000}"/>
    <cellStyle name="_CurrencySpace 2 3 2" xfId="41851" xr:uid="{00000000-0005-0000-0000-000026080000}"/>
    <cellStyle name="_CurrencySpace 2 3 2 2" xfId="41852" xr:uid="{00000000-0005-0000-0000-000027080000}"/>
    <cellStyle name="_CurrencySpace 2 3 3" xfId="41853" xr:uid="{00000000-0005-0000-0000-000028080000}"/>
    <cellStyle name="_CurrencySpace 2 4" xfId="41854" xr:uid="{00000000-0005-0000-0000-000029080000}"/>
    <cellStyle name="_CurrencySpace 2 4 2" xfId="41855" xr:uid="{00000000-0005-0000-0000-00002A080000}"/>
    <cellStyle name="_CurrencySpace 2 4 2 2" xfId="41856" xr:uid="{00000000-0005-0000-0000-00002B080000}"/>
    <cellStyle name="_CurrencySpace 2 4 3" xfId="41857" xr:uid="{00000000-0005-0000-0000-00002C080000}"/>
    <cellStyle name="_CurrencySpace 2 5" xfId="41858" xr:uid="{00000000-0005-0000-0000-00002D080000}"/>
    <cellStyle name="_CurrencySpace 2 5 2" xfId="41859" xr:uid="{00000000-0005-0000-0000-00002E080000}"/>
    <cellStyle name="_CurrencySpace 2 6" xfId="41860"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1" xr:uid="{00000000-0005-0000-0000-000033080000}"/>
    <cellStyle name="_CurrencySpace 3 2 3" xfId="41862" xr:uid="{00000000-0005-0000-0000-000034080000}"/>
    <cellStyle name="_CurrencySpace 3 3" xfId="12229" xr:uid="{00000000-0005-0000-0000-000035080000}"/>
    <cellStyle name="_CurrencySpace 3 3 2" xfId="41863" xr:uid="{00000000-0005-0000-0000-000036080000}"/>
    <cellStyle name="_CurrencySpace 3 3 3" xfId="41864" xr:uid="{00000000-0005-0000-0000-000037080000}"/>
    <cellStyle name="_CurrencySpace 3 3 4" xfId="41865" xr:uid="{00000000-0005-0000-0000-000038080000}"/>
    <cellStyle name="_CurrencySpace 3 4" xfId="37061" xr:uid="{00000000-0005-0000-0000-000039080000}"/>
    <cellStyle name="_CurrencySpace 4" xfId="12230" xr:uid="{00000000-0005-0000-0000-00003A080000}"/>
    <cellStyle name="_CurrencySpace 4 2" xfId="12231" xr:uid="{00000000-0005-0000-0000-00003B080000}"/>
    <cellStyle name="_CurrencySpace 4 2 2" xfId="41866" xr:uid="{00000000-0005-0000-0000-00003C080000}"/>
    <cellStyle name="_CurrencySpace 4 2 2 2" xfId="41867" xr:uid="{00000000-0005-0000-0000-00003D080000}"/>
    <cellStyle name="_CurrencySpace 4 2 2 2 2" xfId="41868" xr:uid="{00000000-0005-0000-0000-00003E080000}"/>
    <cellStyle name="_CurrencySpace 4 2 2 3" xfId="41869" xr:uid="{00000000-0005-0000-0000-00003F080000}"/>
    <cellStyle name="_CurrencySpace 4 2 3" xfId="41870" xr:uid="{00000000-0005-0000-0000-000040080000}"/>
    <cellStyle name="_CurrencySpace 4 2 3 2" xfId="41871" xr:uid="{00000000-0005-0000-0000-000041080000}"/>
    <cellStyle name="_CurrencySpace 4 2 4" xfId="41872" xr:uid="{00000000-0005-0000-0000-000042080000}"/>
    <cellStyle name="_CurrencySpace 4 3" xfId="37062" xr:uid="{00000000-0005-0000-0000-000043080000}"/>
    <cellStyle name="_CurrencySpace 4 3 2" xfId="41873" xr:uid="{00000000-0005-0000-0000-000044080000}"/>
    <cellStyle name="_CurrencySpace 4 3 2 2" xfId="41874" xr:uid="{00000000-0005-0000-0000-000045080000}"/>
    <cellStyle name="_CurrencySpace 4 3 3" xfId="41875" xr:uid="{00000000-0005-0000-0000-000046080000}"/>
    <cellStyle name="_CurrencySpace 4 4" xfId="41876" xr:uid="{00000000-0005-0000-0000-000047080000}"/>
    <cellStyle name="_CurrencySpace 4 4 2" xfId="41877" xr:uid="{00000000-0005-0000-0000-000048080000}"/>
    <cellStyle name="_CurrencySpace 4 5" xfId="41878" xr:uid="{00000000-0005-0000-0000-000049080000}"/>
    <cellStyle name="_CurrencySpace 5" xfId="37063" xr:uid="{00000000-0005-0000-0000-00004A080000}"/>
    <cellStyle name="_CurrencySpace 5 2" xfId="41879" xr:uid="{00000000-0005-0000-0000-00004B080000}"/>
    <cellStyle name="_CurrencySpace 5 2 2" xfId="41880" xr:uid="{00000000-0005-0000-0000-00004C080000}"/>
    <cellStyle name="_CurrencySpace 5 2 2 2" xfId="41881" xr:uid="{00000000-0005-0000-0000-00004D080000}"/>
    <cellStyle name="_CurrencySpace 5 2 2 2 2" xfId="41882" xr:uid="{00000000-0005-0000-0000-00004E080000}"/>
    <cellStyle name="_CurrencySpace 5 2 2 3" xfId="41883" xr:uid="{00000000-0005-0000-0000-00004F080000}"/>
    <cellStyle name="_CurrencySpace 5 2 3" xfId="41884" xr:uid="{00000000-0005-0000-0000-000050080000}"/>
    <cellStyle name="_CurrencySpace 5 2 3 2" xfId="41885" xr:uid="{00000000-0005-0000-0000-000051080000}"/>
    <cellStyle name="_CurrencySpace 5 2 4" xfId="41886" xr:uid="{00000000-0005-0000-0000-000052080000}"/>
    <cellStyle name="_CurrencySpace 5 3" xfId="41887" xr:uid="{00000000-0005-0000-0000-000053080000}"/>
    <cellStyle name="_CurrencySpace 5 3 2" xfId="41888" xr:uid="{00000000-0005-0000-0000-000054080000}"/>
    <cellStyle name="_CurrencySpace 5 3 2 2" xfId="41889" xr:uid="{00000000-0005-0000-0000-000055080000}"/>
    <cellStyle name="_CurrencySpace 5 3 3" xfId="41890" xr:uid="{00000000-0005-0000-0000-000056080000}"/>
    <cellStyle name="_CurrencySpace 5 4" xfId="41891" xr:uid="{00000000-0005-0000-0000-000057080000}"/>
    <cellStyle name="_CurrencySpace 5 4 2" xfId="41892" xr:uid="{00000000-0005-0000-0000-000058080000}"/>
    <cellStyle name="_CurrencySpace 5 5" xfId="41893" xr:uid="{00000000-0005-0000-0000-000059080000}"/>
    <cellStyle name="_CurrencySpace 6" xfId="41894" xr:uid="{00000000-0005-0000-0000-00005A080000}"/>
    <cellStyle name="_CurrencySpace 6 2" xfId="41895" xr:uid="{00000000-0005-0000-0000-00005B080000}"/>
    <cellStyle name="_CurrencySpace 6 2 2" xfId="41896" xr:uid="{00000000-0005-0000-0000-00005C080000}"/>
    <cellStyle name="_CurrencySpace 6 2 2 2" xfId="41897" xr:uid="{00000000-0005-0000-0000-00005D080000}"/>
    <cellStyle name="_CurrencySpace 6 2 2 2 2" xfId="41898" xr:uid="{00000000-0005-0000-0000-00005E080000}"/>
    <cellStyle name="_CurrencySpace 6 2 2 3" xfId="41899" xr:uid="{00000000-0005-0000-0000-00005F080000}"/>
    <cellStyle name="_CurrencySpace 6 2 3" xfId="41900" xr:uid="{00000000-0005-0000-0000-000060080000}"/>
    <cellStyle name="_CurrencySpace 6 2 3 2" xfId="41901" xr:uid="{00000000-0005-0000-0000-000061080000}"/>
    <cellStyle name="_CurrencySpace 6 2 4" xfId="41902" xr:uid="{00000000-0005-0000-0000-000062080000}"/>
    <cellStyle name="_CurrencySpace 6 3" xfId="41903" xr:uid="{00000000-0005-0000-0000-000063080000}"/>
    <cellStyle name="_CurrencySpace 6 3 2" xfId="41904" xr:uid="{00000000-0005-0000-0000-000064080000}"/>
    <cellStyle name="_CurrencySpace 6 3 2 2" xfId="41905" xr:uid="{00000000-0005-0000-0000-000065080000}"/>
    <cellStyle name="_CurrencySpace 6 3 3" xfId="41906" xr:uid="{00000000-0005-0000-0000-000066080000}"/>
    <cellStyle name="_CurrencySpace 6 4" xfId="41907" xr:uid="{00000000-0005-0000-0000-000067080000}"/>
    <cellStyle name="_CurrencySpace 6 4 2" xfId="41908" xr:uid="{00000000-0005-0000-0000-000068080000}"/>
    <cellStyle name="_CurrencySpace 6 5" xfId="41909" xr:uid="{00000000-0005-0000-0000-000069080000}"/>
    <cellStyle name="_CurrencySpace 7" xfId="41910" xr:uid="{00000000-0005-0000-0000-00006A080000}"/>
    <cellStyle name="_CurrencySpace 7 2" xfId="41911" xr:uid="{00000000-0005-0000-0000-00006B080000}"/>
    <cellStyle name="_CurrencySpace 7 2 2" xfId="41912" xr:uid="{00000000-0005-0000-0000-00006C080000}"/>
    <cellStyle name="_CurrencySpace 7 2 2 2" xfId="41913" xr:uid="{00000000-0005-0000-0000-00006D080000}"/>
    <cellStyle name="_CurrencySpace 7 2 3" xfId="41914" xr:uid="{00000000-0005-0000-0000-00006E080000}"/>
    <cellStyle name="_CurrencySpace 7 3" xfId="41915" xr:uid="{00000000-0005-0000-0000-00006F080000}"/>
    <cellStyle name="_CurrencySpace 7 3 2" xfId="41916" xr:uid="{00000000-0005-0000-0000-000070080000}"/>
    <cellStyle name="_CurrencySpace 7 3 2 2" xfId="41917" xr:uid="{00000000-0005-0000-0000-000071080000}"/>
    <cellStyle name="_CurrencySpace 7 3 3" xfId="41918" xr:uid="{00000000-0005-0000-0000-000072080000}"/>
    <cellStyle name="_CurrencySpace 7 4" xfId="41919" xr:uid="{00000000-0005-0000-0000-000073080000}"/>
    <cellStyle name="_CurrencySpace 7 4 2" xfId="41920" xr:uid="{00000000-0005-0000-0000-000074080000}"/>
    <cellStyle name="_CurrencySpace 7 5" xfId="41921" xr:uid="{00000000-0005-0000-0000-000075080000}"/>
    <cellStyle name="_CurrencySpace 8" xfId="41922" xr:uid="{00000000-0005-0000-0000-000076080000}"/>
    <cellStyle name="_CurrencySpace 8 2" xfId="41923" xr:uid="{00000000-0005-0000-0000-000077080000}"/>
    <cellStyle name="_CurrencySpace 8 2 2" xfId="41924" xr:uid="{00000000-0005-0000-0000-000078080000}"/>
    <cellStyle name="_CurrencySpace 8 3" xfId="41925" xr:uid="{00000000-0005-0000-0000-000079080000}"/>
    <cellStyle name="_CurrencySpace 9" xfId="41926" xr:uid="{00000000-0005-0000-0000-00007A080000}"/>
    <cellStyle name="_CurrencySpace 9 2" xfId="41927" xr:uid="{00000000-0005-0000-0000-00007B080000}"/>
    <cellStyle name="_CurrencySpace 9 2 2" xfId="41928" xr:uid="{00000000-0005-0000-0000-00007C080000}"/>
    <cellStyle name="_CurrencySpace 9 3" xfId="41929" xr:uid="{00000000-0005-0000-0000-00007D080000}"/>
    <cellStyle name="_CurrencySpace_03-Egne aksjer 1002" xfId="12232" xr:uid="{00000000-0005-0000-0000-00007E080000}"/>
    <cellStyle name="_CurrencySpace_03-Egne aksjer 1002 2" xfId="37064" xr:uid="{00000000-0005-0000-0000-00007F080000}"/>
    <cellStyle name="_CurrencySpace_03-Egne aksjer 1003" xfId="12233" xr:uid="{00000000-0005-0000-0000-000080080000}"/>
    <cellStyle name="_CurrencySpace_03-Egne aksjer 1003 2" xfId="37065" xr:uid="{00000000-0005-0000-0000-000081080000}"/>
    <cellStyle name="_CurrencySpace_06-Tilknytta 0909" xfId="12234" xr:uid="{00000000-0005-0000-0000-000082080000}"/>
    <cellStyle name="_CurrencySpace_Adj_Operating_expenses" xfId="41930" xr:uid="{00000000-0005-0000-0000-000083080000}"/>
    <cellStyle name="_CurrencySpace_Adj_Spec_capital_require" xfId="12235" xr:uid="{00000000-0005-0000-0000-000084080000}"/>
    <cellStyle name="_CurrencySpace_Ark1" xfId="37066" xr:uid="{00000000-0005-0000-0000-000085080000}"/>
    <cellStyle name="_CurrencySpace_AVA DVA EL" xfId="41931" xr:uid="{00000000-0005-0000-0000-000086080000}"/>
    <cellStyle name="_CurrencySpace_EK 0912" xfId="12236" xr:uid="{00000000-0005-0000-0000-000087080000}"/>
    <cellStyle name="_CurrencySpace_EK oppstilling 1Q09" xfId="41932" xr:uid="{00000000-0005-0000-0000-000088080000}"/>
    <cellStyle name="_CurrencySpace_Expenses (1)" xfId="41933" xr:uid="{00000000-0005-0000-0000-000089080000}"/>
    <cellStyle name="_CurrencySpace_Group_DnB_NORD_B2008-11_to_DnB_NOR061107" xfId="12237" xr:uid="{00000000-0005-0000-0000-00008A080000}"/>
    <cellStyle name="_CurrencySpace_IFRS MORBANK" xfId="37067" xr:uid="{00000000-0005-0000-0000-00008B080000}"/>
    <cellStyle name="_CurrencySpace_Income statement ASA" xfId="37068" xr:uid="{00000000-0005-0000-0000-00008C080000}"/>
    <cellStyle name="_CurrencySpace_Income statement Group" xfId="37069" xr:uid="{00000000-0005-0000-0000-00008D080000}"/>
    <cellStyle name="_CurrencySpace_Kontantstrømanalyse 3Q09-konsernet" xfId="12238" xr:uid="{00000000-0005-0000-0000-00008E080000}"/>
    <cellStyle name="_CurrencySpace_Kontantstrømanalyse 3Q09-konsernet 2" xfId="37070" xr:uid="{00000000-0005-0000-0000-00008F080000}"/>
    <cellStyle name="_CurrencySpace_Kontantstrømanalyse 4Q09-konsernet" xfId="12239" xr:uid="{00000000-0005-0000-0000-000090080000}"/>
    <cellStyle name="_CurrencySpace_Kontantstrømanalyse 4Q09-konsernet 2" xfId="37071" xr:uid="{00000000-0005-0000-0000-000091080000}"/>
    <cellStyle name="_CurrencySpace_Note utlån" xfId="37072" xr:uid="{00000000-0005-0000-0000-000092080000}"/>
    <cellStyle name="_CurrencySpace_Other MTM adjustments" xfId="41934"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3" xr:uid="{00000000-0005-0000-0000-000099080000}"/>
    <cellStyle name="_Def_Nøkkeltall" xfId="37074" xr:uid="{00000000-0005-0000-0000-00009A080000}"/>
    <cellStyle name="_Def_Q Sum_Res N" xfId="37075" xr:uid="{00000000-0005-0000-0000-00009B080000}"/>
    <cellStyle name="_Def_Resultat" xfId="37076" xr:uid="{00000000-0005-0000-0000-00009C080000}"/>
    <cellStyle name="_economic profit" xfId="41935"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36"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37"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77" xr:uid="{00000000-0005-0000-0000-0000AE080000}"/>
    <cellStyle name="_Heading_prestemp_Nøkkeltall" xfId="37078"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79" xr:uid="{00000000-0005-0000-0000-0000B3080000}"/>
    <cellStyle name="_Highlight 2_Adj_Income_statement" xfId="37080" xr:uid="{00000000-0005-0000-0000-0000B4080000}"/>
    <cellStyle name="_Highlight 2_Adj_IncomeStatement" xfId="37081" xr:uid="{00000000-0005-0000-0000-0000B5080000}"/>
    <cellStyle name="_Highlight 2_Adj_IncomeStatement_1" xfId="37082"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3"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84" xr:uid="{00000000-0005-0000-0000-0000BC080000}"/>
    <cellStyle name="_Highlight 2_Ark1" xfId="37085" xr:uid="{00000000-0005-0000-0000-0000BD080000}"/>
    <cellStyle name="_Highlight 2_Ark2" xfId="37086" xr:uid="{00000000-0005-0000-0000-0000BE080000}"/>
    <cellStyle name="_Highlight 2_Balanse" xfId="12262" xr:uid="{00000000-0005-0000-0000-0000BF080000}"/>
    <cellStyle name="_Highlight 2_Bank ASA" xfId="37087" xr:uid="{00000000-0005-0000-0000-0000C0080000}"/>
    <cellStyle name="_Highlight 2_CC1" xfId="53218" xr:uid="{4236D272-2E60-4906-AF22-7AAD147BBD82}"/>
    <cellStyle name="_Highlight 2_Hovedtall" xfId="37088" xr:uid="{00000000-0005-0000-0000-0000C1080000}"/>
    <cellStyle name="_Highlight 2_Income statement Group" xfId="37089" xr:uid="{00000000-0005-0000-0000-0000C2080000}"/>
    <cellStyle name="_Highlight 2_KM1" xfId="12548" xr:uid="{00000000-0005-0000-0000-0000C3080000}"/>
    <cellStyle name="_Highlight 2_LR2" xfId="53197" xr:uid="{26B8F902-A963-4C61-B768-D174747CBF73}"/>
    <cellStyle name="_Highlight 2_Nøkkeltall" xfId="37090" xr:uid="{00000000-0005-0000-0000-0000C4080000}"/>
    <cellStyle name="_Highlight 2_Rapp fra SAP 1512" xfId="37091" xr:uid="{00000000-0005-0000-0000-0000C5080000}"/>
    <cellStyle name="_Highlight 2_Resultat" xfId="37092" xr:uid="{00000000-0005-0000-0000-0000C6080000}"/>
    <cellStyle name="_Highlight 3" xfId="37093" xr:uid="{00000000-0005-0000-0000-0000C7080000}"/>
    <cellStyle name="_Highlight_Adj_comprehensive_income" xfId="37094" xr:uid="{00000000-0005-0000-0000-0000C8080000}"/>
    <cellStyle name="_Highlight_Adj_comprehensive_income_1" xfId="37095" xr:uid="{00000000-0005-0000-0000-0000C9080000}"/>
    <cellStyle name="_Highlight_Adj_comprehensive_income_Trends" xfId="37096" xr:uid="{00000000-0005-0000-0000-0000CA080000}"/>
    <cellStyle name="_Highlight_Adj_Income_statement" xfId="37097" xr:uid="{00000000-0005-0000-0000-0000CB080000}"/>
    <cellStyle name="_Highlight_Adj_IncomeStatement" xfId="37098" xr:uid="{00000000-0005-0000-0000-0000CC080000}"/>
    <cellStyle name="_Highlight_Adj_IncomeStatement_1" xfId="37099"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0" xr:uid="{00000000-0005-0000-0000-0000D0080000}"/>
    <cellStyle name="_Highlight_Adj-Debt securities issued_1" xfId="37101" xr:uid="{00000000-0005-0000-0000-0000D1080000}"/>
    <cellStyle name="_Highlight_Adj-IncomeStatement_Trends" xfId="37102"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3" xr:uid="{00000000-0005-0000-0000-0000D5080000}"/>
    <cellStyle name="_Highlight_Ark1" xfId="37104" xr:uid="{00000000-0005-0000-0000-0000D6080000}"/>
    <cellStyle name="_Highlight_Balanse" xfId="12267" xr:uid="{00000000-0005-0000-0000-0000D7080000}"/>
    <cellStyle name="_Highlight_BalanseBoligkreditt" xfId="37105" xr:uid="{00000000-0005-0000-0000-0000D8080000}"/>
    <cellStyle name="_Highlight_CC1" xfId="53217" xr:uid="{49711077-19D2-423A-AD9B-A990D4717DF6}"/>
    <cellStyle name="_Highlight_Expenses (1)" xfId="41938" xr:uid="{00000000-0005-0000-0000-0000D9080000}"/>
    <cellStyle name="_Highlight_Hovedtall" xfId="37106" xr:uid="{00000000-0005-0000-0000-0000DA080000}"/>
    <cellStyle name="_Highlight_Income statement ASA" xfId="37107" xr:uid="{00000000-0005-0000-0000-0000DB080000}"/>
    <cellStyle name="_Highlight_Income statement Group" xfId="37108" xr:uid="{00000000-0005-0000-0000-0000DC080000}"/>
    <cellStyle name="_Highlight_KM1" xfId="12547" xr:uid="{00000000-0005-0000-0000-0000DD080000}"/>
    <cellStyle name="_Highlight_LR2" xfId="53196" xr:uid="{CC99BCD3-563E-471A-B224-4C8B5B6132BD}"/>
    <cellStyle name="_Highlight_Note del 5" xfId="37109" xr:uid="{00000000-0005-0000-0000-0000DF080000}"/>
    <cellStyle name="_Highlight_Nøkkeltall" xfId="37110" xr:uid="{00000000-0005-0000-0000-0000DE080000}"/>
    <cellStyle name="_Highlight_Resultat" xfId="37111" xr:uid="{00000000-0005-0000-0000-0000E0080000}"/>
    <cellStyle name="_Highlight_Resultat Boligkreditt" xfId="37112" xr:uid="{00000000-0005-0000-0000-0000E1080000}"/>
    <cellStyle name="_Highlight_Solver BAL3" xfId="37113"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39"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0" xr:uid="{00000000-0005-0000-0000-0000EB080000}"/>
    <cellStyle name="_Index" xfId="253" xr:uid="{00000000-0005-0000-0000-0000EC080000}"/>
    <cellStyle name="_Item 3.2_Enclosure 1 Group budget and financial plan 2010-12" xfId="41941"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2" xr:uid="{00000000-0005-0000-0000-0000F2080000}"/>
    <cellStyle name="_Kontrollrapport 2 2 2" xfId="41943" xr:uid="{00000000-0005-0000-0000-0000F3080000}"/>
    <cellStyle name="_Kontrollrapport 2 2 2 2" xfId="41944" xr:uid="{00000000-0005-0000-0000-0000F4080000}"/>
    <cellStyle name="_Kontrollrapport 2 2 3" xfId="41945" xr:uid="{00000000-0005-0000-0000-0000F5080000}"/>
    <cellStyle name="_Kontrollrapport 2 3" xfId="41946" xr:uid="{00000000-0005-0000-0000-0000F6080000}"/>
    <cellStyle name="_Kontrollrapport 2 3 2" xfId="41947" xr:uid="{00000000-0005-0000-0000-0000F7080000}"/>
    <cellStyle name="_Kontrollrapport 2 4" xfId="41948" xr:uid="{00000000-0005-0000-0000-0000F8080000}"/>
    <cellStyle name="_Kontrollrapport 2_Kontroll ME" xfId="12277" xr:uid="{00000000-0005-0000-0000-0000F9080000}"/>
    <cellStyle name="_Kontrollrapport 2_Kontroll-fane" xfId="12278" xr:uid="{00000000-0005-0000-0000-0000FA080000}"/>
    <cellStyle name="_Kontrollrapport 3" xfId="41949" xr:uid="{00000000-0005-0000-0000-0000FB080000}"/>
    <cellStyle name="_Kontrollrapport 3 2" xfId="41950" xr:uid="{00000000-0005-0000-0000-0000FC080000}"/>
    <cellStyle name="_Kontrollrapport 4" xfId="41951" xr:uid="{00000000-0005-0000-0000-0000FD080000}"/>
    <cellStyle name="_Kontrollrapport 4 2" xfId="41952" xr:uid="{00000000-0005-0000-0000-0000FE080000}"/>
    <cellStyle name="_Kontrollrapport 5" xfId="41953" xr:uid="{00000000-0005-0000-0000-0000FF080000}"/>
    <cellStyle name="_Kontrollrapport_Expenses (1)" xfId="41954"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14" xr:uid="{00000000-0005-0000-0000-000003090000}"/>
    <cellStyle name="_Kontrollrapport_Prognose eksponering  2" xfId="41955" xr:uid="{00000000-0005-0000-0000-000004090000}"/>
    <cellStyle name="_Kontrollrapport_Prognose eksponering  2 2" xfId="41956" xr:uid="{00000000-0005-0000-0000-000005090000}"/>
    <cellStyle name="_Kontrollrapport_Prognose eksponering  2 2 2" xfId="41957" xr:uid="{00000000-0005-0000-0000-000006090000}"/>
    <cellStyle name="_Kontrollrapport_Prognose eksponering  2 3" xfId="41958" xr:uid="{00000000-0005-0000-0000-000007090000}"/>
    <cellStyle name="_Kontrollrapport_Prognose eksponering  3" xfId="41959" xr:uid="{00000000-0005-0000-0000-000008090000}"/>
    <cellStyle name="_Kontrollrapport_Prognose eksponering  3 2" xfId="41960" xr:uid="{00000000-0005-0000-0000-000009090000}"/>
    <cellStyle name="_Kontrollrapport_Prognose eksponering  4" xfId="41961" xr:uid="{00000000-0005-0000-0000-00000A090000}"/>
    <cellStyle name="_Kontrollrapport_Results &amp; key fig." xfId="41962" xr:uid="{00000000-0005-0000-0000-00000B090000}"/>
    <cellStyle name="_Kontrollrapport_Vedlegg" xfId="41963" xr:uid="{00000000-0005-0000-0000-00000C090000}"/>
    <cellStyle name="_Kontrollrapport_Vedlegg 2" xfId="41964" xr:uid="{00000000-0005-0000-0000-00000D090000}"/>
    <cellStyle name="_Kontrollrapport_Vedlegg 2 2" xfId="41965" xr:uid="{00000000-0005-0000-0000-00000E090000}"/>
    <cellStyle name="_Kontrollrapport_Vedlegg 2 2 2" xfId="41966" xr:uid="{00000000-0005-0000-0000-00000F090000}"/>
    <cellStyle name="_Kontrollrapport_Vedlegg 2 3" xfId="41967" xr:uid="{00000000-0005-0000-0000-000010090000}"/>
    <cellStyle name="_Kontrollrapport_Vedlegg 2 3 2" xfId="41968" xr:uid="{00000000-0005-0000-0000-000011090000}"/>
    <cellStyle name="_Kontrollrapport_Vedlegg 2 4" xfId="41969" xr:uid="{00000000-0005-0000-0000-000012090000}"/>
    <cellStyle name="_Kontrollrapport_Vedlegg 3" xfId="41970" xr:uid="{00000000-0005-0000-0000-000013090000}"/>
    <cellStyle name="_Kontrollrapport_Vedlegg 3 2" xfId="41971" xr:uid="{00000000-0005-0000-0000-000014090000}"/>
    <cellStyle name="_Kontrollrapport_Vedlegg 4" xfId="41972" xr:uid="{00000000-0005-0000-0000-000015090000}"/>
    <cellStyle name="_Kontrollrapport_Vedlegg 4 2" xfId="41973" xr:uid="{00000000-0005-0000-0000-000016090000}"/>
    <cellStyle name="_Kontrollrapport_Vedlegg 5" xfId="41974" xr:uid="{00000000-0005-0000-0000-000017090000}"/>
    <cellStyle name="_Kontrollrapport_Vedlegg_1" xfId="41975" xr:uid="{00000000-0005-0000-0000-000018090000}"/>
    <cellStyle name="_Kontrollrapport_Vedlegg_1 2" xfId="41976" xr:uid="{00000000-0005-0000-0000-000019090000}"/>
    <cellStyle name="_Kontrollrapport_Vedlegg_1 2 2" xfId="41977" xr:uid="{00000000-0005-0000-0000-00001A090000}"/>
    <cellStyle name="_Kontrollrapport_Vedlegg_1 2 2 2" xfId="41978" xr:uid="{00000000-0005-0000-0000-00001B090000}"/>
    <cellStyle name="_Kontrollrapport_Vedlegg_1 2 3" xfId="41979" xr:uid="{00000000-0005-0000-0000-00001C090000}"/>
    <cellStyle name="_Kontrollrapport_Vedlegg_1 3" xfId="41980" xr:uid="{00000000-0005-0000-0000-00001D090000}"/>
    <cellStyle name="_Kontrollrapport_Vedlegg_1 3 2" xfId="41981" xr:uid="{00000000-0005-0000-0000-00001E090000}"/>
    <cellStyle name="_Kontrollrapport_Vedlegg_1 4" xfId="41982"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83" xr:uid="{00000000-0005-0000-0000-000023090000}"/>
    <cellStyle name="_Markedsandel" xfId="37115" xr:uid="{00000000-0005-0000-0000-000024090000}"/>
    <cellStyle name="_Markedsandel_Q Sum_Res N" xfId="37116"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84" xr:uid="{00000000-0005-0000-0000-000029090000}"/>
    <cellStyle name="_Max 10% Obligasjoner Inv 2 2 2" xfId="41985" xr:uid="{00000000-0005-0000-0000-00002A090000}"/>
    <cellStyle name="_Max 10% Obligasjoner Inv 2 2 2 2" xfId="41986" xr:uid="{00000000-0005-0000-0000-00002B090000}"/>
    <cellStyle name="_Max 10% Obligasjoner Inv 2 2 3" xfId="41987" xr:uid="{00000000-0005-0000-0000-00002C090000}"/>
    <cellStyle name="_Max 10% Obligasjoner Inv 2 3" xfId="41988" xr:uid="{00000000-0005-0000-0000-00002D090000}"/>
    <cellStyle name="_Max 10% Obligasjoner Inv 2 3 2" xfId="41989" xr:uid="{00000000-0005-0000-0000-00002E090000}"/>
    <cellStyle name="_Max 10% Obligasjoner Inv 2 4" xfId="41990"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1" xr:uid="{00000000-0005-0000-0000-000032090000}"/>
    <cellStyle name="_Max 10% Obligasjoner Inv 3 2" xfId="41992" xr:uid="{00000000-0005-0000-0000-000033090000}"/>
    <cellStyle name="_Max 10% Obligasjoner Inv 4" xfId="41993" xr:uid="{00000000-0005-0000-0000-000034090000}"/>
    <cellStyle name="_Max 10% Obligasjoner Inv 4 2" xfId="41994" xr:uid="{00000000-0005-0000-0000-000035090000}"/>
    <cellStyle name="_Max 10% Obligasjoner Inv 5" xfId="41995" xr:uid="{00000000-0005-0000-0000-000036090000}"/>
    <cellStyle name="_Max 10% Obligasjoner Inv_Expenses (1)" xfId="41996"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17" xr:uid="{00000000-0005-0000-0000-00003A090000}"/>
    <cellStyle name="_Max 10% Obligasjoner Inv_Prognose eksponering  2" xfId="41997" xr:uid="{00000000-0005-0000-0000-00003B090000}"/>
    <cellStyle name="_Max 10% Obligasjoner Inv_Prognose eksponering  2 2" xfId="41998" xr:uid="{00000000-0005-0000-0000-00003C090000}"/>
    <cellStyle name="_Max 10% Obligasjoner Inv_Prognose eksponering  2 2 2" xfId="41999" xr:uid="{00000000-0005-0000-0000-00003D090000}"/>
    <cellStyle name="_Max 10% Obligasjoner Inv_Prognose eksponering  2 3" xfId="42000" xr:uid="{00000000-0005-0000-0000-00003E090000}"/>
    <cellStyle name="_Max 10% Obligasjoner Inv_Prognose eksponering  3" xfId="42001" xr:uid="{00000000-0005-0000-0000-00003F090000}"/>
    <cellStyle name="_Max 10% Obligasjoner Inv_Prognose eksponering  3 2" xfId="42002" xr:uid="{00000000-0005-0000-0000-000040090000}"/>
    <cellStyle name="_Max 10% Obligasjoner Inv_Prognose eksponering  4" xfId="42003" xr:uid="{00000000-0005-0000-0000-000041090000}"/>
    <cellStyle name="_Max 10% Obligasjoner Inv_Results &amp; key fig." xfId="42004" xr:uid="{00000000-0005-0000-0000-000042090000}"/>
    <cellStyle name="_Max 10% Obligasjoner Inv_Vedlegg" xfId="42005" xr:uid="{00000000-0005-0000-0000-000043090000}"/>
    <cellStyle name="_Max 10% Obligasjoner Inv_Vedlegg 2" xfId="42006" xr:uid="{00000000-0005-0000-0000-000044090000}"/>
    <cellStyle name="_Max 10% Obligasjoner Inv_Vedlegg 2 2" xfId="42007" xr:uid="{00000000-0005-0000-0000-000045090000}"/>
    <cellStyle name="_Max 10% Obligasjoner Inv_Vedlegg 2 2 2" xfId="42008" xr:uid="{00000000-0005-0000-0000-000046090000}"/>
    <cellStyle name="_Max 10% Obligasjoner Inv_Vedlegg 2 3" xfId="42009" xr:uid="{00000000-0005-0000-0000-000047090000}"/>
    <cellStyle name="_Max 10% Obligasjoner Inv_Vedlegg 2 3 2" xfId="42010" xr:uid="{00000000-0005-0000-0000-000048090000}"/>
    <cellStyle name="_Max 10% Obligasjoner Inv_Vedlegg 2 4" xfId="42011" xr:uid="{00000000-0005-0000-0000-000049090000}"/>
    <cellStyle name="_Max 10% Obligasjoner Inv_Vedlegg 3" xfId="42012" xr:uid="{00000000-0005-0000-0000-00004A090000}"/>
    <cellStyle name="_Max 10% Obligasjoner Inv_Vedlegg 3 2" xfId="42013" xr:uid="{00000000-0005-0000-0000-00004B090000}"/>
    <cellStyle name="_Max 10% Obligasjoner Inv_Vedlegg 4" xfId="42014" xr:uid="{00000000-0005-0000-0000-00004C090000}"/>
    <cellStyle name="_Max 10% Obligasjoner Inv_Vedlegg 4 2" xfId="42015" xr:uid="{00000000-0005-0000-0000-00004D090000}"/>
    <cellStyle name="_Max 10% Obligasjoner Inv_Vedlegg 5" xfId="42016" xr:uid="{00000000-0005-0000-0000-00004E090000}"/>
    <cellStyle name="_Max 10% Obligasjoner Inv_Vedlegg_1" xfId="42017" xr:uid="{00000000-0005-0000-0000-00004F090000}"/>
    <cellStyle name="_Max 10% Obligasjoner Inv_Vedlegg_1 2" xfId="42018" xr:uid="{00000000-0005-0000-0000-000050090000}"/>
    <cellStyle name="_Max 10% Obligasjoner Inv_Vedlegg_1 2 2" xfId="42019" xr:uid="{00000000-0005-0000-0000-000051090000}"/>
    <cellStyle name="_Max 10% Obligasjoner Inv_Vedlegg_1 2 2 2" xfId="42020" xr:uid="{00000000-0005-0000-0000-000052090000}"/>
    <cellStyle name="_Max 10% Obligasjoner Inv_Vedlegg_1 2 3" xfId="42021" xr:uid="{00000000-0005-0000-0000-000053090000}"/>
    <cellStyle name="_Max 10% Obligasjoner Inv_Vedlegg_1 3" xfId="42022" xr:uid="{00000000-0005-0000-0000-000054090000}"/>
    <cellStyle name="_Max 10% Obligasjoner Inv_Vedlegg_1 3 2" xfId="42023" xr:uid="{00000000-0005-0000-0000-000055090000}"/>
    <cellStyle name="_Max 10% Obligasjoner Inv_Vedlegg_1 4" xfId="42024"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25" xr:uid="{00000000-0005-0000-0000-00005C090000}"/>
    <cellStyle name="_Multiple 10 2" xfId="42026" xr:uid="{00000000-0005-0000-0000-00005D090000}"/>
    <cellStyle name="_Multiple 11" xfId="42027" xr:uid="{00000000-0005-0000-0000-00005E090000}"/>
    <cellStyle name="_Multiple 12" xfId="42028" xr:uid="{00000000-0005-0000-0000-00005F090000}"/>
    <cellStyle name="_Multiple 13" xfId="42029" xr:uid="{00000000-0005-0000-0000-000060090000}"/>
    <cellStyle name="_Multiple 14" xfId="42030" xr:uid="{00000000-0005-0000-0000-000061090000}"/>
    <cellStyle name="_Multiple 2" xfId="262" xr:uid="{00000000-0005-0000-0000-000062090000}"/>
    <cellStyle name="_Multiple 2 2" xfId="12289" xr:uid="{00000000-0005-0000-0000-000063090000}"/>
    <cellStyle name="_Multiple 2 2 2" xfId="42031" xr:uid="{00000000-0005-0000-0000-000064090000}"/>
    <cellStyle name="_Multiple 2 2 2 2" xfId="42032" xr:uid="{00000000-0005-0000-0000-000065090000}"/>
    <cellStyle name="_Multiple 2 2 2 2 2" xfId="42033" xr:uid="{00000000-0005-0000-0000-000066090000}"/>
    <cellStyle name="_Multiple 2 2 2 3" xfId="42034" xr:uid="{00000000-0005-0000-0000-000067090000}"/>
    <cellStyle name="_Multiple 2 2 3" xfId="42035" xr:uid="{00000000-0005-0000-0000-000068090000}"/>
    <cellStyle name="_Multiple 2 2 3 2" xfId="42036" xr:uid="{00000000-0005-0000-0000-000069090000}"/>
    <cellStyle name="_Multiple 2 2 4" xfId="42037" xr:uid="{00000000-0005-0000-0000-00006A090000}"/>
    <cellStyle name="_Multiple 2 3" xfId="37118" xr:uid="{00000000-0005-0000-0000-00006B090000}"/>
    <cellStyle name="_Multiple 2 3 2" xfId="42038" xr:uid="{00000000-0005-0000-0000-00006C090000}"/>
    <cellStyle name="_Multiple 2 3 2 2" xfId="42039" xr:uid="{00000000-0005-0000-0000-00006D090000}"/>
    <cellStyle name="_Multiple 2 3 3" xfId="42040" xr:uid="{00000000-0005-0000-0000-00006E090000}"/>
    <cellStyle name="_Multiple 2 4" xfId="42041" xr:uid="{00000000-0005-0000-0000-00006F090000}"/>
    <cellStyle name="_Multiple 2 4 2" xfId="42042" xr:uid="{00000000-0005-0000-0000-000070090000}"/>
    <cellStyle name="_Multiple 2 4 2 2" xfId="42043" xr:uid="{00000000-0005-0000-0000-000071090000}"/>
    <cellStyle name="_Multiple 2 4 3" xfId="42044" xr:uid="{00000000-0005-0000-0000-000072090000}"/>
    <cellStyle name="_Multiple 2 5" xfId="42045" xr:uid="{00000000-0005-0000-0000-000073090000}"/>
    <cellStyle name="_Multiple 2 5 2" xfId="42046" xr:uid="{00000000-0005-0000-0000-000074090000}"/>
    <cellStyle name="_Multiple 2 6" xfId="42047"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48" xr:uid="{00000000-0005-0000-0000-000079090000}"/>
    <cellStyle name="_Multiple 3 2 3" xfId="42049" xr:uid="{00000000-0005-0000-0000-00007A090000}"/>
    <cellStyle name="_Multiple 3 3" xfId="12293" xr:uid="{00000000-0005-0000-0000-00007B090000}"/>
    <cellStyle name="_Multiple 3 3 2" xfId="42050" xr:uid="{00000000-0005-0000-0000-00007C090000}"/>
    <cellStyle name="_Multiple 3 3 3" xfId="42051" xr:uid="{00000000-0005-0000-0000-00007D090000}"/>
    <cellStyle name="_Multiple 3 3 4" xfId="42052" xr:uid="{00000000-0005-0000-0000-00007E090000}"/>
    <cellStyle name="_Multiple 3 4" xfId="37119" xr:uid="{00000000-0005-0000-0000-00007F090000}"/>
    <cellStyle name="_Multiple 4" xfId="12294" xr:uid="{00000000-0005-0000-0000-000080090000}"/>
    <cellStyle name="_Multiple 4 2" xfId="12295" xr:uid="{00000000-0005-0000-0000-000081090000}"/>
    <cellStyle name="_Multiple 4 2 2" xfId="42053" xr:uid="{00000000-0005-0000-0000-000082090000}"/>
    <cellStyle name="_Multiple 4 2 2 2" xfId="42054" xr:uid="{00000000-0005-0000-0000-000083090000}"/>
    <cellStyle name="_Multiple 4 2 2 2 2" xfId="42055" xr:uid="{00000000-0005-0000-0000-000084090000}"/>
    <cellStyle name="_Multiple 4 2 2 3" xfId="42056" xr:uid="{00000000-0005-0000-0000-000085090000}"/>
    <cellStyle name="_Multiple 4 2 3" xfId="42057" xr:uid="{00000000-0005-0000-0000-000086090000}"/>
    <cellStyle name="_Multiple 4 2 3 2" xfId="42058" xr:uid="{00000000-0005-0000-0000-000087090000}"/>
    <cellStyle name="_Multiple 4 2 4" xfId="42059" xr:uid="{00000000-0005-0000-0000-000088090000}"/>
    <cellStyle name="_Multiple 4 3" xfId="37120" xr:uid="{00000000-0005-0000-0000-000089090000}"/>
    <cellStyle name="_Multiple 4 3 2" xfId="42060" xr:uid="{00000000-0005-0000-0000-00008A090000}"/>
    <cellStyle name="_Multiple 4 3 2 2" xfId="42061" xr:uid="{00000000-0005-0000-0000-00008B090000}"/>
    <cellStyle name="_Multiple 4 3 3" xfId="42062" xr:uid="{00000000-0005-0000-0000-00008C090000}"/>
    <cellStyle name="_Multiple 4 4" xfId="42063" xr:uid="{00000000-0005-0000-0000-00008D090000}"/>
    <cellStyle name="_Multiple 4 4 2" xfId="42064" xr:uid="{00000000-0005-0000-0000-00008E090000}"/>
    <cellStyle name="_Multiple 4 5" xfId="42065" xr:uid="{00000000-0005-0000-0000-00008F090000}"/>
    <cellStyle name="_Multiple 5" xfId="37121" xr:uid="{00000000-0005-0000-0000-000090090000}"/>
    <cellStyle name="_Multiple 5 2" xfId="42066" xr:uid="{00000000-0005-0000-0000-000091090000}"/>
    <cellStyle name="_Multiple 5 2 2" xfId="42067" xr:uid="{00000000-0005-0000-0000-000092090000}"/>
    <cellStyle name="_Multiple 5 2 2 2" xfId="42068" xr:uid="{00000000-0005-0000-0000-000093090000}"/>
    <cellStyle name="_Multiple 5 2 2 2 2" xfId="42069" xr:uid="{00000000-0005-0000-0000-000094090000}"/>
    <cellStyle name="_Multiple 5 2 2 3" xfId="42070" xr:uid="{00000000-0005-0000-0000-000095090000}"/>
    <cellStyle name="_Multiple 5 2 3" xfId="42071" xr:uid="{00000000-0005-0000-0000-000096090000}"/>
    <cellStyle name="_Multiple 5 2 3 2" xfId="42072" xr:uid="{00000000-0005-0000-0000-000097090000}"/>
    <cellStyle name="_Multiple 5 2 4" xfId="42073" xr:uid="{00000000-0005-0000-0000-000098090000}"/>
    <cellStyle name="_Multiple 5 3" xfId="42074" xr:uid="{00000000-0005-0000-0000-000099090000}"/>
    <cellStyle name="_Multiple 5 3 2" xfId="42075" xr:uid="{00000000-0005-0000-0000-00009A090000}"/>
    <cellStyle name="_Multiple 5 3 2 2" xfId="42076" xr:uid="{00000000-0005-0000-0000-00009B090000}"/>
    <cellStyle name="_Multiple 5 3 3" xfId="42077" xr:uid="{00000000-0005-0000-0000-00009C090000}"/>
    <cellStyle name="_Multiple 5 4" xfId="42078" xr:uid="{00000000-0005-0000-0000-00009D090000}"/>
    <cellStyle name="_Multiple 5 4 2" xfId="42079" xr:uid="{00000000-0005-0000-0000-00009E090000}"/>
    <cellStyle name="_Multiple 5 5" xfId="42080" xr:uid="{00000000-0005-0000-0000-00009F090000}"/>
    <cellStyle name="_Multiple 6" xfId="42081" xr:uid="{00000000-0005-0000-0000-0000A0090000}"/>
    <cellStyle name="_Multiple 6 2" xfId="42082" xr:uid="{00000000-0005-0000-0000-0000A1090000}"/>
    <cellStyle name="_Multiple 6 2 2" xfId="42083" xr:uid="{00000000-0005-0000-0000-0000A2090000}"/>
    <cellStyle name="_Multiple 6 2 2 2" xfId="42084" xr:uid="{00000000-0005-0000-0000-0000A3090000}"/>
    <cellStyle name="_Multiple 6 2 2 2 2" xfId="42085" xr:uid="{00000000-0005-0000-0000-0000A4090000}"/>
    <cellStyle name="_Multiple 6 2 2 3" xfId="42086" xr:uid="{00000000-0005-0000-0000-0000A5090000}"/>
    <cellStyle name="_Multiple 6 2 3" xfId="42087" xr:uid="{00000000-0005-0000-0000-0000A6090000}"/>
    <cellStyle name="_Multiple 6 2 3 2" xfId="42088" xr:uid="{00000000-0005-0000-0000-0000A7090000}"/>
    <cellStyle name="_Multiple 6 2 4" xfId="42089" xr:uid="{00000000-0005-0000-0000-0000A8090000}"/>
    <cellStyle name="_Multiple 6 3" xfId="42090" xr:uid="{00000000-0005-0000-0000-0000A9090000}"/>
    <cellStyle name="_Multiple 6 3 2" xfId="42091" xr:uid="{00000000-0005-0000-0000-0000AA090000}"/>
    <cellStyle name="_Multiple 6 3 2 2" xfId="42092" xr:uid="{00000000-0005-0000-0000-0000AB090000}"/>
    <cellStyle name="_Multiple 6 3 3" xfId="42093" xr:uid="{00000000-0005-0000-0000-0000AC090000}"/>
    <cellStyle name="_Multiple 6 4" xfId="42094" xr:uid="{00000000-0005-0000-0000-0000AD090000}"/>
    <cellStyle name="_Multiple 6 4 2" xfId="42095" xr:uid="{00000000-0005-0000-0000-0000AE090000}"/>
    <cellStyle name="_Multiple 6 5" xfId="42096" xr:uid="{00000000-0005-0000-0000-0000AF090000}"/>
    <cellStyle name="_Multiple 7" xfId="42097" xr:uid="{00000000-0005-0000-0000-0000B0090000}"/>
    <cellStyle name="_Multiple 7 2" xfId="42098" xr:uid="{00000000-0005-0000-0000-0000B1090000}"/>
    <cellStyle name="_Multiple 7 2 2" xfId="42099" xr:uid="{00000000-0005-0000-0000-0000B2090000}"/>
    <cellStyle name="_Multiple 7 2 2 2" xfId="42100" xr:uid="{00000000-0005-0000-0000-0000B3090000}"/>
    <cellStyle name="_Multiple 7 2 3" xfId="42101" xr:uid="{00000000-0005-0000-0000-0000B4090000}"/>
    <cellStyle name="_Multiple 7 3" xfId="42102" xr:uid="{00000000-0005-0000-0000-0000B5090000}"/>
    <cellStyle name="_Multiple 7 3 2" xfId="42103" xr:uid="{00000000-0005-0000-0000-0000B6090000}"/>
    <cellStyle name="_Multiple 7 3 2 2" xfId="42104" xr:uid="{00000000-0005-0000-0000-0000B7090000}"/>
    <cellStyle name="_Multiple 7 3 3" xfId="42105" xr:uid="{00000000-0005-0000-0000-0000B8090000}"/>
    <cellStyle name="_Multiple 7 4" xfId="42106" xr:uid="{00000000-0005-0000-0000-0000B9090000}"/>
    <cellStyle name="_Multiple 7 4 2" xfId="42107" xr:uid="{00000000-0005-0000-0000-0000BA090000}"/>
    <cellStyle name="_Multiple 7 5" xfId="42108" xr:uid="{00000000-0005-0000-0000-0000BB090000}"/>
    <cellStyle name="_Multiple 8" xfId="42109" xr:uid="{00000000-0005-0000-0000-0000BC090000}"/>
    <cellStyle name="_Multiple 8 2" xfId="42110" xr:uid="{00000000-0005-0000-0000-0000BD090000}"/>
    <cellStyle name="_Multiple 8 2 2" xfId="42111" xr:uid="{00000000-0005-0000-0000-0000BE090000}"/>
    <cellStyle name="_Multiple 8 3" xfId="42112" xr:uid="{00000000-0005-0000-0000-0000BF090000}"/>
    <cellStyle name="_Multiple 9" xfId="42113" xr:uid="{00000000-0005-0000-0000-0000C0090000}"/>
    <cellStyle name="_Multiple 9 2" xfId="42114" xr:uid="{00000000-0005-0000-0000-0000C1090000}"/>
    <cellStyle name="_Multiple 9 2 2" xfId="42115" xr:uid="{00000000-0005-0000-0000-0000C2090000}"/>
    <cellStyle name="_Multiple 9 3" xfId="42116" xr:uid="{00000000-0005-0000-0000-0000C3090000}"/>
    <cellStyle name="_Multiple_03-Egne aksjer 1002" xfId="12296" xr:uid="{00000000-0005-0000-0000-0000C4090000}"/>
    <cellStyle name="_Multiple_03-Egne aksjer 1002 2" xfId="37122" xr:uid="{00000000-0005-0000-0000-0000C5090000}"/>
    <cellStyle name="_Multiple_03-Egne aksjer 1003" xfId="12297" xr:uid="{00000000-0005-0000-0000-0000C6090000}"/>
    <cellStyle name="_Multiple_03-Egne aksjer 1003 2" xfId="37123" xr:uid="{00000000-0005-0000-0000-0000C7090000}"/>
    <cellStyle name="_Multiple_06-Tilknytta 0909" xfId="12298" xr:uid="{00000000-0005-0000-0000-0000C8090000}"/>
    <cellStyle name="_Multiple_Adj_Operating_expenses" xfId="42117" xr:uid="{00000000-0005-0000-0000-0000C9090000}"/>
    <cellStyle name="_Multiple_Adj_Spec_capital_require" xfId="12299" xr:uid="{00000000-0005-0000-0000-0000CA090000}"/>
    <cellStyle name="_Multiple_Ark1" xfId="37124" xr:uid="{00000000-0005-0000-0000-0000CB090000}"/>
    <cellStyle name="_Multiple_AVA DVA EL" xfId="42118" xr:uid="{00000000-0005-0000-0000-0000CC090000}"/>
    <cellStyle name="_Multiple_EK 0912" xfId="12300" xr:uid="{00000000-0005-0000-0000-0000CD090000}"/>
    <cellStyle name="_Multiple_EK oppstilling 1Q09" xfId="42119" xr:uid="{00000000-0005-0000-0000-0000CE090000}"/>
    <cellStyle name="_Multiple_Expenses (1)" xfId="42120" xr:uid="{00000000-0005-0000-0000-0000CF090000}"/>
    <cellStyle name="_Multiple_Group_DnB_NORD_B2008-11_to_DnB_NOR061107" xfId="12301" xr:uid="{00000000-0005-0000-0000-0000D0090000}"/>
    <cellStyle name="_Multiple_IFRS MORBANK" xfId="37125" xr:uid="{00000000-0005-0000-0000-0000D1090000}"/>
    <cellStyle name="_Multiple_Income statement ASA" xfId="37126" xr:uid="{00000000-0005-0000-0000-0000D2090000}"/>
    <cellStyle name="_Multiple_Income statement Group" xfId="37127" xr:uid="{00000000-0005-0000-0000-0000D3090000}"/>
    <cellStyle name="_Multiple_Kontantstrømanalyse 3Q09-konsernet" xfId="12302" xr:uid="{00000000-0005-0000-0000-0000D4090000}"/>
    <cellStyle name="_Multiple_Kontantstrømanalyse 3Q09-konsernet 2" xfId="37128" xr:uid="{00000000-0005-0000-0000-0000D5090000}"/>
    <cellStyle name="_Multiple_Kontantstrømanalyse 4Q09-konsernet" xfId="12303" xr:uid="{00000000-0005-0000-0000-0000D6090000}"/>
    <cellStyle name="_Multiple_Kontantstrømanalyse 4Q09-konsernet 2" xfId="37129" xr:uid="{00000000-0005-0000-0000-0000D7090000}"/>
    <cellStyle name="_Multiple_Note utlån" xfId="37130" xr:uid="{00000000-0005-0000-0000-0000D8090000}"/>
    <cellStyle name="_Multiple_Other MTM adjustments" xfId="42121"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2" xr:uid="{00000000-0005-0000-0000-0000DD090000}"/>
    <cellStyle name="_MultipleSpace 10 2" xfId="42123" xr:uid="{00000000-0005-0000-0000-0000DE090000}"/>
    <cellStyle name="_MultipleSpace 11" xfId="42124" xr:uid="{00000000-0005-0000-0000-0000DF090000}"/>
    <cellStyle name="_MultipleSpace 12" xfId="42125" xr:uid="{00000000-0005-0000-0000-0000E0090000}"/>
    <cellStyle name="_MultipleSpace 13" xfId="42126" xr:uid="{00000000-0005-0000-0000-0000E1090000}"/>
    <cellStyle name="_MultipleSpace 14" xfId="42127" xr:uid="{00000000-0005-0000-0000-0000E2090000}"/>
    <cellStyle name="_MultipleSpace 2" xfId="264" xr:uid="{00000000-0005-0000-0000-0000E3090000}"/>
    <cellStyle name="_MultipleSpace 2 2" xfId="12306" xr:uid="{00000000-0005-0000-0000-0000E4090000}"/>
    <cellStyle name="_MultipleSpace 2 2 2" xfId="42128" xr:uid="{00000000-0005-0000-0000-0000E5090000}"/>
    <cellStyle name="_MultipleSpace 2 2 2 2" xfId="42129" xr:uid="{00000000-0005-0000-0000-0000E6090000}"/>
    <cellStyle name="_MultipleSpace 2 2 2 2 2" xfId="42130" xr:uid="{00000000-0005-0000-0000-0000E7090000}"/>
    <cellStyle name="_MultipleSpace 2 2 2 3" xfId="42131" xr:uid="{00000000-0005-0000-0000-0000E8090000}"/>
    <cellStyle name="_MultipleSpace 2 2 3" xfId="42132" xr:uid="{00000000-0005-0000-0000-0000E9090000}"/>
    <cellStyle name="_MultipleSpace 2 2 3 2" xfId="42133" xr:uid="{00000000-0005-0000-0000-0000EA090000}"/>
    <cellStyle name="_MultipleSpace 2 2 4" xfId="42134" xr:uid="{00000000-0005-0000-0000-0000EB090000}"/>
    <cellStyle name="_MultipleSpace 2 3" xfId="37131" xr:uid="{00000000-0005-0000-0000-0000EC090000}"/>
    <cellStyle name="_MultipleSpace 2 3 2" xfId="42135" xr:uid="{00000000-0005-0000-0000-0000ED090000}"/>
    <cellStyle name="_MultipleSpace 2 3 2 2" xfId="42136" xr:uid="{00000000-0005-0000-0000-0000EE090000}"/>
    <cellStyle name="_MultipleSpace 2 3 3" xfId="42137" xr:uid="{00000000-0005-0000-0000-0000EF090000}"/>
    <cellStyle name="_MultipleSpace 2 4" xfId="42138" xr:uid="{00000000-0005-0000-0000-0000F0090000}"/>
    <cellStyle name="_MultipleSpace 2 4 2" xfId="42139" xr:uid="{00000000-0005-0000-0000-0000F1090000}"/>
    <cellStyle name="_MultipleSpace 2 4 2 2" xfId="42140" xr:uid="{00000000-0005-0000-0000-0000F2090000}"/>
    <cellStyle name="_MultipleSpace 2 4 3" xfId="42141" xr:uid="{00000000-0005-0000-0000-0000F3090000}"/>
    <cellStyle name="_MultipleSpace 2 5" xfId="42142" xr:uid="{00000000-0005-0000-0000-0000F4090000}"/>
    <cellStyle name="_MultipleSpace 2 5 2" xfId="42143" xr:uid="{00000000-0005-0000-0000-0000F5090000}"/>
    <cellStyle name="_MultipleSpace 2 6" xfId="42144"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45" xr:uid="{00000000-0005-0000-0000-0000FA090000}"/>
    <cellStyle name="_MultipleSpace 3 2 3" xfId="42146" xr:uid="{00000000-0005-0000-0000-0000FB090000}"/>
    <cellStyle name="_MultipleSpace 3 3" xfId="12310" xr:uid="{00000000-0005-0000-0000-0000FC090000}"/>
    <cellStyle name="_MultipleSpace 3 3 2" xfId="42147" xr:uid="{00000000-0005-0000-0000-0000FD090000}"/>
    <cellStyle name="_MultipleSpace 3 3 3" xfId="42148" xr:uid="{00000000-0005-0000-0000-0000FE090000}"/>
    <cellStyle name="_MultipleSpace 3 3 4" xfId="42149" xr:uid="{00000000-0005-0000-0000-0000FF090000}"/>
    <cellStyle name="_MultipleSpace 3 4" xfId="37132" xr:uid="{00000000-0005-0000-0000-0000000A0000}"/>
    <cellStyle name="_MultipleSpace 4" xfId="12311" xr:uid="{00000000-0005-0000-0000-0000010A0000}"/>
    <cellStyle name="_MultipleSpace 4 2" xfId="12312" xr:uid="{00000000-0005-0000-0000-0000020A0000}"/>
    <cellStyle name="_MultipleSpace 4 2 2" xfId="42150" xr:uid="{00000000-0005-0000-0000-0000030A0000}"/>
    <cellStyle name="_MultipleSpace 4 2 2 2" xfId="42151" xr:uid="{00000000-0005-0000-0000-0000040A0000}"/>
    <cellStyle name="_MultipleSpace 4 2 2 2 2" xfId="42152" xr:uid="{00000000-0005-0000-0000-0000050A0000}"/>
    <cellStyle name="_MultipleSpace 4 2 2 3" xfId="42153" xr:uid="{00000000-0005-0000-0000-0000060A0000}"/>
    <cellStyle name="_MultipleSpace 4 2 3" xfId="42154" xr:uid="{00000000-0005-0000-0000-0000070A0000}"/>
    <cellStyle name="_MultipleSpace 4 2 3 2" xfId="42155" xr:uid="{00000000-0005-0000-0000-0000080A0000}"/>
    <cellStyle name="_MultipleSpace 4 2 4" xfId="42156" xr:uid="{00000000-0005-0000-0000-0000090A0000}"/>
    <cellStyle name="_MultipleSpace 4 3" xfId="37133" xr:uid="{00000000-0005-0000-0000-00000A0A0000}"/>
    <cellStyle name="_MultipleSpace 4 3 2" xfId="42157" xr:uid="{00000000-0005-0000-0000-00000B0A0000}"/>
    <cellStyle name="_MultipleSpace 4 3 2 2" xfId="42158" xr:uid="{00000000-0005-0000-0000-00000C0A0000}"/>
    <cellStyle name="_MultipleSpace 4 3 3" xfId="42159" xr:uid="{00000000-0005-0000-0000-00000D0A0000}"/>
    <cellStyle name="_MultipleSpace 4 4" xfId="42160" xr:uid="{00000000-0005-0000-0000-00000E0A0000}"/>
    <cellStyle name="_MultipleSpace 4 4 2" xfId="42161" xr:uid="{00000000-0005-0000-0000-00000F0A0000}"/>
    <cellStyle name="_MultipleSpace 4 5" xfId="42162" xr:uid="{00000000-0005-0000-0000-0000100A0000}"/>
    <cellStyle name="_MultipleSpace 5" xfId="37134" xr:uid="{00000000-0005-0000-0000-0000110A0000}"/>
    <cellStyle name="_MultipleSpace 5 2" xfId="42163" xr:uid="{00000000-0005-0000-0000-0000120A0000}"/>
    <cellStyle name="_MultipleSpace 5 2 2" xfId="42164" xr:uid="{00000000-0005-0000-0000-0000130A0000}"/>
    <cellStyle name="_MultipleSpace 5 2 2 2" xfId="42165" xr:uid="{00000000-0005-0000-0000-0000140A0000}"/>
    <cellStyle name="_MultipleSpace 5 2 2 2 2" xfId="42166" xr:uid="{00000000-0005-0000-0000-0000150A0000}"/>
    <cellStyle name="_MultipleSpace 5 2 2 3" xfId="42167" xr:uid="{00000000-0005-0000-0000-0000160A0000}"/>
    <cellStyle name="_MultipleSpace 5 2 3" xfId="42168" xr:uid="{00000000-0005-0000-0000-0000170A0000}"/>
    <cellStyle name="_MultipleSpace 5 2 3 2" xfId="42169" xr:uid="{00000000-0005-0000-0000-0000180A0000}"/>
    <cellStyle name="_MultipleSpace 5 2 4" xfId="42170" xr:uid="{00000000-0005-0000-0000-0000190A0000}"/>
    <cellStyle name="_MultipleSpace 5 3" xfId="42171" xr:uid="{00000000-0005-0000-0000-00001A0A0000}"/>
    <cellStyle name="_MultipleSpace 5 3 2" xfId="42172" xr:uid="{00000000-0005-0000-0000-00001B0A0000}"/>
    <cellStyle name="_MultipleSpace 5 3 2 2" xfId="42173" xr:uid="{00000000-0005-0000-0000-00001C0A0000}"/>
    <cellStyle name="_MultipleSpace 5 3 3" xfId="42174" xr:uid="{00000000-0005-0000-0000-00001D0A0000}"/>
    <cellStyle name="_MultipleSpace 5 4" xfId="42175" xr:uid="{00000000-0005-0000-0000-00001E0A0000}"/>
    <cellStyle name="_MultipleSpace 5 4 2" xfId="42176" xr:uid="{00000000-0005-0000-0000-00001F0A0000}"/>
    <cellStyle name="_MultipleSpace 5 5" xfId="42177" xr:uid="{00000000-0005-0000-0000-0000200A0000}"/>
    <cellStyle name="_MultipleSpace 6" xfId="42178" xr:uid="{00000000-0005-0000-0000-0000210A0000}"/>
    <cellStyle name="_MultipleSpace 6 2" xfId="42179" xr:uid="{00000000-0005-0000-0000-0000220A0000}"/>
    <cellStyle name="_MultipleSpace 6 2 2" xfId="42180" xr:uid="{00000000-0005-0000-0000-0000230A0000}"/>
    <cellStyle name="_MultipleSpace 6 2 2 2" xfId="42181" xr:uid="{00000000-0005-0000-0000-0000240A0000}"/>
    <cellStyle name="_MultipleSpace 6 2 2 2 2" xfId="42182" xr:uid="{00000000-0005-0000-0000-0000250A0000}"/>
    <cellStyle name="_MultipleSpace 6 2 2 3" xfId="42183" xr:uid="{00000000-0005-0000-0000-0000260A0000}"/>
    <cellStyle name="_MultipleSpace 6 2 3" xfId="42184" xr:uid="{00000000-0005-0000-0000-0000270A0000}"/>
    <cellStyle name="_MultipleSpace 6 2 3 2" xfId="42185" xr:uid="{00000000-0005-0000-0000-0000280A0000}"/>
    <cellStyle name="_MultipleSpace 6 2 4" xfId="42186" xr:uid="{00000000-0005-0000-0000-0000290A0000}"/>
    <cellStyle name="_MultipleSpace 6 3" xfId="42187" xr:uid="{00000000-0005-0000-0000-00002A0A0000}"/>
    <cellStyle name="_MultipleSpace 6 3 2" xfId="42188" xr:uid="{00000000-0005-0000-0000-00002B0A0000}"/>
    <cellStyle name="_MultipleSpace 6 3 2 2" xfId="42189" xr:uid="{00000000-0005-0000-0000-00002C0A0000}"/>
    <cellStyle name="_MultipleSpace 6 3 3" xfId="42190" xr:uid="{00000000-0005-0000-0000-00002D0A0000}"/>
    <cellStyle name="_MultipleSpace 6 4" xfId="42191" xr:uid="{00000000-0005-0000-0000-00002E0A0000}"/>
    <cellStyle name="_MultipleSpace 6 4 2" xfId="42192" xr:uid="{00000000-0005-0000-0000-00002F0A0000}"/>
    <cellStyle name="_MultipleSpace 6 5" xfId="42193" xr:uid="{00000000-0005-0000-0000-0000300A0000}"/>
    <cellStyle name="_MultipleSpace 7" xfId="42194" xr:uid="{00000000-0005-0000-0000-0000310A0000}"/>
    <cellStyle name="_MultipleSpace 7 2" xfId="42195" xr:uid="{00000000-0005-0000-0000-0000320A0000}"/>
    <cellStyle name="_MultipleSpace 7 2 2" xfId="42196" xr:uid="{00000000-0005-0000-0000-0000330A0000}"/>
    <cellStyle name="_MultipleSpace 7 2 2 2" xfId="42197" xr:uid="{00000000-0005-0000-0000-0000340A0000}"/>
    <cellStyle name="_MultipleSpace 7 2 3" xfId="42198" xr:uid="{00000000-0005-0000-0000-0000350A0000}"/>
    <cellStyle name="_MultipleSpace 7 3" xfId="42199" xr:uid="{00000000-0005-0000-0000-0000360A0000}"/>
    <cellStyle name="_MultipleSpace 7 3 2" xfId="42200" xr:uid="{00000000-0005-0000-0000-0000370A0000}"/>
    <cellStyle name="_MultipleSpace 7 3 2 2" xfId="42201" xr:uid="{00000000-0005-0000-0000-0000380A0000}"/>
    <cellStyle name="_MultipleSpace 7 3 3" xfId="42202" xr:uid="{00000000-0005-0000-0000-0000390A0000}"/>
    <cellStyle name="_MultipleSpace 7 4" xfId="42203" xr:uid="{00000000-0005-0000-0000-00003A0A0000}"/>
    <cellStyle name="_MultipleSpace 7 4 2" xfId="42204" xr:uid="{00000000-0005-0000-0000-00003B0A0000}"/>
    <cellStyle name="_MultipleSpace 7 5" xfId="42205" xr:uid="{00000000-0005-0000-0000-00003C0A0000}"/>
    <cellStyle name="_MultipleSpace 8" xfId="42206" xr:uid="{00000000-0005-0000-0000-00003D0A0000}"/>
    <cellStyle name="_MultipleSpace 8 2" xfId="42207" xr:uid="{00000000-0005-0000-0000-00003E0A0000}"/>
    <cellStyle name="_MultipleSpace 8 2 2" xfId="42208" xr:uid="{00000000-0005-0000-0000-00003F0A0000}"/>
    <cellStyle name="_MultipleSpace 8 3" xfId="42209" xr:uid="{00000000-0005-0000-0000-0000400A0000}"/>
    <cellStyle name="_MultipleSpace 9" xfId="42210" xr:uid="{00000000-0005-0000-0000-0000410A0000}"/>
    <cellStyle name="_MultipleSpace 9 2" xfId="42211" xr:uid="{00000000-0005-0000-0000-0000420A0000}"/>
    <cellStyle name="_MultipleSpace 9 2 2" xfId="42212" xr:uid="{00000000-0005-0000-0000-0000430A0000}"/>
    <cellStyle name="_MultipleSpace 9 3" xfId="42213" xr:uid="{00000000-0005-0000-0000-0000440A0000}"/>
    <cellStyle name="_MultipleSpace_03-Egne aksjer 1002" xfId="12313" xr:uid="{00000000-0005-0000-0000-0000450A0000}"/>
    <cellStyle name="_MultipleSpace_03-Egne aksjer 1002 2" xfId="37135" xr:uid="{00000000-0005-0000-0000-0000460A0000}"/>
    <cellStyle name="_MultipleSpace_03-Egne aksjer 1003" xfId="12314" xr:uid="{00000000-0005-0000-0000-0000470A0000}"/>
    <cellStyle name="_MultipleSpace_03-Egne aksjer 1003 2" xfId="37136" xr:uid="{00000000-0005-0000-0000-0000480A0000}"/>
    <cellStyle name="_MultipleSpace_06-Tilknytta 0909" xfId="12315" xr:uid="{00000000-0005-0000-0000-0000490A0000}"/>
    <cellStyle name="_MultipleSpace_Adj_Operating_expenses" xfId="42214" xr:uid="{00000000-0005-0000-0000-00004A0A0000}"/>
    <cellStyle name="_MultipleSpace_Adj_Spec_capital_require" xfId="12316" xr:uid="{00000000-0005-0000-0000-00004B0A0000}"/>
    <cellStyle name="_MultipleSpace_Ark1" xfId="37137" xr:uid="{00000000-0005-0000-0000-00004C0A0000}"/>
    <cellStyle name="_MultipleSpace_AVA DVA EL" xfId="42215" xr:uid="{00000000-0005-0000-0000-00004D0A0000}"/>
    <cellStyle name="_MultipleSpace_EK 0912" xfId="12317" xr:uid="{00000000-0005-0000-0000-00004E0A0000}"/>
    <cellStyle name="_MultipleSpace_EK oppstilling 1Q09" xfId="42216" xr:uid="{00000000-0005-0000-0000-00004F0A0000}"/>
    <cellStyle name="_MultipleSpace_Expenses (1)" xfId="42217" xr:uid="{00000000-0005-0000-0000-0000500A0000}"/>
    <cellStyle name="_MultipleSpace_Group_DnB_NORD_B2008-11_to_DnB_NOR061107" xfId="12318" xr:uid="{00000000-0005-0000-0000-0000510A0000}"/>
    <cellStyle name="_MultipleSpace_IFRS MORBANK" xfId="37138" xr:uid="{00000000-0005-0000-0000-0000520A0000}"/>
    <cellStyle name="_MultipleSpace_Income statement ASA" xfId="37139" xr:uid="{00000000-0005-0000-0000-0000530A0000}"/>
    <cellStyle name="_MultipleSpace_Income statement Group" xfId="37140" xr:uid="{00000000-0005-0000-0000-0000540A0000}"/>
    <cellStyle name="_MultipleSpace_Kontantstrømanalyse 3Q09-konsernet" xfId="12319" xr:uid="{00000000-0005-0000-0000-0000550A0000}"/>
    <cellStyle name="_MultipleSpace_Kontantstrømanalyse 3Q09-konsernet 2" xfId="37141" xr:uid="{00000000-0005-0000-0000-0000560A0000}"/>
    <cellStyle name="_MultipleSpace_Kontantstrømanalyse 4Q09-konsernet" xfId="12320" xr:uid="{00000000-0005-0000-0000-0000570A0000}"/>
    <cellStyle name="_MultipleSpace_Kontantstrømanalyse 4Q09-konsernet 2" xfId="37142" xr:uid="{00000000-0005-0000-0000-0000580A0000}"/>
    <cellStyle name="_MultipleSpace_Note utlån" xfId="37143" xr:uid="{00000000-0005-0000-0000-0000590A0000}"/>
    <cellStyle name="_MultipleSpace_Other MTM adjustments" xfId="42218"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44" xr:uid="{00000000-0005-0000-0000-00005F0A0000}"/>
    <cellStyle name="_Nedskrivninger i prosen av utlån 3Q09 3" xfId="37145"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19" xr:uid="{00000000-0005-0000-0000-0000620A0000}"/>
    <cellStyle name="_Nøkkeltall 2" xfId="12328" xr:uid="{00000000-0005-0000-0000-0000630A0000}"/>
    <cellStyle name="_Nøkkeltall 2 2" xfId="42220" xr:uid="{00000000-0005-0000-0000-0000640A0000}"/>
    <cellStyle name="_Nøkkeltall 2 2 2" xfId="42221" xr:uid="{00000000-0005-0000-0000-0000650A0000}"/>
    <cellStyle name="_Nøkkeltall 2 2 2 2" xfId="42222" xr:uid="{00000000-0005-0000-0000-0000660A0000}"/>
    <cellStyle name="_Nøkkeltall 2 2 3" xfId="42223" xr:uid="{00000000-0005-0000-0000-0000670A0000}"/>
    <cellStyle name="_Nøkkeltall 2 3" xfId="42224" xr:uid="{00000000-0005-0000-0000-0000680A0000}"/>
    <cellStyle name="_Nøkkeltall 2 3 2" xfId="42225" xr:uid="{00000000-0005-0000-0000-0000690A0000}"/>
    <cellStyle name="_Nøkkeltall 2 4" xfId="42226" xr:uid="{00000000-0005-0000-0000-00006A0A0000}"/>
    <cellStyle name="_Nøkkeltall 2_Kontroll ME" xfId="12329" xr:uid="{00000000-0005-0000-0000-00006B0A0000}"/>
    <cellStyle name="_Nøkkeltall 2_Kontroll-fane" xfId="12330" xr:uid="{00000000-0005-0000-0000-00006C0A0000}"/>
    <cellStyle name="_Nøkkeltall 3" xfId="42227" xr:uid="{00000000-0005-0000-0000-00006D0A0000}"/>
    <cellStyle name="_Nøkkeltall 3 2" xfId="42228" xr:uid="{00000000-0005-0000-0000-00006E0A0000}"/>
    <cellStyle name="_Nøkkeltall 4" xfId="42229" xr:uid="{00000000-0005-0000-0000-00006F0A0000}"/>
    <cellStyle name="_Nøkkeltall 4 2" xfId="42230" xr:uid="{00000000-0005-0000-0000-0000700A0000}"/>
    <cellStyle name="_Nøkkeltall 5" xfId="42231" xr:uid="{00000000-0005-0000-0000-0000710A0000}"/>
    <cellStyle name="_Nøkkeltall 6" xfId="42232" xr:uid="{00000000-0005-0000-0000-0000720A0000}"/>
    <cellStyle name="_Nøkkeltall 7" xfId="42233" xr:uid="{00000000-0005-0000-0000-0000730A0000}"/>
    <cellStyle name="_Nøkkeltall_Expenses (1)" xfId="42234" xr:uid="{00000000-0005-0000-0000-0000740A0000}"/>
    <cellStyle name="_Nøkkeltall_Kontroll ME" xfId="12331" xr:uid="{00000000-0005-0000-0000-0000750A0000}"/>
    <cellStyle name="_Nøkkeltall_Kontroll-fane" xfId="12332" xr:uid="{00000000-0005-0000-0000-0000760A0000}"/>
    <cellStyle name="_Nøkkeltall_Prognose eksponering " xfId="37146" xr:uid="{00000000-0005-0000-0000-0000770A0000}"/>
    <cellStyle name="_Nøkkeltall_Prognose eksponering  2" xfId="42235" xr:uid="{00000000-0005-0000-0000-0000780A0000}"/>
    <cellStyle name="_Nøkkeltall_Prognose eksponering  2 2" xfId="42236" xr:uid="{00000000-0005-0000-0000-0000790A0000}"/>
    <cellStyle name="_Nøkkeltall_Prognose eksponering  2 2 2" xfId="42237" xr:uid="{00000000-0005-0000-0000-00007A0A0000}"/>
    <cellStyle name="_Nøkkeltall_Prognose eksponering  2 3" xfId="42238" xr:uid="{00000000-0005-0000-0000-00007B0A0000}"/>
    <cellStyle name="_Nøkkeltall_Prognose eksponering  3" xfId="42239" xr:uid="{00000000-0005-0000-0000-00007C0A0000}"/>
    <cellStyle name="_Nøkkeltall_Prognose eksponering  3 2" xfId="42240" xr:uid="{00000000-0005-0000-0000-00007D0A0000}"/>
    <cellStyle name="_Nøkkeltall_Prognose eksponering  4" xfId="42241" xr:uid="{00000000-0005-0000-0000-00007E0A0000}"/>
    <cellStyle name="_Nøkkeltall_Results &amp; key fig." xfId="42242" xr:uid="{00000000-0005-0000-0000-00007F0A0000}"/>
    <cellStyle name="_Nøkkeltall_Vedlegg" xfId="42243" xr:uid="{00000000-0005-0000-0000-0000800A0000}"/>
    <cellStyle name="_Nøkkeltall_Vedlegg 2" xfId="42244" xr:uid="{00000000-0005-0000-0000-0000810A0000}"/>
    <cellStyle name="_Nøkkeltall_Vedlegg 2 2" xfId="42245" xr:uid="{00000000-0005-0000-0000-0000820A0000}"/>
    <cellStyle name="_Nøkkeltall_Vedlegg 2 2 2" xfId="42246" xr:uid="{00000000-0005-0000-0000-0000830A0000}"/>
    <cellStyle name="_Nøkkeltall_Vedlegg 2 3" xfId="42247" xr:uid="{00000000-0005-0000-0000-0000840A0000}"/>
    <cellStyle name="_Nøkkeltall_Vedlegg 2 3 2" xfId="42248" xr:uid="{00000000-0005-0000-0000-0000850A0000}"/>
    <cellStyle name="_Nøkkeltall_Vedlegg 2 4" xfId="42249" xr:uid="{00000000-0005-0000-0000-0000860A0000}"/>
    <cellStyle name="_Nøkkeltall_Vedlegg 3" xfId="42250" xr:uid="{00000000-0005-0000-0000-0000870A0000}"/>
    <cellStyle name="_Nøkkeltall_Vedlegg 3 2" xfId="42251" xr:uid="{00000000-0005-0000-0000-0000880A0000}"/>
    <cellStyle name="_Nøkkeltall_Vedlegg 4" xfId="42252" xr:uid="{00000000-0005-0000-0000-0000890A0000}"/>
    <cellStyle name="_Nøkkeltall_Vedlegg 4 2" xfId="42253" xr:uid="{00000000-0005-0000-0000-00008A0A0000}"/>
    <cellStyle name="_Nøkkeltall_Vedlegg 5" xfId="42254" xr:uid="{00000000-0005-0000-0000-00008B0A0000}"/>
    <cellStyle name="_Nøkkeltall_Vedlegg_1" xfId="42255" xr:uid="{00000000-0005-0000-0000-00008C0A0000}"/>
    <cellStyle name="_Nøkkeltall_Vedlegg_1 2" xfId="42256" xr:uid="{00000000-0005-0000-0000-00008D0A0000}"/>
    <cellStyle name="_Nøkkeltall_Vedlegg_1 2 2" xfId="42257" xr:uid="{00000000-0005-0000-0000-00008E0A0000}"/>
    <cellStyle name="_Nøkkeltall_Vedlegg_1 2 2 2" xfId="42258" xr:uid="{00000000-0005-0000-0000-00008F0A0000}"/>
    <cellStyle name="_Nøkkeltall_Vedlegg_1 2 3" xfId="42259" xr:uid="{00000000-0005-0000-0000-0000900A0000}"/>
    <cellStyle name="_Nøkkeltall_Vedlegg_1 3" xfId="42260" xr:uid="{00000000-0005-0000-0000-0000910A0000}"/>
    <cellStyle name="_Nøkkeltall_Vedlegg_1 3 2" xfId="42261" xr:uid="{00000000-0005-0000-0000-0000920A0000}"/>
    <cellStyle name="_Nøkkeltall_Vedlegg_1 4" xfId="42262"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47" xr:uid="{00000000-0005-0000-0000-00009E0A0000}"/>
    <cellStyle name="_Order_Nøkkeltall" xfId="37148" xr:uid="{00000000-0005-0000-0000-00009F0A0000}"/>
    <cellStyle name="_Order_Q Sum_Res N" xfId="37149" xr:uid="{00000000-0005-0000-0000-0000A00A0000}"/>
    <cellStyle name="_Order_Resultat" xfId="37150" xr:uid="{00000000-0005-0000-0000-0000A10A0000}"/>
    <cellStyle name="_Output" xfId="273" xr:uid="{00000000-0005-0000-0000-0000A20A0000}"/>
    <cellStyle name="_PAM" xfId="274" xr:uid="{00000000-0005-0000-0000-0000A30A0000}"/>
    <cellStyle name="_Percent" xfId="275" xr:uid="{00000000-0005-0000-0000-0000A40A0000}"/>
    <cellStyle name="_Percent 10" xfId="42263" xr:uid="{00000000-0005-0000-0000-0000A50A0000}"/>
    <cellStyle name="_Percent 10 2" xfId="42264" xr:uid="{00000000-0005-0000-0000-0000A60A0000}"/>
    <cellStyle name="_Percent 11" xfId="42265" xr:uid="{00000000-0005-0000-0000-0000A70A0000}"/>
    <cellStyle name="_Percent 12" xfId="42266" xr:uid="{00000000-0005-0000-0000-0000A80A0000}"/>
    <cellStyle name="_Percent 13" xfId="42267" xr:uid="{00000000-0005-0000-0000-0000A90A0000}"/>
    <cellStyle name="_Percent 2" xfId="276" xr:uid="{00000000-0005-0000-0000-0000AA0A0000}"/>
    <cellStyle name="_Percent 2 2" xfId="12333" xr:uid="{00000000-0005-0000-0000-0000AB0A0000}"/>
    <cellStyle name="_Percent 2 2 2" xfId="42268" xr:uid="{00000000-0005-0000-0000-0000AC0A0000}"/>
    <cellStyle name="_Percent 2 2 2 2" xfId="42269" xr:uid="{00000000-0005-0000-0000-0000AD0A0000}"/>
    <cellStyle name="_Percent 2 2 2 2 2" xfId="42270" xr:uid="{00000000-0005-0000-0000-0000AE0A0000}"/>
    <cellStyle name="_Percent 2 2 2 3" xfId="42271" xr:uid="{00000000-0005-0000-0000-0000AF0A0000}"/>
    <cellStyle name="_Percent 2 2 3" xfId="42272" xr:uid="{00000000-0005-0000-0000-0000B00A0000}"/>
    <cellStyle name="_Percent 2 2 3 2" xfId="42273" xr:uid="{00000000-0005-0000-0000-0000B10A0000}"/>
    <cellStyle name="_Percent 2 2 4" xfId="42274" xr:uid="{00000000-0005-0000-0000-0000B20A0000}"/>
    <cellStyle name="_Percent 2 3" xfId="37151" xr:uid="{00000000-0005-0000-0000-0000B30A0000}"/>
    <cellStyle name="_Percent 2 3 2" xfId="42275" xr:uid="{00000000-0005-0000-0000-0000B40A0000}"/>
    <cellStyle name="_Percent 2 3 2 2" xfId="42276" xr:uid="{00000000-0005-0000-0000-0000B50A0000}"/>
    <cellStyle name="_Percent 2 3 3" xfId="42277" xr:uid="{00000000-0005-0000-0000-0000B60A0000}"/>
    <cellStyle name="_Percent 2 4" xfId="42278" xr:uid="{00000000-0005-0000-0000-0000B70A0000}"/>
    <cellStyle name="_Percent 2 4 2" xfId="42279" xr:uid="{00000000-0005-0000-0000-0000B80A0000}"/>
    <cellStyle name="_Percent 2 4 2 2" xfId="42280" xr:uid="{00000000-0005-0000-0000-0000B90A0000}"/>
    <cellStyle name="_Percent 2 4 3" xfId="42281" xr:uid="{00000000-0005-0000-0000-0000BA0A0000}"/>
    <cellStyle name="_Percent 2 5" xfId="42282" xr:uid="{00000000-0005-0000-0000-0000BB0A0000}"/>
    <cellStyle name="_Percent 2 5 2" xfId="42283" xr:uid="{00000000-0005-0000-0000-0000BC0A0000}"/>
    <cellStyle name="_Percent 2 6" xfId="42284"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85" xr:uid="{00000000-0005-0000-0000-0000C10A0000}"/>
    <cellStyle name="_Percent 3 2 3" xfId="42286" xr:uid="{00000000-0005-0000-0000-0000C20A0000}"/>
    <cellStyle name="_Percent 3 3" xfId="12337" xr:uid="{00000000-0005-0000-0000-0000C30A0000}"/>
    <cellStyle name="_Percent 3 3 2" xfId="42287" xr:uid="{00000000-0005-0000-0000-0000C40A0000}"/>
    <cellStyle name="_Percent 3 3 3" xfId="42288" xr:uid="{00000000-0005-0000-0000-0000C50A0000}"/>
    <cellStyle name="_Percent 3 3 4" xfId="42289" xr:uid="{00000000-0005-0000-0000-0000C60A0000}"/>
    <cellStyle name="_Percent 3 4" xfId="37152" xr:uid="{00000000-0005-0000-0000-0000C70A0000}"/>
    <cellStyle name="_Percent 4" xfId="12338" xr:uid="{00000000-0005-0000-0000-0000C80A0000}"/>
    <cellStyle name="_Percent 4 2" xfId="12339" xr:uid="{00000000-0005-0000-0000-0000C90A0000}"/>
    <cellStyle name="_Percent 4 2 2" xfId="42290" xr:uid="{00000000-0005-0000-0000-0000CA0A0000}"/>
    <cellStyle name="_Percent 4 2 2 2" xfId="42291" xr:uid="{00000000-0005-0000-0000-0000CB0A0000}"/>
    <cellStyle name="_Percent 4 2 2 2 2" xfId="42292" xr:uid="{00000000-0005-0000-0000-0000CC0A0000}"/>
    <cellStyle name="_Percent 4 2 2 3" xfId="42293" xr:uid="{00000000-0005-0000-0000-0000CD0A0000}"/>
    <cellStyle name="_Percent 4 2 3" xfId="42294" xr:uid="{00000000-0005-0000-0000-0000CE0A0000}"/>
    <cellStyle name="_Percent 4 2 3 2" xfId="42295" xr:uid="{00000000-0005-0000-0000-0000CF0A0000}"/>
    <cellStyle name="_Percent 4 2 4" xfId="42296" xr:uid="{00000000-0005-0000-0000-0000D00A0000}"/>
    <cellStyle name="_Percent 4 3" xfId="37153" xr:uid="{00000000-0005-0000-0000-0000D10A0000}"/>
    <cellStyle name="_Percent 4 3 2" xfId="42297" xr:uid="{00000000-0005-0000-0000-0000D20A0000}"/>
    <cellStyle name="_Percent 4 3 2 2" xfId="42298" xr:uid="{00000000-0005-0000-0000-0000D30A0000}"/>
    <cellStyle name="_Percent 4 3 3" xfId="42299" xr:uid="{00000000-0005-0000-0000-0000D40A0000}"/>
    <cellStyle name="_Percent 4 4" xfId="42300" xr:uid="{00000000-0005-0000-0000-0000D50A0000}"/>
    <cellStyle name="_Percent 4 4 2" xfId="42301" xr:uid="{00000000-0005-0000-0000-0000D60A0000}"/>
    <cellStyle name="_Percent 4 5" xfId="42302" xr:uid="{00000000-0005-0000-0000-0000D70A0000}"/>
    <cellStyle name="_Percent 5" xfId="37154" xr:uid="{00000000-0005-0000-0000-0000D80A0000}"/>
    <cellStyle name="_Percent 5 2" xfId="42303" xr:uid="{00000000-0005-0000-0000-0000D90A0000}"/>
    <cellStyle name="_Percent 5 2 2" xfId="42304" xr:uid="{00000000-0005-0000-0000-0000DA0A0000}"/>
    <cellStyle name="_Percent 5 2 2 2" xfId="42305" xr:uid="{00000000-0005-0000-0000-0000DB0A0000}"/>
    <cellStyle name="_Percent 5 2 2 2 2" xfId="42306" xr:uid="{00000000-0005-0000-0000-0000DC0A0000}"/>
    <cellStyle name="_Percent 5 2 2 3" xfId="42307" xr:uid="{00000000-0005-0000-0000-0000DD0A0000}"/>
    <cellStyle name="_Percent 5 2 3" xfId="42308" xr:uid="{00000000-0005-0000-0000-0000DE0A0000}"/>
    <cellStyle name="_Percent 5 2 3 2" xfId="42309" xr:uid="{00000000-0005-0000-0000-0000DF0A0000}"/>
    <cellStyle name="_Percent 5 2 4" xfId="42310" xr:uid="{00000000-0005-0000-0000-0000E00A0000}"/>
    <cellStyle name="_Percent 5 3" xfId="42311" xr:uid="{00000000-0005-0000-0000-0000E10A0000}"/>
    <cellStyle name="_Percent 5 3 2" xfId="42312" xr:uid="{00000000-0005-0000-0000-0000E20A0000}"/>
    <cellStyle name="_Percent 5 3 2 2" xfId="42313" xr:uid="{00000000-0005-0000-0000-0000E30A0000}"/>
    <cellStyle name="_Percent 5 3 3" xfId="42314" xr:uid="{00000000-0005-0000-0000-0000E40A0000}"/>
    <cellStyle name="_Percent 5 4" xfId="42315" xr:uid="{00000000-0005-0000-0000-0000E50A0000}"/>
    <cellStyle name="_Percent 5 4 2" xfId="42316" xr:uid="{00000000-0005-0000-0000-0000E60A0000}"/>
    <cellStyle name="_Percent 5 5" xfId="42317" xr:uid="{00000000-0005-0000-0000-0000E70A0000}"/>
    <cellStyle name="_Percent 6" xfId="42318" xr:uid="{00000000-0005-0000-0000-0000E80A0000}"/>
    <cellStyle name="_Percent 6 2" xfId="42319" xr:uid="{00000000-0005-0000-0000-0000E90A0000}"/>
    <cellStyle name="_Percent 6 2 2" xfId="42320" xr:uid="{00000000-0005-0000-0000-0000EA0A0000}"/>
    <cellStyle name="_Percent 6 2 2 2" xfId="42321" xr:uid="{00000000-0005-0000-0000-0000EB0A0000}"/>
    <cellStyle name="_Percent 6 2 2 2 2" xfId="42322" xr:uid="{00000000-0005-0000-0000-0000EC0A0000}"/>
    <cellStyle name="_Percent 6 2 2 3" xfId="42323" xr:uid="{00000000-0005-0000-0000-0000ED0A0000}"/>
    <cellStyle name="_Percent 6 2 3" xfId="42324" xr:uid="{00000000-0005-0000-0000-0000EE0A0000}"/>
    <cellStyle name="_Percent 6 2 3 2" xfId="42325" xr:uid="{00000000-0005-0000-0000-0000EF0A0000}"/>
    <cellStyle name="_Percent 6 2 4" xfId="42326" xr:uid="{00000000-0005-0000-0000-0000F00A0000}"/>
    <cellStyle name="_Percent 6 3" xfId="42327" xr:uid="{00000000-0005-0000-0000-0000F10A0000}"/>
    <cellStyle name="_Percent 6 3 2" xfId="42328" xr:uid="{00000000-0005-0000-0000-0000F20A0000}"/>
    <cellStyle name="_Percent 6 3 2 2" xfId="42329" xr:uid="{00000000-0005-0000-0000-0000F30A0000}"/>
    <cellStyle name="_Percent 6 3 3" xfId="42330" xr:uid="{00000000-0005-0000-0000-0000F40A0000}"/>
    <cellStyle name="_Percent 6 4" xfId="42331" xr:uid="{00000000-0005-0000-0000-0000F50A0000}"/>
    <cellStyle name="_Percent 6 4 2" xfId="42332" xr:uid="{00000000-0005-0000-0000-0000F60A0000}"/>
    <cellStyle name="_Percent 6 5" xfId="42333" xr:uid="{00000000-0005-0000-0000-0000F70A0000}"/>
    <cellStyle name="_Percent 7" xfId="42334" xr:uid="{00000000-0005-0000-0000-0000F80A0000}"/>
    <cellStyle name="_Percent 7 2" xfId="42335" xr:uid="{00000000-0005-0000-0000-0000F90A0000}"/>
    <cellStyle name="_Percent 7 2 2" xfId="42336" xr:uid="{00000000-0005-0000-0000-0000FA0A0000}"/>
    <cellStyle name="_Percent 7 2 2 2" xfId="42337" xr:uid="{00000000-0005-0000-0000-0000FB0A0000}"/>
    <cellStyle name="_Percent 7 2 3" xfId="42338" xr:uid="{00000000-0005-0000-0000-0000FC0A0000}"/>
    <cellStyle name="_Percent 7 3" xfId="42339" xr:uid="{00000000-0005-0000-0000-0000FD0A0000}"/>
    <cellStyle name="_Percent 7 3 2" xfId="42340" xr:uid="{00000000-0005-0000-0000-0000FE0A0000}"/>
    <cellStyle name="_Percent 7 3 2 2" xfId="42341" xr:uid="{00000000-0005-0000-0000-0000FF0A0000}"/>
    <cellStyle name="_Percent 7 3 3" xfId="42342" xr:uid="{00000000-0005-0000-0000-0000000B0000}"/>
    <cellStyle name="_Percent 7 4" xfId="42343" xr:uid="{00000000-0005-0000-0000-0000010B0000}"/>
    <cellStyle name="_Percent 7 4 2" xfId="42344" xr:uid="{00000000-0005-0000-0000-0000020B0000}"/>
    <cellStyle name="_Percent 7 5" xfId="42345" xr:uid="{00000000-0005-0000-0000-0000030B0000}"/>
    <cellStyle name="_Percent 8" xfId="42346" xr:uid="{00000000-0005-0000-0000-0000040B0000}"/>
    <cellStyle name="_Percent 8 2" xfId="42347" xr:uid="{00000000-0005-0000-0000-0000050B0000}"/>
    <cellStyle name="_Percent 8 2 2" xfId="42348" xr:uid="{00000000-0005-0000-0000-0000060B0000}"/>
    <cellStyle name="_Percent 8 3" xfId="42349" xr:uid="{00000000-0005-0000-0000-0000070B0000}"/>
    <cellStyle name="_Percent 9" xfId="42350" xr:uid="{00000000-0005-0000-0000-0000080B0000}"/>
    <cellStyle name="_Percent 9 2" xfId="42351" xr:uid="{00000000-0005-0000-0000-0000090B0000}"/>
    <cellStyle name="_Percent 9 2 2" xfId="42352" xr:uid="{00000000-0005-0000-0000-00000A0B0000}"/>
    <cellStyle name="_Percent 9 3" xfId="42353" xr:uid="{00000000-0005-0000-0000-00000B0B0000}"/>
    <cellStyle name="_PercentSpace" xfId="277" xr:uid="{00000000-0005-0000-0000-00000C0B0000}"/>
    <cellStyle name="_PercentSpace 10" xfId="42354" xr:uid="{00000000-0005-0000-0000-00000D0B0000}"/>
    <cellStyle name="_PercentSpace 10 2" xfId="42355" xr:uid="{00000000-0005-0000-0000-00000E0B0000}"/>
    <cellStyle name="_PercentSpace 11" xfId="42356" xr:uid="{00000000-0005-0000-0000-00000F0B0000}"/>
    <cellStyle name="_PercentSpace 12" xfId="42357" xr:uid="{00000000-0005-0000-0000-0000100B0000}"/>
    <cellStyle name="_PercentSpace 13" xfId="42358" xr:uid="{00000000-0005-0000-0000-0000110B0000}"/>
    <cellStyle name="_PercentSpace 2" xfId="278" xr:uid="{00000000-0005-0000-0000-0000120B0000}"/>
    <cellStyle name="_PercentSpace 2 2" xfId="12340" xr:uid="{00000000-0005-0000-0000-0000130B0000}"/>
    <cellStyle name="_PercentSpace 2 2 2" xfId="42359" xr:uid="{00000000-0005-0000-0000-0000140B0000}"/>
    <cellStyle name="_PercentSpace 2 2 2 2" xfId="42360" xr:uid="{00000000-0005-0000-0000-0000150B0000}"/>
    <cellStyle name="_PercentSpace 2 2 2 2 2" xfId="42361" xr:uid="{00000000-0005-0000-0000-0000160B0000}"/>
    <cellStyle name="_PercentSpace 2 2 2 3" xfId="42362" xr:uid="{00000000-0005-0000-0000-0000170B0000}"/>
    <cellStyle name="_PercentSpace 2 2 3" xfId="42363" xr:uid="{00000000-0005-0000-0000-0000180B0000}"/>
    <cellStyle name="_PercentSpace 2 2 3 2" xfId="42364" xr:uid="{00000000-0005-0000-0000-0000190B0000}"/>
    <cellStyle name="_PercentSpace 2 2 4" xfId="42365" xr:uid="{00000000-0005-0000-0000-00001A0B0000}"/>
    <cellStyle name="_PercentSpace 2 3" xfId="37155" xr:uid="{00000000-0005-0000-0000-00001B0B0000}"/>
    <cellStyle name="_PercentSpace 2 3 2" xfId="42366" xr:uid="{00000000-0005-0000-0000-00001C0B0000}"/>
    <cellStyle name="_PercentSpace 2 3 2 2" xfId="42367" xr:uid="{00000000-0005-0000-0000-00001D0B0000}"/>
    <cellStyle name="_PercentSpace 2 3 3" xfId="42368" xr:uid="{00000000-0005-0000-0000-00001E0B0000}"/>
    <cellStyle name="_PercentSpace 2 4" xfId="42369" xr:uid="{00000000-0005-0000-0000-00001F0B0000}"/>
    <cellStyle name="_PercentSpace 2 4 2" xfId="42370" xr:uid="{00000000-0005-0000-0000-0000200B0000}"/>
    <cellStyle name="_PercentSpace 2 4 2 2" xfId="42371" xr:uid="{00000000-0005-0000-0000-0000210B0000}"/>
    <cellStyle name="_PercentSpace 2 4 3" xfId="42372" xr:uid="{00000000-0005-0000-0000-0000220B0000}"/>
    <cellStyle name="_PercentSpace 2 5" xfId="42373" xr:uid="{00000000-0005-0000-0000-0000230B0000}"/>
    <cellStyle name="_PercentSpace 2 5 2" xfId="42374" xr:uid="{00000000-0005-0000-0000-0000240B0000}"/>
    <cellStyle name="_PercentSpace 2 6" xfId="42375"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76" xr:uid="{00000000-0005-0000-0000-0000290B0000}"/>
    <cellStyle name="_PercentSpace 3 2 3" xfId="42377" xr:uid="{00000000-0005-0000-0000-00002A0B0000}"/>
    <cellStyle name="_PercentSpace 3 3" xfId="12344" xr:uid="{00000000-0005-0000-0000-00002B0B0000}"/>
    <cellStyle name="_PercentSpace 3 3 2" xfId="42378" xr:uid="{00000000-0005-0000-0000-00002C0B0000}"/>
    <cellStyle name="_PercentSpace 3 3 3" xfId="42379" xr:uid="{00000000-0005-0000-0000-00002D0B0000}"/>
    <cellStyle name="_PercentSpace 3 3 4" xfId="42380" xr:uid="{00000000-0005-0000-0000-00002E0B0000}"/>
    <cellStyle name="_PercentSpace 3 4" xfId="37156" xr:uid="{00000000-0005-0000-0000-00002F0B0000}"/>
    <cellStyle name="_PercentSpace 4" xfId="12345" xr:uid="{00000000-0005-0000-0000-0000300B0000}"/>
    <cellStyle name="_PercentSpace 4 2" xfId="12346" xr:uid="{00000000-0005-0000-0000-0000310B0000}"/>
    <cellStyle name="_PercentSpace 4 2 2" xfId="42381" xr:uid="{00000000-0005-0000-0000-0000320B0000}"/>
    <cellStyle name="_PercentSpace 4 2 2 2" xfId="42382" xr:uid="{00000000-0005-0000-0000-0000330B0000}"/>
    <cellStyle name="_PercentSpace 4 2 2 2 2" xfId="42383" xr:uid="{00000000-0005-0000-0000-0000340B0000}"/>
    <cellStyle name="_PercentSpace 4 2 2 3" xfId="42384" xr:uid="{00000000-0005-0000-0000-0000350B0000}"/>
    <cellStyle name="_PercentSpace 4 2 3" xfId="42385" xr:uid="{00000000-0005-0000-0000-0000360B0000}"/>
    <cellStyle name="_PercentSpace 4 2 3 2" xfId="42386" xr:uid="{00000000-0005-0000-0000-0000370B0000}"/>
    <cellStyle name="_PercentSpace 4 2 4" xfId="42387" xr:uid="{00000000-0005-0000-0000-0000380B0000}"/>
    <cellStyle name="_PercentSpace 4 3" xfId="37157" xr:uid="{00000000-0005-0000-0000-0000390B0000}"/>
    <cellStyle name="_PercentSpace 4 3 2" xfId="42388" xr:uid="{00000000-0005-0000-0000-00003A0B0000}"/>
    <cellStyle name="_PercentSpace 4 3 2 2" xfId="42389" xr:uid="{00000000-0005-0000-0000-00003B0B0000}"/>
    <cellStyle name="_PercentSpace 4 3 3" xfId="42390" xr:uid="{00000000-0005-0000-0000-00003C0B0000}"/>
    <cellStyle name="_PercentSpace 4 4" xfId="42391" xr:uid="{00000000-0005-0000-0000-00003D0B0000}"/>
    <cellStyle name="_PercentSpace 4 4 2" xfId="42392" xr:uid="{00000000-0005-0000-0000-00003E0B0000}"/>
    <cellStyle name="_PercentSpace 4 5" xfId="42393" xr:uid="{00000000-0005-0000-0000-00003F0B0000}"/>
    <cellStyle name="_PercentSpace 5" xfId="37158" xr:uid="{00000000-0005-0000-0000-0000400B0000}"/>
    <cellStyle name="_PercentSpace 5 2" xfId="42394" xr:uid="{00000000-0005-0000-0000-0000410B0000}"/>
    <cellStyle name="_PercentSpace 5 2 2" xfId="42395" xr:uid="{00000000-0005-0000-0000-0000420B0000}"/>
    <cellStyle name="_PercentSpace 5 2 2 2" xfId="42396" xr:uid="{00000000-0005-0000-0000-0000430B0000}"/>
    <cellStyle name="_PercentSpace 5 2 2 2 2" xfId="42397" xr:uid="{00000000-0005-0000-0000-0000440B0000}"/>
    <cellStyle name="_PercentSpace 5 2 2 3" xfId="42398" xr:uid="{00000000-0005-0000-0000-0000450B0000}"/>
    <cellStyle name="_PercentSpace 5 2 3" xfId="42399" xr:uid="{00000000-0005-0000-0000-0000460B0000}"/>
    <cellStyle name="_PercentSpace 5 2 3 2" xfId="42400" xr:uid="{00000000-0005-0000-0000-0000470B0000}"/>
    <cellStyle name="_PercentSpace 5 2 4" xfId="42401" xr:uid="{00000000-0005-0000-0000-0000480B0000}"/>
    <cellStyle name="_PercentSpace 5 3" xfId="42402" xr:uid="{00000000-0005-0000-0000-0000490B0000}"/>
    <cellStyle name="_PercentSpace 5 3 2" xfId="42403" xr:uid="{00000000-0005-0000-0000-00004A0B0000}"/>
    <cellStyle name="_PercentSpace 5 3 2 2" xfId="42404" xr:uid="{00000000-0005-0000-0000-00004B0B0000}"/>
    <cellStyle name="_PercentSpace 5 3 3" xfId="42405" xr:uid="{00000000-0005-0000-0000-00004C0B0000}"/>
    <cellStyle name="_PercentSpace 5 4" xfId="42406" xr:uid="{00000000-0005-0000-0000-00004D0B0000}"/>
    <cellStyle name="_PercentSpace 5 4 2" xfId="42407" xr:uid="{00000000-0005-0000-0000-00004E0B0000}"/>
    <cellStyle name="_PercentSpace 5 5" xfId="42408" xr:uid="{00000000-0005-0000-0000-00004F0B0000}"/>
    <cellStyle name="_PercentSpace 6" xfId="42409" xr:uid="{00000000-0005-0000-0000-0000500B0000}"/>
    <cellStyle name="_PercentSpace 6 2" xfId="42410" xr:uid="{00000000-0005-0000-0000-0000510B0000}"/>
    <cellStyle name="_PercentSpace 6 2 2" xfId="42411" xr:uid="{00000000-0005-0000-0000-0000520B0000}"/>
    <cellStyle name="_PercentSpace 6 2 2 2" xfId="42412" xr:uid="{00000000-0005-0000-0000-0000530B0000}"/>
    <cellStyle name="_PercentSpace 6 2 2 2 2" xfId="42413" xr:uid="{00000000-0005-0000-0000-0000540B0000}"/>
    <cellStyle name="_PercentSpace 6 2 2 3" xfId="42414" xr:uid="{00000000-0005-0000-0000-0000550B0000}"/>
    <cellStyle name="_PercentSpace 6 2 3" xfId="42415" xr:uid="{00000000-0005-0000-0000-0000560B0000}"/>
    <cellStyle name="_PercentSpace 6 2 3 2" xfId="42416" xr:uid="{00000000-0005-0000-0000-0000570B0000}"/>
    <cellStyle name="_PercentSpace 6 2 4" xfId="42417" xr:uid="{00000000-0005-0000-0000-0000580B0000}"/>
    <cellStyle name="_PercentSpace 6 3" xfId="42418" xr:uid="{00000000-0005-0000-0000-0000590B0000}"/>
    <cellStyle name="_PercentSpace 6 3 2" xfId="42419" xr:uid="{00000000-0005-0000-0000-00005A0B0000}"/>
    <cellStyle name="_PercentSpace 6 3 2 2" xfId="42420" xr:uid="{00000000-0005-0000-0000-00005B0B0000}"/>
    <cellStyle name="_PercentSpace 6 3 3" xfId="42421" xr:uid="{00000000-0005-0000-0000-00005C0B0000}"/>
    <cellStyle name="_PercentSpace 6 4" xfId="42422" xr:uid="{00000000-0005-0000-0000-00005D0B0000}"/>
    <cellStyle name="_PercentSpace 6 4 2" xfId="42423" xr:uid="{00000000-0005-0000-0000-00005E0B0000}"/>
    <cellStyle name="_PercentSpace 6 5" xfId="42424" xr:uid="{00000000-0005-0000-0000-00005F0B0000}"/>
    <cellStyle name="_PercentSpace 7" xfId="42425" xr:uid="{00000000-0005-0000-0000-0000600B0000}"/>
    <cellStyle name="_PercentSpace 7 2" xfId="42426" xr:uid="{00000000-0005-0000-0000-0000610B0000}"/>
    <cellStyle name="_PercentSpace 7 2 2" xfId="42427" xr:uid="{00000000-0005-0000-0000-0000620B0000}"/>
    <cellStyle name="_PercentSpace 7 2 2 2" xfId="42428" xr:uid="{00000000-0005-0000-0000-0000630B0000}"/>
    <cellStyle name="_PercentSpace 7 2 3" xfId="42429" xr:uid="{00000000-0005-0000-0000-0000640B0000}"/>
    <cellStyle name="_PercentSpace 7 3" xfId="42430" xr:uid="{00000000-0005-0000-0000-0000650B0000}"/>
    <cellStyle name="_PercentSpace 7 3 2" xfId="42431" xr:uid="{00000000-0005-0000-0000-0000660B0000}"/>
    <cellStyle name="_PercentSpace 7 3 2 2" xfId="42432" xr:uid="{00000000-0005-0000-0000-0000670B0000}"/>
    <cellStyle name="_PercentSpace 7 3 3" xfId="42433" xr:uid="{00000000-0005-0000-0000-0000680B0000}"/>
    <cellStyle name="_PercentSpace 7 4" xfId="42434" xr:uid="{00000000-0005-0000-0000-0000690B0000}"/>
    <cellStyle name="_PercentSpace 7 4 2" xfId="42435" xr:uid="{00000000-0005-0000-0000-00006A0B0000}"/>
    <cellStyle name="_PercentSpace 7 5" xfId="42436" xr:uid="{00000000-0005-0000-0000-00006B0B0000}"/>
    <cellStyle name="_PercentSpace 8" xfId="42437" xr:uid="{00000000-0005-0000-0000-00006C0B0000}"/>
    <cellStyle name="_PercentSpace 8 2" xfId="42438" xr:uid="{00000000-0005-0000-0000-00006D0B0000}"/>
    <cellStyle name="_PercentSpace 8 2 2" xfId="42439" xr:uid="{00000000-0005-0000-0000-00006E0B0000}"/>
    <cellStyle name="_PercentSpace 8 3" xfId="42440" xr:uid="{00000000-0005-0000-0000-00006F0B0000}"/>
    <cellStyle name="_PercentSpace 9" xfId="42441" xr:uid="{00000000-0005-0000-0000-0000700B0000}"/>
    <cellStyle name="_PercentSpace 9 2" xfId="42442" xr:uid="{00000000-0005-0000-0000-0000710B0000}"/>
    <cellStyle name="_PercentSpace 9 2 2" xfId="42443" xr:uid="{00000000-0005-0000-0000-0000720B0000}"/>
    <cellStyle name="_PercentSpace 9 3" xfId="42444" xr:uid="{00000000-0005-0000-0000-0000730B0000}"/>
    <cellStyle name="_PercentSpace_Bal Sheet, P&amp;L v4" xfId="279" xr:uid="{00000000-0005-0000-0000-0000740B0000}"/>
    <cellStyle name="_PercentSpace_Bal Sheet, P&amp;L v4 2" xfId="42445" xr:uid="{00000000-0005-0000-0000-0000750B0000}"/>
    <cellStyle name="_PercentSpace_Market Cap" xfId="280" xr:uid="{00000000-0005-0000-0000-0000760B0000}"/>
    <cellStyle name="_PercentSpace_Market Cap 10" xfId="42446" xr:uid="{00000000-0005-0000-0000-0000770B0000}"/>
    <cellStyle name="_PercentSpace_Market Cap 10 2" xfId="42447" xr:uid="{00000000-0005-0000-0000-0000780B0000}"/>
    <cellStyle name="_PercentSpace_Market Cap 11" xfId="42448" xr:uid="{00000000-0005-0000-0000-0000790B0000}"/>
    <cellStyle name="_PercentSpace_Market Cap 12" xfId="42449" xr:uid="{00000000-0005-0000-0000-00007A0B0000}"/>
    <cellStyle name="_PercentSpace_Market Cap 13" xfId="42450" xr:uid="{00000000-0005-0000-0000-00007B0B0000}"/>
    <cellStyle name="_PercentSpace_Market Cap 2" xfId="281" xr:uid="{00000000-0005-0000-0000-00007C0B0000}"/>
    <cellStyle name="_PercentSpace_Market Cap 2 2" xfId="12347" xr:uid="{00000000-0005-0000-0000-00007D0B0000}"/>
    <cellStyle name="_PercentSpace_Market Cap 2 2 2" xfId="42451" xr:uid="{00000000-0005-0000-0000-00007E0B0000}"/>
    <cellStyle name="_PercentSpace_Market Cap 2 2 2 2" xfId="42452" xr:uid="{00000000-0005-0000-0000-00007F0B0000}"/>
    <cellStyle name="_PercentSpace_Market Cap 2 2 2 2 2" xfId="42453" xr:uid="{00000000-0005-0000-0000-0000800B0000}"/>
    <cellStyle name="_PercentSpace_Market Cap 2 2 2 3" xfId="42454" xr:uid="{00000000-0005-0000-0000-0000810B0000}"/>
    <cellStyle name="_PercentSpace_Market Cap 2 2 3" xfId="42455" xr:uid="{00000000-0005-0000-0000-0000820B0000}"/>
    <cellStyle name="_PercentSpace_Market Cap 2 2 3 2" xfId="42456" xr:uid="{00000000-0005-0000-0000-0000830B0000}"/>
    <cellStyle name="_PercentSpace_Market Cap 2 2 4" xfId="42457" xr:uid="{00000000-0005-0000-0000-0000840B0000}"/>
    <cellStyle name="_PercentSpace_Market Cap 2 3" xfId="37159" xr:uid="{00000000-0005-0000-0000-0000850B0000}"/>
    <cellStyle name="_PercentSpace_Market Cap 2 3 2" xfId="42458" xr:uid="{00000000-0005-0000-0000-0000860B0000}"/>
    <cellStyle name="_PercentSpace_Market Cap 2 3 2 2" xfId="42459" xr:uid="{00000000-0005-0000-0000-0000870B0000}"/>
    <cellStyle name="_PercentSpace_Market Cap 2 3 3" xfId="42460" xr:uid="{00000000-0005-0000-0000-0000880B0000}"/>
    <cellStyle name="_PercentSpace_Market Cap 2 4" xfId="42461" xr:uid="{00000000-0005-0000-0000-0000890B0000}"/>
    <cellStyle name="_PercentSpace_Market Cap 2 4 2" xfId="42462" xr:uid="{00000000-0005-0000-0000-00008A0B0000}"/>
    <cellStyle name="_PercentSpace_Market Cap 2 4 2 2" xfId="42463" xr:uid="{00000000-0005-0000-0000-00008B0B0000}"/>
    <cellStyle name="_PercentSpace_Market Cap 2 4 3" xfId="42464" xr:uid="{00000000-0005-0000-0000-00008C0B0000}"/>
    <cellStyle name="_PercentSpace_Market Cap 2 5" xfId="42465" xr:uid="{00000000-0005-0000-0000-00008D0B0000}"/>
    <cellStyle name="_PercentSpace_Market Cap 2 5 2" xfId="42466" xr:uid="{00000000-0005-0000-0000-00008E0B0000}"/>
    <cellStyle name="_PercentSpace_Market Cap 2 6" xfId="42467"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68" xr:uid="{00000000-0005-0000-0000-0000930B0000}"/>
    <cellStyle name="_PercentSpace_Market Cap 3 2 3" xfId="42469" xr:uid="{00000000-0005-0000-0000-0000940B0000}"/>
    <cellStyle name="_PercentSpace_Market Cap 3 3" xfId="12351" xr:uid="{00000000-0005-0000-0000-0000950B0000}"/>
    <cellStyle name="_PercentSpace_Market Cap 3 3 2" xfId="42470" xr:uid="{00000000-0005-0000-0000-0000960B0000}"/>
    <cellStyle name="_PercentSpace_Market Cap 3 3 3" xfId="42471" xr:uid="{00000000-0005-0000-0000-0000970B0000}"/>
    <cellStyle name="_PercentSpace_Market Cap 3 3 4" xfId="42472" xr:uid="{00000000-0005-0000-0000-0000980B0000}"/>
    <cellStyle name="_PercentSpace_Market Cap 3 4" xfId="37160" xr:uid="{00000000-0005-0000-0000-0000990B0000}"/>
    <cellStyle name="_PercentSpace_Market Cap 4" xfId="12352" xr:uid="{00000000-0005-0000-0000-00009A0B0000}"/>
    <cellStyle name="_PercentSpace_Market Cap 4 2" xfId="12353" xr:uid="{00000000-0005-0000-0000-00009B0B0000}"/>
    <cellStyle name="_PercentSpace_Market Cap 4 2 2" xfId="42473" xr:uid="{00000000-0005-0000-0000-00009C0B0000}"/>
    <cellStyle name="_PercentSpace_Market Cap 4 2 2 2" xfId="42474" xr:uid="{00000000-0005-0000-0000-00009D0B0000}"/>
    <cellStyle name="_PercentSpace_Market Cap 4 2 2 2 2" xfId="42475" xr:uid="{00000000-0005-0000-0000-00009E0B0000}"/>
    <cellStyle name="_PercentSpace_Market Cap 4 2 2 3" xfId="42476" xr:uid="{00000000-0005-0000-0000-00009F0B0000}"/>
    <cellStyle name="_PercentSpace_Market Cap 4 2 3" xfId="42477" xr:uid="{00000000-0005-0000-0000-0000A00B0000}"/>
    <cellStyle name="_PercentSpace_Market Cap 4 2 3 2" xfId="42478" xr:uid="{00000000-0005-0000-0000-0000A10B0000}"/>
    <cellStyle name="_PercentSpace_Market Cap 4 2 4" xfId="42479" xr:uid="{00000000-0005-0000-0000-0000A20B0000}"/>
    <cellStyle name="_PercentSpace_Market Cap 4 3" xfId="37161" xr:uid="{00000000-0005-0000-0000-0000A30B0000}"/>
    <cellStyle name="_PercentSpace_Market Cap 4 3 2" xfId="42480" xr:uid="{00000000-0005-0000-0000-0000A40B0000}"/>
    <cellStyle name="_PercentSpace_Market Cap 4 3 2 2" xfId="42481" xr:uid="{00000000-0005-0000-0000-0000A50B0000}"/>
    <cellStyle name="_PercentSpace_Market Cap 4 3 3" xfId="42482" xr:uid="{00000000-0005-0000-0000-0000A60B0000}"/>
    <cellStyle name="_PercentSpace_Market Cap 4 4" xfId="42483" xr:uid="{00000000-0005-0000-0000-0000A70B0000}"/>
    <cellStyle name="_PercentSpace_Market Cap 4 4 2" xfId="42484" xr:uid="{00000000-0005-0000-0000-0000A80B0000}"/>
    <cellStyle name="_PercentSpace_Market Cap 4 5" xfId="42485" xr:uid="{00000000-0005-0000-0000-0000A90B0000}"/>
    <cellStyle name="_PercentSpace_Market Cap 5" xfId="37162" xr:uid="{00000000-0005-0000-0000-0000AA0B0000}"/>
    <cellStyle name="_PercentSpace_Market Cap 5 2" xfId="42486" xr:uid="{00000000-0005-0000-0000-0000AB0B0000}"/>
    <cellStyle name="_PercentSpace_Market Cap 5 2 2" xfId="42487" xr:uid="{00000000-0005-0000-0000-0000AC0B0000}"/>
    <cellStyle name="_PercentSpace_Market Cap 5 2 2 2" xfId="42488" xr:uid="{00000000-0005-0000-0000-0000AD0B0000}"/>
    <cellStyle name="_PercentSpace_Market Cap 5 2 2 2 2" xfId="42489" xr:uid="{00000000-0005-0000-0000-0000AE0B0000}"/>
    <cellStyle name="_PercentSpace_Market Cap 5 2 2 3" xfId="42490" xr:uid="{00000000-0005-0000-0000-0000AF0B0000}"/>
    <cellStyle name="_PercentSpace_Market Cap 5 2 3" xfId="42491" xr:uid="{00000000-0005-0000-0000-0000B00B0000}"/>
    <cellStyle name="_PercentSpace_Market Cap 5 2 3 2" xfId="42492" xr:uid="{00000000-0005-0000-0000-0000B10B0000}"/>
    <cellStyle name="_PercentSpace_Market Cap 5 2 4" xfId="42493" xr:uid="{00000000-0005-0000-0000-0000B20B0000}"/>
    <cellStyle name="_PercentSpace_Market Cap 5 3" xfId="42494" xr:uid="{00000000-0005-0000-0000-0000B30B0000}"/>
    <cellStyle name="_PercentSpace_Market Cap 5 3 2" xfId="42495" xr:uid="{00000000-0005-0000-0000-0000B40B0000}"/>
    <cellStyle name="_PercentSpace_Market Cap 5 3 2 2" xfId="42496" xr:uid="{00000000-0005-0000-0000-0000B50B0000}"/>
    <cellStyle name="_PercentSpace_Market Cap 5 3 3" xfId="42497" xr:uid="{00000000-0005-0000-0000-0000B60B0000}"/>
    <cellStyle name="_PercentSpace_Market Cap 5 4" xfId="42498" xr:uid="{00000000-0005-0000-0000-0000B70B0000}"/>
    <cellStyle name="_PercentSpace_Market Cap 5 4 2" xfId="42499" xr:uid="{00000000-0005-0000-0000-0000B80B0000}"/>
    <cellStyle name="_PercentSpace_Market Cap 5 5" xfId="42500" xr:uid="{00000000-0005-0000-0000-0000B90B0000}"/>
    <cellStyle name="_PercentSpace_Market Cap 6" xfId="42501" xr:uid="{00000000-0005-0000-0000-0000BA0B0000}"/>
    <cellStyle name="_PercentSpace_Market Cap 6 2" xfId="42502" xr:uid="{00000000-0005-0000-0000-0000BB0B0000}"/>
    <cellStyle name="_PercentSpace_Market Cap 6 2 2" xfId="42503" xr:uid="{00000000-0005-0000-0000-0000BC0B0000}"/>
    <cellStyle name="_PercentSpace_Market Cap 6 2 2 2" xfId="42504" xr:uid="{00000000-0005-0000-0000-0000BD0B0000}"/>
    <cellStyle name="_PercentSpace_Market Cap 6 2 2 2 2" xfId="42505" xr:uid="{00000000-0005-0000-0000-0000BE0B0000}"/>
    <cellStyle name="_PercentSpace_Market Cap 6 2 2 3" xfId="42506" xr:uid="{00000000-0005-0000-0000-0000BF0B0000}"/>
    <cellStyle name="_PercentSpace_Market Cap 6 2 3" xfId="42507" xr:uid="{00000000-0005-0000-0000-0000C00B0000}"/>
    <cellStyle name="_PercentSpace_Market Cap 6 2 3 2" xfId="42508" xr:uid="{00000000-0005-0000-0000-0000C10B0000}"/>
    <cellStyle name="_PercentSpace_Market Cap 6 2 4" xfId="42509" xr:uid="{00000000-0005-0000-0000-0000C20B0000}"/>
    <cellStyle name="_PercentSpace_Market Cap 6 3" xfId="42510" xr:uid="{00000000-0005-0000-0000-0000C30B0000}"/>
    <cellStyle name="_PercentSpace_Market Cap 6 3 2" xfId="42511" xr:uid="{00000000-0005-0000-0000-0000C40B0000}"/>
    <cellStyle name="_PercentSpace_Market Cap 6 3 2 2" xfId="42512" xr:uid="{00000000-0005-0000-0000-0000C50B0000}"/>
    <cellStyle name="_PercentSpace_Market Cap 6 3 3" xfId="42513" xr:uid="{00000000-0005-0000-0000-0000C60B0000}"/>
    <cellStyle name="_PercentSpace_Market Cap 6 4" xfId="42514" xr:uid="{00000000-0005-0000-0000-0000C70B0000}"/>
    <cellStyle name="_PercentSpace_Market Cap 6 4 2" xfId="42515" xr:uid="{00000000-0005-0000-0000-0000C80B0000}"/>
    <cellStyle name="_PercentSpace_Market Cap 6 5" xfId="42516" xr:uid="{00000000-0005-0000-0000-0000C90B0000}"/>
    <cellStyle name="_PercentSpace_Market Cap 7" xfId="42517" xr:uid="{00000000-0005-0000-0000-0000CA0B0000}"/>
    <cellStyle name="_PercentSpace_Market Cap 7 2" xfId="42518" xr:uid="{00000000-0005-0000-0000-0000CB0B0000}"/>
    <cellStyle name="_PercentSpace_Market Cap 7 2 2" xfId="42519" xr:uid="{00000000-0005-0000-0000-0000CC0B0000}"/>
    <cellStyle name="_PercentSpace_Market Cap 7 2 2 2" xfId="42520" xr:uid="{00000000-0005-0000-0000-0000CD0B0000}"/>
    <cellStyle name="_PercentSpace_Market Cap 7 2 3" xfId="42521" xr:uid="{00000000-0005-0000-0000-0000CE0B0000}"/>
    <cellStyle name="_PercentSpace_Market Cap 7 3" xfId="42522" xr:uid="{00000000-0005-0000-0000-0000CF0B0000}"/>
    <cellStyle name="_PercentSpace_Market Cap 7 3 2" xfId="42523" xr:uid="{00000000-0005-0000-0000-0000D00B0000}"/>
    <cellStyle name="_PercentSpace_Market Cap 7 3 2 2" xfId="42524" xr:uid="{00000000-0005-0000-0000-0000D10B0000}"/>
    <cellStyle name="_PercentSpace_Market Cap 7 3 3" xfId="42525" xr:uid="{00000000-0005-0000-0000-0000D20B0000}"/>
    <cellStyle name="_PercentSpace_Market Cap 7 4" xfId="42526" xr:uid="{00000000-0005-0000-0000-0000D30B0000}"/>
    <cellStyle name="_PercentSpace_Market Cap 7 4 2" xfId="42527" xr:uid="{00000000-0005-0000-0000-0000D40B0000}"/>
    <cellStyle name="_PercentSpace_Market Cap 7 5" xfId="42528" xr:uid="{00000000-0005-0000-0000-0000D50B0000}"/>
    <cellStyle name="_PercentSpace_Market Cap 8" xfId="42529" xr:uid="{00000000-0005-0000-0000-0000D60B0000}"/>
    <cellStyle name="_PercentSpace_Market Cap 8 2" xfId="42530" xr:uid="{00000000-0005-0000-0000-0000D70B0000}"/>
    <cellStyle name="_PercentSpace_Market Cap 8 2 2" xfId="42531" xr:uid="{00000000-0005-0000-0000-0000D80B0000}"/>
    <cellStyle name="_PercentSpace_Market Cap 8 3" xfId="42532" xr:uid="{00000000-0005-0000-0000-0000D90B0000}"/>
    <cellStyle name="_PercentSpace_Market Cap 9" xfId="42533" xr:uid="{00000000-0005-0000-0000-0000DA0B0000}"/>
    <cellStyle name="_PercentSpace_Market Cap 9 2" xfId="42534" xr:uid="{00000000-0005-0000-0000-0000DB0B0000}"/>
    <cellStyle name="_PercentSpace_Market Cap 9 2 2" xfId="42535" xr:uid="{00000000-0005-0000-0000-0000DC0B0000}"/>
    <cellStyle name="_PercentSpace_Market Cap 9 3" xfId="42536"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37"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38" xr:uid="{00000000-0005-0000-0000-0000E70B0000}"/>
    <cellStyle name="_R21 A390000 Finans 220110" xfId="12360" xr:uid="{00000000-0005-0000-0000-0000E80B0000}"/>
    <cellStyle name="_Rapport_kreditt_1004_Hilde" xfId="42539" xr:uid="{00000000-0005-0000-0000-0000E90B0000}"/>
    <cellStyle name="_Res 09 10" xfId="37163" xr:uid="{00000000-0005-0000-0000-0000EA0B0000}"/>
    <cellStyle name="_Res 09 10_Q Sum_Res N" xfId="37164"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0" xr:uid="{00000000-0005-0000-0000-0000F00B0000}"/>
    <cellStyle name="_RETAIL 2008_Kontroll ME" xfId="12365" xr:uid="{00000000-0005-0000-0000-0000F10B0000}"/>
    <cellStyle name="_RETAIL 2008_Kontroll-fane" xfId="12366" xr:uid="{00000000-0005-0000-0000-0000F20B0000}"/>
    <cellStyle name="_RETAIL 2008_Q Sum_Res N" xfId="37165" xr:uid="{00000000-0005-0000-0000-0000F30B0000}"/>
    <cellStyle name="_RETAIL 2008_Results &amp; key fig." xfId="42541"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2"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43" xr:uid="{00000000-0005-0000-0000-0000FC0B0000}"/>
    <cellStyle name="_Samleoversikt" xfId="284" xr:uid="{00000000-0005-0000-0000-0000FD0B0000}"/>
    <cellStyle name="_Samleoversikt 10" xfId="42544" xr:uid="{00000000-0005-0000-0000-0000FE0B0000}"/>
    <cellStyle name="_Samleoversikt 10 2" xfId="42545" xr:uid="{00000000-0005-0000-0000-0000FF0B0000}"/>
    <cellStyle name="_Samleoversikt 10 2 2" xfId="42546" xr:uid="{00000000-0005-0000-0000-0000000C0000}"/>
    <cellStyle name="_Samleoversikt 10 2 2 2" xfId="42547" xr:uid="{00000000-0005-0000-0000-0000010C0000}"/>
    <cellStyle name="_Samleoversikt 10 2 3" xfId="42548" xr:uid="{00000000-0005-0000-0000-0000020C0000}"/>
    <cellStyle name="_Samleoversikt 10 2 3 2" xfId="42549" xr:uid="{00000000-0005-0000-0000-0000030C0000}"/>
    <cellStyle name="_Samleoversikt 10 2 4" xfId="42550" xr:uid="{00000000-0005-0000-0000-0000040C0000}"/>
    <cellStyle name="_Samleoversikt 10 3" xfId="42551" xr:uid="{00000000-0005-0000-0000-0000050C0000}"/>
    <cellStyle name="_Samleoversikt 10 3 2" xfId="42552" xr:uid="{00000000-0005-0000-0000-0000060C0000}"/>
    <cellStyle name="_Samleoversikt 10 4" xfId="42553" xr:uid="{00000000-0005-0000-0000-0000070C0000}"/>
    <cellStyle name="_Samleoversikt 10 4 2" xfId="42554" xr:uid="{00000000-0005-0000-0000-0000080C0000}"/>
    <cellStyle name="_Samleoversikt 10 5" xfId="42555" xr:uid="{00000000-0005-0000-0000-0000090C0000}"/>
    <cellStyle name="_Samleoversikt 11" xfId="42556" xr:uid="{00000000-0005-0000-0000-00000A0C0000}"/>
    <cellStyle name="_Samleoversikt 11 2" xfId="42557" xr:uid="{00000000-0005-0000-0000-00000B0C0000}"/>
    <cellStyle name="_Samleoversikt 11 2 2" xfId="42558" xr:uid="{00000000-0005-0000-0000-00000C0C0000}"/>
    <cellStyle name="_Samleoversikt 11 3" xfId="42559" xr:uid="{00000000-0005-0000-0000-00000D0C0000}"/>
    <cellStyle name="_Samleoversikt 11 3 2" xfId="42560" xr:uid="{00000000-0005-0000-0000-00000E0C0000}"/>
    <cellStyle name="_Samleoversikt 11 4" xfId="42561" xr:uid="{00000000-0005-0000-0000-00000F0C0000}"/>
    <cellStyle name="_Samleoversikt 12" xfId="42562" xr:uid="{00000000-0005-0000-0000-0000100C0000}"/>
    <cellStyle name="_Samleoversikt 12 2" xfId="42563" xr:uid="{00000000-0005-0000-0000-0000110C0000}"/>
    <cellStyle name="_Samleoversikt 12 2 2" xfId="42564" xr:uid="{00000000-0005-0000-0000-0000120C0000}"/>
    <cellStyle name="_Samleoversikt 12 3" xfId="42565" xr:uid="{00000000-0005-0000-0000-0000130C0000}"/>
    <cellStyle name="_Samleoversikt 13" xfId="42566" xr:uid="{00000000-0005-0000-0000-0000140C0000}"/>
    <cellStyle name="_Samleoversikt 13 2" xfId="42567" xr:uid="{00000000-0005-0000-0000-0000150C0000}"/>
    <cellStyle name="_Samleoversikt 13 2 2" xfId="42568" xr:uid="{00000000-0005-0000-0000-0000160C0000}"/>
    <cellStyle name="_Samleoversikt 13 2 3" xfId="42569" xr:uid="{00000000-0005-0000-0000-0000170C0000}"/>
    <cellStyle name="_Samleoversikt 14" xfId="42570" xr:uid="{00000000-0005-0000-0000-0000180C0000}"/>
    <cellStyle name="_Samleoversikt 14 2" xfId="42571" xr:uid="{00000000-0005-0000-0000-0000190C0000}"/>
    <cellStyle name="_Samleoversikt 14 3" xfId="42572" xr:uid="{00000000-0005-0000-0000-00001A0C0000}"/>
    <cellStyle name="_Samleoversikt 15" xfId="42573" xr:uid="{00000000-0005-0000-0000-00001B0C0000}"/>
    <cellStyle name="_Samleoversikt 15 2" xfId="42574" xr:uid="{00000000-0005-0000-0000-00001C0C0000}"/>
    <cellStyle name="_Samleoversikt 16" xfId="42575" xr:uid="{00000000-0005-0000-0000-00001D0C0000}"/>
    <cellStyle name="_Samleoversikt 16 2" xfId="42576" xr:uid="{00000000-0005-0000-0000-00001E0C0000}"/>
    <cellStyle name="_Samleoversikt 16 3" xfId="42577" xr:uid="{00000000-0005-0000-0000-00001F0C0000}"/>
    <cellStyle name="_Samleoversikt 17" xfId="42578" xr:uid="{00000000-0005-0000-0000-0000200C0000}"/>
    <cellStyle name="_Samleoversikt 17 2" xfId="42579" xr:uid="{00000000-0005-0000-0000-0000210C0000}"/>
    <cellStyle name="_Samleoversikt 17 3" xfId="42580" xr:uid="{00000000-0005-0000-0000-0000220C0000}"/>
    <cellStyle name="_Samleoversikt 18" xfId="42581" xr:uid="{00000000-0005-0000-0000-0000230C0000}"/>
    <cellStyle name="_Samleoversikt 18 2" xfId="42582" xr:uid="{00000000-0005-0000-0000-0000240C0000}"/>
    <cellStyle name="_Samleoversikt 19" xfId="42583" xr:uid="{00000000-0005-0000-0000-0000250C0000}"/>
    <cellStyle name="_Samleoversikt 2" xfId="285" xr:uid="{00000000-0005-0000-0000-0000260C0000}"/>
    <cellStyle name="_Samleoversikt 2 2" xfId="37166" xr:uid="{00000000-0005-0000-0000-0000270C0000}"/>
    <cellStyle name="_Samleoversikt 2 2 2" xfId="42584" xr:uid="{00000000-0005-0000-0000-0000280C0000}"/>
    <cellStyle name="_Samleoversikt 2 2 2 2" xfId="42585" xr:uid="{00000000-0005-0000-0000-0000290C0000}"/>
    <cellStyle name="_Samleoversikt 2 2 2 2 2" xfId="42586" xr:uid="{00000000-0005-0000-0000-00002A0C0000}"/>
    <cellStyle name="_Samleoversikt 2 2 2 2 2 2" xfId="42587" xr:uid="{00000000-0005-0000-0000-00002B0C0000}"/>
    <cellStyle name="_Samleoversikt 2 2 2 2 2 2 2" xfId="42588" xr:uid="{00000000-0005-0000-0000-00002C0C0000}"/>
    <cellStyle name="_Samleoversikt 2 2 2 2 2 3" xfId="42589" xr:uid="{00000000-0005-0000-0000-00002D0C0000}"/>
    <cellStyle name="_Samleoversikt 2 2 2 2 3" xfId="42590" xr:uid="{00000000-0005-0000-0000-00002E0C0000}"/>
    <cellStyle name="_Samleoversikt 2 2 2 2 3 2" xfId="42591" xr:uid="{00000000-0005-0000-0000-00002F0C0000}"/>
    <cellStyle name="_Samleoversikt 2 2 2 2 4" xfId="42592" xr:uid="{00000000-0005-0000-0000-0000300C0000}"/>
    <cellStyle name="_Samleoversikt 2 2 2 3" xfId="42593" xr:uid="{00000000-0005-0000-0000-0000310C0000}"/>
    <cellStyle name="_Samleoversikt 2 2 2 3 2" xfId="42594" xr:uid="{00000000-0005-0000-0000-0000320C0000}"/>
    <cellStyle name="_Samleoversikt 2 2 2 3 2 2" xfId="42595" xr:uid="{00000000-0005-0000-0000-0000330C0000}"/>
    <cellStyle name="_Samleoversikt 2 2 2 3 3" xfId="42596" xr:uid="{00000000-0005-0000-0000-0000340C0000}"/>
    <cellStyle name="_Samleoversikt 2 2 2 4" xfId="42597" xr:uid="{00000000-0005-0000-0000-0000350C0000}"/>
    <cellStyle name="_Samleoversikt 2 2 2 4 2" xfId="42598" xr:uid="{00000000-0005-0000-0000-0000360C0000}"/>
    <cellStyle name="_Samleoversikt 2 2 2 5" xfId="42599" xr:uid="{00000000-0005-0000-0000-0000370C0000}"/>
    <cellStyle name="_Samleoversikt 2 2 3" xfId="42600" xr:uid="{00000000-0005-0000-0000-0000380C0000}"/>
    <cellStyle name="_Samleoversikt 2 2 3 2" xfId="42601" xr:uid="{00000000-0005-0000-0000-0000390C0000}"/>
    <cellStyle name="_Samleoversikt 2 2 3 2 2" xfId="42602" xr:uid="{00000000-0005-0000-0000-00003A0C0000}"/>
    <cellStyle name="_Samleoversikt 2 2 3 2 2 2" xfId="42603" xr:uid="{00000000-0005-0000-0000-00003B0C0000}"/>
    <cellStyle name="_Samleoversikt 2 2 3 2 3" xfId="42604" xr:uid="{00000000-0005-0000-0000-00003C0C0000}"/>
    <cellStyle name="_Samleoversikt 2 2 3 3" xfId="42605" xr:uid="{00000000-0005-0000-0000-00003D0C0000}"/>
    <cellStyle name="_Samleoversikt 2 2 3 3 2" xfId="42606" xr:uid="{00000000-0005-0000-0000-00003E0C0000}"/>
    <cellStyle name="_Samleoversikt 2 2 3 4" xfId="42607" xr:uid="{00000000-0005-0000-0000-00003F0C0000}"/>
    <cellStyle name="_Samleoversikt 2 2 4" xfId="42608" xr:uid="{00000000-0005-0000-0000-0000400C0000}"/>
    <cellStyle name="_Samleoversikt 2 2 4 2" xfId="42609" xr:uid="{00000000-0005-0000-0000-0000410C0000}"/>
    <cellStyle name="_Samleoversikt 2 2 4 2 2" xfId="42610" xr:uid="{00000000-0005-0000-0000-0000420C0000}"/>
    <cellStyle name="_Samleoversikt 2 2 4 3" xfId="42611" xr:uid="{00000000-0005-0000-0000-0000430C0000}"/>
    <cellStyle name="_Samleoversikt 2 2 5" xfId="42612" xr:uid="{00000000-0005-0000-0000-0000440C0000}"/>
    <cellStyle name="_Samleoversikt 2 2 5 2" xfId="42613" xr:uid="{00000000-0005-0000-0000-0000450C0000}"/>
    <cellStyle name="_Samleoversikt 2 2 6" xfId="42614" xr:uid="{00000000-0005-0000-0000-0000460C0000}"/>
    <cellStyle name="_Samleoversikt 2 3" xfId="42615" xr:uid="{00000000-0005-0000-0000-0000470C0000}"/>
    <cellStyle name="_Samleoversikt 2 3 2" xfId="42616" xr:uid="{00000000-0005-0000-0000-0000480C0000}"/>
    <cellStyle name="_Samleoversikt 2 3 2 2" xfId="42617" xr:uid="{00000000-0005-0000-0000-0000490C0000}"/>
    <cellStyle name="_Samleoversikt 2 3 2 2 2" xfId="42618" xr:uid="{00000000-0005-0000-0000-00004A0C0000}"/>
    <cellStyle name="_Samleoversikt 2 3 2 2 2 2" xfId="42619" xr:uid="{00000000-0005-0000-0000-00004B0C0000}"/>
    <cellStyle name="_Samleoversikt 2 3 2 2 3" xfId="42620" xr:uid="{00000000-0005-0000-0000-00004C0C0000}"/>
    <cellStyle name="_Samleoversikt 2 3 2 3" xfId="42621" xr:uid="{00000000-0005-0000-0000-00004D0C0000}"/>
    <cellStyle name="_Samleoversikt 2 3 2 3 2" xfId="42622" xr:uid="{00000000-0005-0000-0000-00004E0C0000}"/>
    <cellStyle name="_Samleoversikt 2 3 2 4" xfId="42623" xr:uid="{00000000-0005-0000-0000-00004F0C0000}"/>
    <cellStyle name="_Samleoversikt 2 3 3" xfId="42624" xr:uid="{00000000-0005-0000-0000-0000500C0000}"/>
    <cellStyle name="_Samleoversikt 2 3 3 2" xfId="42625" xr:uid="{00000000-0005-0000-0000-0000510C0000}"/>
    <cellStyle name="_Samleoversikt 2 3 3 2 2" xfId="42626" xr:uid="{00000000-0005-0000-0000-0000520C0000}"/>
    <cellStyle name="_Samleoversikt 2 3 3 3" xfId="42627" xr:uid="{00000000-0005-0000-0000-0000530C0000}"/>
    <cellStyle name="_Samleoversikt 2 3 3 3 2" xfId="42628" xr:uid="{00000000-0005-0000-0000-0000540C0000}"/>
    <cellStyle name="_Samleoversikt 2 3 3 4" xfId="42629" xr:uid="{00000000-0005-0000-0000-0000550C0000}"/>
    <cellStyle name="_Samleoversikt 2 3 4" xfId="42630" xr:uid="{00000000-0005-0000-0000-0000560C0000}"/>
    <cellStyle name="_Samleoversikt 2 3 4 2" xfId="42631" xr:uid="{00000000-0005-0000-0000-0000570C0000}"/>
    <cellStyle name="_Samleoversikt 2 3 5" xfId="42632" xr:uid="{00000000-0005-0000-0000-0000580C0000}"/>
    <cellStyle name="_Samleoversikt 2 3 5 2" xfId="42633" xr:uid="{00000000-0005-0000-0000-0000590C0000}"/>
    <cellStyle name="_Samleoversikt 2 3 6" xfId="42634" xr:uid="{00000000-0005-0000-0000-00005A0C0000}"/>
    <cellStyle name="_Samleoversikt 2 3_Prognose eksponering " xfId="37167" xr:uid="{00000000-0005-0000-0000-00005B0C0000}"/>
    <cellStyle name="_Samleoversikt 2 3_Prognose eksponering  2" xfId="42635" xr:uid="{00000000-0005-0000-0000-00005C0C0000}"/>
    <cellStyle name="_Samleoversikt 2 3_Prognose eksponering  2 2" xfId="42636" xr:uid="{00000000-0005-0000-0000-00005D0C0000}"/>
    <cellStyle name="_Samleoversikt 2 3_Prognose eksponering  2 2 2" xfId="42637" xr:uid="{00000000-0005-0000-0000-00005E0C0000}"/>
    <cellStyle name="_Samleoversikt 2 3_Prognose eksponering  2 3" xfId="42638" xr:uid="{00000000-0005-0000-0000-00005F0C0000}"/>
    <cellStyle name="_Samleoversikt 2 3_Prognose eksponering  3" xfId="42639" xr:uid="{00000000-0005-0000-0000-0000600C0000}"/>
    <cellStyle name="_Samleoversikt 2 3_Prognose eksponering  3 2" xfId="42640" xr:uid="{00000000-0005-0000-0000-0000610C0000}"/>
    <cellStyle name="_Samleoversikt 2 3_Prognose eksponering  4" xfId="42641" xr:uid="{00000000-0005-0000-0000-0000620C0000}"/>
    <cellStyle name="_Samleoversikt 2 3_Vedlegg" xfId="42642" xr:uid="{00000000-0005-0000-0000-0000630C0000}"/>
    <cellStyle name="_Samleoversikt 2 3_Vedlegg 2" xfId="42643" xr:uid="{00000000-0005-0000-0000-0000640C0000}"/>
    <cellStyle name="_Samleoversikt 2 3_Vedlegg 2 2" xfId="42644" xr:uid="{00000000-0005-0000-0000-0000650C0000}"/>
    <cellStyle name="_Samleoversikt 2 3_Vedlegg 2 2 2" xfId="42645" xr:uid="{00000000-0005-0000-0000-0000660C0000}"/>
    <cellStyle name="_Samleoversikt 2 3_Vedlegg 2 3" xfId="42646" xr:uid="{00000000-0005-0000-0000-0000670C0000}"/>
    <cellStyle name="_Samleoversikt 2 3_Vedlegg 3" xfId="42647" xr:uid="{00000000-0005-0000-0000-0000680C0000}"/>
    <cellStyle name="_Samleoversikt 2 3_Vedlegg 3 2" xfId="42648" xr:uid="{00000000-0005-0000-0000-0000690C0000}"/>
    <cellStyle name="_Samleoversikt 2 3_Vedlegg 4" xfId="42649" xr:uid="{00000000-0005-0000-0000-00006A0C0000}"/>
    <cellStyle name="_Samleoversikt 2 4" xfId="42650" xr:uid="{00000000-0005-0000-0000-00006B0C0000}"/>
    <cellStyle name="_Samleoversikt 2 4 2" xfId="42651" xr:uid="{00000000-0005-0000-0000-00006C0C0000}"/>
    <cellStyle name="_Samleoversikt 2 4 2 2" xfId="42652" xr:uid="{00000000-0005-0000-0000-00006D0C0000}"/>
    <cellStyle name="_Samleoversikt 2 4 2 2 2" xfId="42653" xr:uid="{00000000-0005-0000-0000-00006E0C0000}"/>
    <cellStyle name="_Samleoversikt 2 4 2 3" xfId="42654" xr:uid="{00000000-0005-0000-0000-00006F0C0000}"/>
    <cellStyle name="_Samleoversikt 2 4 3" xfId="42655" xr:uid="{00000000-0005-0000-0000-0000700C0000}"/>
    <cellStyle name="_Samleoversikt 2 4 3 2" xfId="42656" xr:uid="{00000000-0005-0000-0000-0000710C0000}"/>
    <cellStyle name="_Samleoversikt 2 4 4" xfId="42657" xr:uid="{00000000-0005-0000-0000-0000720C0000}"/>
    <cellStyle name="_Samleoversikt 2 5" xfId="42658" xr:uid="{00000000-0005-0000-0000-0000730C0000}"/>
    <cellStyle name="_Samleoversikt 2 5 2" xfId="42659" xr:uid="{00000000-0005-0000-0000-0000740C0000}"/>
    <cellStyle name="_Samleoversikt 2 6" xfId="42660" xr:uid="{00000000-0005-0000-0000-0000750C0000}"/>
    <cellStyle name="_Samleoversikt 2 6 2" xfId="42661" xr:uid="{00000000-0005-0000-0000-0000760C0000}"/>
    <cellStyle name="_Samleoversikt 2 7" xfId="42662" xr:uid="{00000000-0005-0000-0000-0000770C0000}"/>
    <cellStyle name="_Samleoversikt 2 7 2" xfId="42663" xr:uid="{00000000-0005-0000-0000-0000780C0000}"/>
    <cellStyle name="_Samleoversikt 2 8" xfId="42664" xr:uid="{00000000-0005-0000-0000-0000790C0000}"/>
    <cellStyle name="_Samleoversikt 2_1" xfId="42665" xr:uid="{00000000-0005-0000-0000-00007A0C0000}"/>
    <cellStyle name="_Samleoversikt 2_8" xfId="42666"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67" xr:uid="{00000000-0005-0000-0000-00007F0C0000}"/>
    <cellStyle name="_Samleoversikt 3 2 2" xfId="42668" xr:uid="{00000000-0005-0000-0000-0000800C0000}"/>
    <cellStyle name="_Samleoversikt 3 2 2 2" xfId="42669" xr:uid="{00000000-0005-0000-0000-0000810C0000}"/>
    <cellStyle name="_Samleoversikt 3 2 2 2 2" xfId="42670" xr:uid="{00000000-0005-0000-0000-0000820C0000}"/>
    <cellStyle name="_Samleoversikt 3 2 2 3" xfId="42671" xr:uid="{00000000-0005-0000-0000-0000830C0000}"/>
    <cellStyle name="_Samleoversikt 3 2 3" xfId="42672" xr:uid="{00000000-0005-0000-0000-0000840C0000}"/>
    <cellStyle name="_Samleoversikt 3 2 3 2" xfId="42673" xr:uid="{00000000-0005-0000-0000-0000850C0000}"/>
    <cellStyle name="_Samleoversikt 3 2 4" xfId="42674" xr:uid="{00000000-0005-0000-0000-0000860C0000}"/>
    <cellStyle name="_Samleoversikt 3 3" xfId="42675" xr:uid="{00000000-0005-0000-0000-0000870C0000}"/>
    <cellStyle name="_Samleoversikt 3 3 2" xfId="42676" xr:uid="{00000000-0005-0000-0000-0000880C0000}"/>
    <cellStyle name="_Samleoversikt 3 3 2 2" xfId="42677" xr:uid="{00000000-0005-0000-0000-0000890C0000}"/>
    <cellStyle name="_Samleoversikt 3 3 3" xfId="42678" xr:uid="{00000000-0005-0000-0000-00008A0C0000}"/>
    <cellStyle name="_Samleoversikt 3 3 4" xfId="42679" xr:uid="{00000000-0005-0000-0000-00008B0C0000}"/>
    <cellStyle name="_Samleoversikt 3 4" xfId="42680" xr:uid="{00000000-0005-0000-0000-00008C0C0000}"/>
    <cellStyle name="_Samleoversikt 3 4 2" xfId="42681" xr:uid="{00000000-0005-0000-0000-00008D0C0000}"/>
    <cellStyle name="_Samleoversikt 3 4 2 2" xfId="42682" xr:uid="{00000000-0005-0000-0000-00008E0C0000}"/>
    <cellStyle name="_Samleoversikt 3 4 3" xfId="42683" xr:uid="{00000000-0005-0000-0000-00008F0C0000}"/>
    <cellStyle name="_Samleoversikt 3 5" xfId="42684" xr:uid="{00000000-0005-0000-0000-0000900C0000}"/>
    <cellStyle name="_Samleoversikt 3 5 2" xfId="42685" xr:uid="{00000000-0005-0000-0000-0000910C0000}"/>
    <cellStyle name="_Samleoversikt 3 6" xfId="42686" xr:uid="{00000000-0005-0000-0000-0000920C0000}"/>
    <cellStyle name="_Samleoversikt 4" xfId="287" xr:uid="{00000000-0005-0000-0000-0000930C0000}"/>
    <cellStyle name="_Samleoversikt 4 2" xfId="42687" xr:uid="{00000000-0005-0000-0000-0000940C0000}"/>
    <cellStyle name="_Samleoversikt 4 2 2" xfId="42688" xr:uid="{00000000-0005-0000-0000-0000950C0000}"/>
    <cellStyle name="_Samleoversikt 4 2 2 2" xfId="42689" xr:uid="{00000000-0005-0000-0000-0000960C0000}"/>
    <cellStyle name="_Samleoversikt 4 2 2 2 2" xfId="42690" xr:uid="{00000000-0005-0000-0000-0000970C0000}"/>
    <cellStyle name="_Samleoversikt 4 2 2 2 2 2" xfId="42691" xr:uid="{00000000-0005-0000-0000-0000980C0000}"/>
    <cellStyle name="_Samleoversikt 4 2 2 2 3" xfId="42692" xr:uid="{00000000-0005-0000-0000-0000990C0000}"/>
    <cellStyle name="_Samleoversikt 4 2 2 3" xfId="42693" xr:uid="{00000000-0005-0000-0000-00009A0C0000}"/>
    <cellStyle name="_Samleoversikt 4 2 2 3 2" xfId="42694" xr:uid="{00000000-0005-0000-0000-00009B0C0000}"/>
    <cellStyle name="_Samleoversikt 4 2 2 4" xfId="42695" xr:uid="{00000000-0005-0000-0000-00009C0C0000}"/>
    <cellStyle name="_Samleoversikt 4 2 3" xfId="42696" xr:uid="{00000000-0005-0000-0000-00009D0C0000}"/>
    <cellStyle name="_Samleoversikt 4 2 3 2" xfId="42697" xr:uid="{00000000-0005-0000-0000-00009E0C0000}"/>
    <cellStyle name="_Samleoversikt 4 2 3 2 2" xfId="42698" xr:uid="{00000000-0005-0000-0000-00009F0C0000}"/>
    <cellStyle name="_Samleoversikt 4 2 3 3" xfId="42699" xr:uid="{00000000-0005-0000-0000-0000A00C0000}"/>
    <cellStyle name="_Samleoversikt 4 2 4" xfId="42700" xr:uid="{00000000-0005-0000-0000-0000A10C0000}"/>
    <cellStyle name="_Samleoversikt 4 2 4 2" xfId="42701" xr:uid="{00000000-0005-0000-0000-0000A20C0000}"/>
    <cellStyle name="_Samleoversikt 4 2 5" xfId="42702" xr:uid="{00000000-0005-0000-0000-0000A30C0000}"/>
    <cellStyle name="_Samleoversikt 4 3" xfId="42703" xr:uid="{00000000-0005-0000-0000-0000A40C0000}"/>
    <cellStyle name="_Samleoversikt 4 3 2" xfId="42704" xr:uid="{00000000-0005-0000-0000-0000A50C0000}"/>
    <cellStyle name="_Samleoversikt 4 3 2 2" xfId="42705" xr:uid="{00000000-0005-0000-0000-0000A60C0000}"/>
    <cellStyle name="_Samleoversikt 4 3 2 2 2" xfId="42706" xr:uid="{00000000-0005-0000-0000-0000A70C0000}"/>
    <cellStyle name="_Samleoversikt 4 3 2 3" xfId="42707" xr:uid="{00000000-0005-0000-0000-0000A80C0000}"/>
    <cellStyle name="_Samleoversikt 4 3 3" xfId="42708" xr:uid="{00000000-0005-0000-0000-0000A90C0000}"/>
    <cellStyle name="_Samleoversikt 4 3 3 2" xfId="42709" xr:uid="{00000000-0005-0000-0000-0000AA0C0000}"/>
    <cellStyle name="_Samleoversikt 4 3 4" xfId="42710" xr:uid="{00000000-0005-0000-0000-0000AB0C0000}"/>
    <cellStyle name="_Samleoversikt 4 4" xfId="42711" xr:uid="{00000000-0005-0000-0000-0000AC0C0000}"/>
    <cellStyle name="_Samleoversikt 4 4 2" xfId="42712" xr:uid="{00000000-0005-0000-0000-0000AD0C0000}"/>
    <cellStyle name="_Samleoversikt 4 4 2 2" xfId="42713" xr:uid="{00000000-0005-0000-0000-0000AE0C0000}"/>
    <cellStyle name="_Samleoversikt 4 4 3" xfId="42714" xr:uid="{00000000-0005-0000-0000-0000AF0C0000}"/>
    <cellStyle name="_Samleoversikt 4 5" xfId="42715" xr:uid="{00000000-0005-0000-0000-0000B00C0000}"/>
    <cellStyle name="_Samleoversikt 4 5 2" xfId="42716" xr:uid="{00000000-0005-0000-0000-0000B10C0000}"/>
    <cellStyle name="_Samleoversikt 4 6" xfId="42717" xr:uid="{00000000-0005-0000-0000-0000B20C0000}"/>
    <cellStyle name="_Samleoversikt 5" xfId="42718" xr:uid="{00000000-0005-0000-0000-0000B30C0000}"/>
    <cellStyle name="_Samleoversikt 5 2" xfId="42719" xr:uid="{00000000-0005-0000-0000-0000B40C0000}"/>
    <cellStyle name="_Samleoversikt 5 2 2" xfId="42720" xr:uid="{00000000-0005-0000-0000-0000B50C0000}"/>
    <cellStyle name="_Samleoversikt 5 2 2 2" xfId="42721" xr:uid="{00000000-0005-0000-0000-0000B60C0000}"/>
    <cellStyle name="_Samleoversikt 5 2 2 2 2" xfId="42722" xr:uid="{00000000-0005-0000-0000-0000B70C0000}"/>
    <cellStyle name="_Samleoversikt 5 2 2 2 2 2" xfId="42723" xr:uid="{00000000-0005-0000-0000-0000B80C0000}"/>
    <cellStyle name="_Samleoversikt 5 2 2 2 3" xfId="42724" xr:uid="{00000000-0005-0000-0000-0000B90C0000}"/>
    <cellStyle name="_Samleoversikt 5 2 2 3" xfId="42725" xr:uid="{00000000-0005-0000-0000-0000BA0C0000}"/>
    <cellStyle name="_Samleoversikt 5 2 2 3 2" xfId="42726" xr:uid="{00000000-0005-0000-0000-0000BB0C0000}"/>
    <cellStyle name="_Samleoversikt 5 2 2 4" xfId="42727" xr:uid="{00000000-0005-0000-0000-0000BC0C0000}"/>
    <cellStyle name="_Samleoversikt 5 2 3" xfId="42728" xr:uid="{00000000-0005-0000-0000-0000BD0C0000}"/>
    <cellStyle name="_Samleoversikt 5 2 3 2" xfId="42729" xr:uid="{00000000-0005-0000-0000-0000BE0C0000}"/>
    <cellStyle name="_Samleoversikt 5 2 3 2 2" xfId="42730" xr:uid="{00000000-0005-0000-0000-0000BF0C0000}"/>
    <cellStyle name="_Samleoversikt 5 2 3 3" xfId="42731" xr:uid="{00000000-0005-0000-0000-0000C00C0000}"/>
    <cellStyle name="_Samleoversikt 5 2 4" xfId="42732" xr:uid="{00000000-0005-0000-0000-0000C10C0000}"/>
    <cellStyle name="_Samleoversikt 5 2 4 2" xfId="42733" xr:uid="{00000000-0005-0000-0000-0000C20C0000}"/>
    <cellStyle name="_Samleoversikt 5 2 5" xfId="42734" xr:uid="{00000000-0005-0000-0000-0000C30C0000}"/>
    <cellStyle name="_Samleoversikt 5 3" xfId="42735" xr:uid="{00000000-0005-0000-0000-0000C40C0000}"/>
    <cellStyle name="_Samleoversikt 5 3 2" xfId="42736" xr:uid="{00000000-0005-0000-0000-0000C50C0000}"/>
    <cellStyle name="_Samleoversikt 5 3 2 2" xfId="42737" xr:uid="{00000000-0005-0000-0000-0000C60C0000}"/>
    <cellStyle name="_Samleoversikt 5 3 2 2 2" xfId="42738" xr:uid="{00000000-0005-0000-0000-0000C70C0000}"/>
    <cellStyle name="_Samleoversikt 5 3 2 3" xfId="42739" xr:uid="{00000000-0005-0000-0000-0000C80C0000}"/>
    <cellStyle name="_Samleoversikt 5 3 3" xfId="42740" xr:uid="{00000000-0005-0000-0000-0000C90C0000}"/>
    <cellStyle name="_Samleoversikt 5 3 3 2" xfId="42741" xr:uid="{00000000-0005-0000-0000-0000CA0C0000}"/>
    <cellStyle name="_Samleoversikt 5 3 4" xfId="42742" xr:uid="{00000000-0005-0000-0000-0000CB0C0000}"/>
    <cellStyle name="_Samleoversikt 5 4" xfId="42743" xr:uid="{00000000-0005-0000-0000-0000CC0C0000}"/>
    <cellStyle name="_Samleoversikt 5 4 2" xfId="42744" xr:uid="{00000000-0005-0000-0000-0000CD0C0000}"/>
    <cellStyle name="_Samleoversikt 5 4 2 2" xfId="42745" xr:uid="{00000000-0005-0000-0000-0000CE0C0000}"/>
    <cellStyle name="_Samleoversikt 5 4 3" xfId="42746" xr:uid="{00000000-0005-0000-0000-0000CF0C0000}"/>
    <cellStyle name="_Samleoversikt 5 5" xfId="42747" xr:uid="{00000000-0005-0000-0000-0000D00C0000}"/>
    <cellStyle name="_Samleoversikt 5 5 2" xfId="42748" xr:uid="{00000000-0005-0000-0000-0000D10C0000}"/>
    <cellStyle name="_Samleoversikt 5 6" xfId="42749" xr:uid="{00000000-0005-0000-0000-0000D20C0000}"/>
    <cellStyle name="_Samleoversikt 6" xfId="42750" xr:uid="{00000000-0005-0000-0000-0000D30C0000}"/>
    <cellStyle name="_Samleoversikt 6 2" xfId="42751" xr:uid="{00000000-0005-0000-0000-0000D40C0000}"/>
    <cellStyle name="_Samleoversikt 6 2 2" xfId="42752" xr:uid="{00000000-0005-0000-0000-0000D50C0000}"/>
    <cellStyle name="_Samleoversikt 6 2 2 2" xfId="42753" xr:uid="{00000000-0005-0000-0000-0000D60C0000}"/>
    <cellStyle name="_Samleoversikt 6 2 2 2 2" xfId="42754" xr:uid="{00000000-0005-0000-0000-0000D70C0000}"/>
    <cellStyle name="_Samleoversikt 6 2 2 2 2 2" xfId="42755" xr:uid="{00000000-0005-0000-0000-0000D80C0000}"/>
    <cellStyle name="_Samleoversikt 6 2 2 2 3" xfId="42756" xr:uid="{00000000-0005-0000-0000-0000D90C0000}"/>
    <cellStyle name="_Samleoversikt 6 2 2 3" xfId="42757" xr:uid="{00000000-0005-0000-0000-0000DA0C0000}"/>
    <cellStyle name="_Samleoversikt 6 2 2 3 2" xfId="42758" xr:uid="{00000000-0005-0000-0000-0000DB0C0000}"/>
    <cellStyle name="_Samleoversikt 6 2 2 4" xfId="42759" xr:uid="{00000000-0005-0000-0000-0000DC0C0000}"/>
    <cellStyle name="_Samleoversikt 6 2 3" xfId="42760" xr:uid="{00000000-0005-0000-0000-0000DD0C0000}"/>
    <cellStyle name="_Samleoversikt 6 2 3 2" xfId="42761" xr:uid="{00000000-0005-0000-0000-0000DE0C0000}"/>
    <cellStyle name="_Samleoversikt 6 2 3 2 2" xfId="42762" xr:uid="{00000000-0005-0000-0000-0000DF0C0000}"/>
    <cellStyle name="_Samleoversikt 6 2 3 3" xfId="42763" xr:uid="{00000000-0005-0000-0000-0000E00C0000}"/>
    <cellStyle name="_Samleoversikt 6 2 4" xfId="42764" xr:uid="{00000000-0005-0000-0000-0000E10C0000}"/>
    <cellStyle name="_Samleoversikt 6 2 4 2" xfId="42765" xr:uid="{00000000-0005-0000-0000-0000E20C0000}"/>
    <cellStyle name="_Samleoversikt 6 2 5" xfId="42766" xr:uid="{00000000-0005-0000-0000-0000E30C0000}"/>
    <cellStyle name="_Samleoversikt 6 3" xfId="42767" xr:uid="{00000000-0005-0000-0000-0000E40C0000}"/>
    <cellStyle name="_Samleoversikt 6 3 2" xfId="42768" xr:uid="{00000000-0005-0000-0000-0000E50C0000}"/>
    <cellStyle name="_Samleoversikt 6 3 2 2" xfId="42769" xr:uid="{00000000-0005-0000-0000-0000E60C0000}"/>
    <cellStyle name="_Samleoversikt 6 3 2 2 2" xfId="42770" xr:uid="{00000000-0005-0000-0000-0000E70C0000}"/>
    <cellStyle name="_Samleoversikt 6 3 2 3" xfId="42771" xr:uid="{00000000-0005-0000-0000-0000E80C0000}"/>
    <cellStyle name="_Samleoversikt 6 3 3" xfId="42772" xr:uid="{00000000-0005-0000-0000-0000E90C0000}"/>
    <cellStyle name="_Samleoversikt 6 3 3 2" xfId="42773" xr:uid="{00000000-0005-0000-0000-0000EA0C0000}"/>
    <cellStyle name="_Samleoversikt 6 3 4" xfId="42774" xr:uid="{00000000-0005-0000-0000-0000EB0C0000}"/>
    <cellStyle name="_Samleoversikt 6 4" xfId="42775" xr:uid="{00000000-0005-0000-0000-0000EC0C0000}"/>
    <cellStyle name="_Samleoversikt 6 4 2" xfId="42776" xr:uid="{00000000-0005-0000-0000-0000ED0C0000}"/>
    <cellStyle name="_Samleoversikt 6 4 2 2" xfId="42777" xr:uid="{00000000-0005-0000-0000-0000EE0C0000}"/>
    <cellStyle name="_Samleoversikt 6 4 3" xfId="42778" xr:uid="{00000000-0005-0000-0000-0000EF0C0000}"/>
    <cellStyle name="_Samleoversikt 6 5" xfId="42779" xr:uid="{00000000-0005-0000-0000-0000F00C0000}"/>
    <cellStyle name="_Samleoversikt 6 5 2" xfId="42780" xr:uid="{00000000-0005-0000-0000-0000F10C0000}"/>
    <cellStyle name="_Samleoversikt 6 6" xfId="42781" xr:uid="{00000000-0005-0000-0000-0000F20C0000}"/>
    <cellStyle name="_Samleoversikt 7" xfId="42782" xr:uid="{00000000-0005-0000-0000-0000F30C0000}"/>
    <cellStyle name="_Samleoversikt 7 2" xfId="42783" xr:uid="{00000000-0005-0000-0000-0000F40C0000}"/>
    <cellStyle name="_Samleoversikt 7 2 2" xfId="42784" xr:uid="{00000000-0005-0000-0000-0000F50C0000}"/>
    <cellStyle name="_Samleoversikt 7 2 2 2" xfId="42785" xr:uid="{00000000-0005-0000-0000-0000F60C0000}"/>
    <cellStyle name="_Samleoversikt 7 2 2 2 2" xfId="42786" xr:uid="{00000000-0005-0000-0000-0000F70C0000}"/>
    <cellStyle name="_Samleoversikt 7 2 2 3" xfId="42787" xr:uid="{00000000-0005-0000-0000-0000F80C0000}"/>
    <cellStyle name="_Samleoversikt 7 2 3" xfId="42788" xr:uid="{00000000-0005-0000-0000-0000F90C0000}"/>
    <cellStyle name="_Samleoversikt 7 2 3 2" xfId="42789" xr:uid="{00000000-0005-0000-0000-0000FA0C0000}"/>
    <cellStyle name="_Samleoversikt 7 2 4" xfId="42790" xr:uid="{00000000-0005-0000-0000-0000FB0C0000}"/>
    <cellStyle name="_Samleoversikt 7 3" xfId="42791" xr:uid="{00000000-0005-0000-0000-0000FC0C0000}"/>
    <cellStyle name="_Samleoversikt 7 3 2" xfId="42792" xr:uid="{00000000-0005-0000-0000-0000FD0C0000}"/>
    <cellStyle name="_Samleoversikt 7 3 2 2" xfId="42793" xr:uid="{00000000-0005-0000-0000-0000FE0C0000}"/>
    <cellStyle name="_Samleoversikt 7 3 2 2 2" xfId="42794" xr:uid="{00000000-0005-0000-0000-0000FF0C0000}"/>
    <cellStyle name="_Samleoversikt 7 3 2 3" xfId="42795" xr:uid="{00000000-0005-0000-0000-0000000D0000}"/>
    <cellStyle name="_Samleoversikt 7 3 3" xfId="42796" xr:uid="{00000000-0005-0000-0000-0000010D0000}"/>
    <cellStyle name="_Samleoversikt 7 3 3 2" xfId="42797" xr:uid="{00000000-0005-0000-0000-0000020D0000}"/>
    <cellStyle name="_Samleoversikt 7 3 4" xfId="42798" xr:uid="{00000000-0005-0000-0000-0000030D0000}"/>
    <cellStyle name="_Samleoversikt 7 4" xfId="42799" xr:uid="{00000000-0005-0000-0000-0000040D0000}"/>
    <cellStyle name="_Samleoversikt 7 4 2" xfId="42800" xr:uid="{00000000-0005-0000-0000-0000050D0000}"/>
    <cellStyle name="_Samleoversikt 7 4 2 2" xfId="42801" xr:uid="{00000000-0005-0000-0000-0000060D0000}"/>
    <cellStyle name="_Samleoversikt 7 4 3" xfId="42802" xr:uid="{00000000-0005-0000-0000-0000070D0000}"/>
    <cellStyle name="_Samleoversikt 7 5" xfId="42803" xr:uid="{00000000-0005-0000-0000-0000080D0000}"/>
    <cellStyle name="_Samleoversikt 7 5 2" xfId="42804" xr:uid="{00000000-0005-0000-0000-0000090D0000}"/>
    <cellStyle name="_Samleoversikt 7 6" xfId="42805" xr:uid="{00000000-0005-0000-0000-00000A0D0000}"/>
    <cellStyle name="_Samleoversikt 8" xfId="42806" xr:uid="{00000000-0005-0000-0000-00000B0D0000}"/>
    <cellStyle name="_Samleoversikt 8 2" xfId="42807" xr:uid="{00000000-0005-0000-0000-00000C0D0000}"/>
    <cellStyle name="_Samleoversikt 8 2 2" xfId="42808" xr:uid="{00000000-0005-0000-0000-00000D0D0000}"/>
    <cellStyle name="_Samleoversikt 8 3" xfId="42809" xr:uid="{00000000-0005-0000-0000-00000E0D0000}"/>
    <cellStyle name="_Samleoversikt 8 3 2" xfId="42810" xr:uid="{00000000-0005-0000-0000-00000F0D0000}"/>
    <cellStyle name="_Samleoversikt 8 4" xfId="42811" xr:uid="{00000000-0005-0000-0000-0000100D0000}"/>
    <cellStyle name="_Samleoversikt 9" xfId="42812" xr:uid="{00000000-0005-0000-0000-0000110D0000}"/>
    <cellStyle name="_Samleoversikt 9 2" xfId="42813" xr:uid="{00000000-0005-0000-0000-0000120D0000}"/>
    <cellStyle name="_Samleoversikt 9 2 2" xfId="42814" xr:uid="{00000000-0005-0000-0000-0000130D0000}"/>
    <cellStyle name="_Samleoversikt 9 3" xfId="42815" xr:uid="{00000000-0005-0000-0000-0000140D0000}"/>
    <cellStyle name="_Samleoversikt 9 3 2" xfId="42816" xr:uid="{00000000-0005-0000-0000-0000150D0000}"/>
    <cellStyle name="_Samleoversikt 9 4" xfId="42817" xr:uid="{00000000-0005-0000-0000-0000160D0000}"/>
    <cellStyle name="_Samleoversikt_1" xfId="42818" xr:uid="{00000000-0005-0000-0000-0000170D0000}"/>
    <cellStyle name="_Samleoversikt_8" xfId="42819" xr:uid="{00000000-0005-0000-0000-0000180D0000}"/>
    <cellStyle name="_Samleoversikt_Adjustment-Hovedtall" xfId="37168" xr:uid="{00000000-0005-0000-0000-0000190D0000}"/>
    <cellStyle name="_Samleoversikt_Døtre" xfId="42820" xr:uid="{00000000-0005-0000-0000-00001A0D0000}"/>
    <cellStyle name="_Samleoversikt_Døtre 2" xfId="42821" xr:uid="{00000000-0005-0000-0000-00001B0D0000}"/>
    <cellStyle name="_Samleoversikt_Døtre 2 2" xfId="42822" xr:uid="{00000000-0005-0000-0000-00001C0D0000}"/>
    <cellStyle name="_Samleoversikt_Døtre 3" xfId="42823" xr:uid="{00000000-0005-0000-0000-00001D0D0000}"/>
    <cellStyle name="_Samleoversikt_Expenses (1)" xfId="42824" xr:uid="{00000000-0005-0000-0000-00001E0D0000}"/>
    <cellStyle name="_Samleoversikt_Hovedtall" xfId="37169" xr:uid="{00000000-0005-0000-0000-00001F0D0000}"/>
    <cellStyle name="_Samleoversikt_Kontroll ME" xfId="12375" xr:uid="{00000000-0005-0000-0000-0000200D0000}"/>
    <cellStyle name="_Samleoversikt_Kontroll-fane" xfId="12376" xr:uid="{00000000-0005-0000-0000-0000210D0000}"/>
    <cellStyle name="_Samleoversikt_Nøkkeltall" xfId="37170" xr:uid="{00000000-0005-0000-0000-0000220D0000}"/>
    <cellStyle name="_Samleoversikt_Prognose eksponering " xfId="37171" xr:uid="{00000000-0005-0000-0000-0000230D0000}"/>
    <cellStyle name="_Samleoversikt_Prognose eksponering  2" xfId="42825" xr:uid="{00000000-0005-0000-0000-0000240D0000}"/>
    <cellStyle name="_Samleoversikt_Prognose eksponering  2 2" xfId="42826" xr:uid="{00000000-0005-0000-0000-0000250D0000}"/>
    <cellStyle name="_Samleoversikt_Prognose eksponering  2 2 2" xfId="42827" xr:uid="{00000000-0005-0000-0000-0000260D0000}"/>
    <cellStyle name="_Samleoversikt_Prognose eksponering  2 3" xfId="42828" xr:uid="{00000000-0005-0000-0000-0000270D0000}"/>
    <cellStyle name="_Samleoversikt_Prognose eksponering  3" xfId="42829" xr:uid="{00000000-0005-0000-0000-0000280D0000}"/>
    <cellStyle name="_Samleoversikt_Prognose eksponering  3 2" xfId="42830" xr:uid="{00000000-0005-0000-0000-0000290D0000}"/>
    <cellStyle name="_Samleoversikt_Prognose eksponering  4" xfId="42831" xr:uid="{00000000-0005-0000-0000-00002A0D0000}"/>
    <cellStyle name="_Samleoversikt_Resultat" xfId="37172" xr:uid="{00000000-0005-0000-0000-00002B0D0000}"/>
    <cellStyle name="_Samleoversikt_Results &amp; key fig." xfId="42832" xr:uid="{00000000-0005-0000-0000-00002C0D0000}"/>
    <cellStyle name="_Samleoversikt_Side 9" xfId="42833" xr:uid="{00000000-0005-0000-0000-00002D0D0000}"/>
    <cellStyle name="_Samleoversikt_Trondheim - Int. fond" xfId="12377" xr:uid="{00000000-0005-0000-0000-00002E0D0000}"/>
    <cellStyle name="_Samleoversikt_Trondheim - Int. fond 2" xfId="37173"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34" xr:uid="{00000000-0005-0000-0000-0000320D0000}"/>
    <cellStyle name="_Samleoversikt_Vedlegg 2" xfId="42835" xr:uid="{00000000-0005-0000-0000-0000330D0000}"/>
    <cellStyle name="_Samleoversikt_Vedlegg 2 2" xfId="42836" xr:uid="{00000000-0005-0000-0000-0000340D0000}"/>
    <cellStyle name="_Samleoversikt_Vedlegg 2 2 2" xfId="42837" xr:uid="{00000000-0005-0000-0000-0000350D0000}"/>
    <cellStyle name="_Samleoversikt_Vedlegg 2 3" xfId="42838" xr:uid="{00000000-0005-0000-0000-0000360D0000}"/>
    <cellStyle name="_Samleoversikt_Vedlegg 3" xfId="42839" xr:uid="{00000000-0005-0000-0000-0000370D0000}"/>
    <cellStyle name="_Samleoversikt_Vedlegg 3 2" xfId="42840" xr:uid="{00000000-0005-0000-0000-0000380D0000}"/>
    <cellStyle name="_Samleoversikt_Vedlegg 4" xfId="42841" xr:uid="{00000000-0005-0000-0000-0000390D0000}"/>
    <cellStyle name="_Samleoversikt_YTD" xfId="42842" xr:uid="{00000000-0005-0000-0000-00003A0D0000}"/>
    <cellStyle name="_Security Overrides" xfId="288" xr:uid="{00000000-0005-0000-0000-00003B0D0000}"/>
    <cellStyle name="_sendtradematrix" xfId="289" xr:uid="{00000000-0005-0000-0000-00003C0D0000}"/>
    <cellStyle name="_sendtradematrix_Hovedtall" xfId="37174" xr:uid="{00000000-0005-0000-0000-00003D0D0000}"/>
    <cellStyle name="_sendtradematrix_Nøkkeltall" xfId="37175" xr:uid="{00000000-0005-0000-0000-00003E0D0000}"/>
    <cellStyle name="_sendtradematrix_Q Sum_Res N" xfId="37176" xr:uid="{00000000-0005-0000-0000-00003F0D0000}"/>
    <cellStyle name="_sendtradematrix_Resultat" xfId="37177"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43" xr:uid="{00000000-0005-0000-0000-00004B0D0000}"/>
    <cellStyle name="_style 10 2" xfId="42844" xr:uid="{00000000-0005-0000-0000-00004C0D0000}"/>
    <cellStyle name="_style 11" xfId="42845" xr:uid="{00000000-0005-0000-0000-00004D0D0000}"/>
    <cellStyle name="_style 2" xfId="296" xr:uid="{00000000-0005-0000-0000-00004E0D0000}"/>
    <cellStyle name="_style 2 2" xfId="42846" xr:uid="{00000000-0005-0000-0000-00004F0D0000}"/>
    <cellStyle name="_style 2 2 2" xfId="42847" xr:uid="{00000000-0005-0000-0000-0000500D0000}"/>
    <cellStyle name="_style 2 2 2 2" xfId="42848" xr:uid="{00000000-0005-0000-0000-0000510D0000}"/>
    <cellStyle name="_style 2 2 2 2 2" xfId="42849" xr:uid="{00000000-0005-0000-0000-0000520D0000}"/>
    <cellStyle name="_style 2 2 2 2 2 2" xfId="42850" xr:uid="{00000000-0005-0000-0000-0000530D0000}"/>
    <cellStyle name="_style 2 2 2 2 3" xfId="42851" xr:uid="{00000000-0005-0000-0000-0000540D0000}"/>
    <cellStyle name="_style 2 2 2 3" xfId="42852" xr:uid="{00000000-0005-0000-0000-0000550D0000}"/>
    <cellStyle name="_style 2 2 2 3 2" xfId="42853" xr:uid="{00000000-0005-0000-0000-0000560D0000}"/>
    <cellStyle name="_style 2 2 2 4" xfId="42854" xr:uid="{00000000-0005-0000-0000-0000570D0000}"/>
    <cellStyle name="_style 2 2 3" xfId="42855" xr:uid="{00000000-0005-0000-0000-0000580D0000}"/>
    <cellStyle name="_style 2 2 3 2" xfId="42856" xr:uid="{00000000-0005-0000-0000-0000590D0000}"/>
    <cellStyle name="_style 2 2 3 2 2" xfId="42857" xr:uid="{00000000-0005-0000-0000-00005A0D0000}"/>
    <cellStyle name="_style 2 2 3 3" xfId="42858" xr:uid="{00000000-0005-0000-0000-00005B0D0000}"/>
    <cellStyle name="_style 2 2 4" xfId="42859" xr:uid="{00000000-0005-0000-0000-00005C0D0000}"/>
    <cellStyle name="_style 2 2 4 2" xfId="42860" xr:uid="{00000000-0005-0000-0000-00005D0D0000}"/>
    <cellStyle name="_style 2 2 5" xfId="42861" xr:uid="{00000000-0005-0000-0000-00005E0D0000}"/>
    <cellStyle name="_style 2 3" xfId="42862" xr:uid="{00000000-0005-0000-0000-00005F0D0000}"/>
    <cellStyle name="_style 2 3 2" xfId="42863" xr:uid="{00000000-0005-0000-0000-0000600D0000}"/>
    <cellStyle name="_style 2 3 2 2" xfId="42864" xr:uid="{00000000-0005-0000-0000-0000610D0000}"/>
    <cellStyle name="_style 2 3 2 2 2" xfId="42865" xr:uid="{00000000-0005-0000-0000-0000620D0000}"/>
    <cellStyle name="_style 2 3 2 3" xfId="42866" xr:uid="{00000000-0005-0000-0000-0000630D0000}"/>
    <cellStyle name="_style 2 3 3" xfId="42867" xr:uid="{00000000-0005-0000-0000-0000640D0000}"/>
    <cellStyle name="_style 2 3 3 2" xfId="42868" xr:uid="{00000000-0005-0000-0000-0000650D0000}"/>
    <cellStyle name="_style 2 3 4" xfId="42869" xr:uid="{00000000-0005-0000-0000-0000660D0000}"/>
    <cellStyle name="_style 2 4" xfId="42870" xr:uid="{00000000-0005-0000-0000-0000670D0000}"/>
    <cellStyle name="_style 2 4 2" xfId="42871" xr:uid="{00000000-0005-0000-0000-0000680D0000}"/>
    <cellStyle name="_style 2 4 2 2" xfId="42872" xr:uid="{00000000-0005-0000-0000-0000690D0000}"/>
    <cellStyle name="_style 2 4 3" xfId="42873" xr:uid="{00000000-0005-0000-0000-00006A0D0000}"/>
    <cellStyle name="_style 2 4 3 2" xfId="42874" xr:uid="{00000000-0005-0000-0000-00006B0D0000}"/>
    <cellStyle name="_style 2 4 4" xfId="42875" xr:uid="{00000000-0005-0000-0000-00006C0D0000}"/>
    <cellStyle name="_style 2 5" xfId="42876" xr:uid="{00000000-0005-0000-0000-00006D0D0000}"/>
    <cellStyle name="_style 2 5 2" xfId="42877" xr:uid="{00000000-0005-0000-0000-00006E0D0000}"/>
    <cellStyle name="_style 2 6" xfId="42878" xr:uid="{00000000-0005-0000-0000-00006F0D0000}"/>
    <cellStyle name="_style 2 6 2" xfId="42879" xr:uid="{00000000-0005-0000-0000-0000700D0000}"/>
    <cellStyle name="_style 2 7" xfId="42880" xr:uid="{00000000-0005-0000-0000-0000710D0000}"/>
    <cellStyle name="_style 2_Kontroll ME" xfId="12384" xr:uid="{00000000-0005-0000-0000-0000720D0000}"/>
    <cellStyle name="_style 2_Kontroll-fane" xfId="12385" xr:uid="{00000000-0005-0000-0000-0000730D0000}"/>
    <cellStyle name="_style 2_Prognose eksponering " xfId="37178" xr:uid="{00000000-0005-0000-0000-0000740D0000}"/>
    <cellStyle name="_style 2_Prognose eksponering  2" xfId="42881" xr:uid="{00000000-0005-0000-0000-0000750D0000}"/>
    <cellStyle name="_style 2_Prognose eksponering  2 2" xfId="42882" xr:uid="{00000000-0005-0000-0000-0000760D0000}"/>
    <cellStyle name="_style 2_Prognose eksponering  2 2 2" xfId="42883" xr:uid="{00000000-0005-0000-0000-0000770D0000}"/>
    <cellStyle name="_style 2_Prognose eksponering  2 3" xfId="42884" xr:uid="{00000000-0005-0000-0000-0000780D0000}"/>
    <cellStyle name="_style 2_Prognose eksponering  3" xfId="42885" xr:uid="{00000000-0005-0000-0000-0000790D0000}"/>
    <cellStyle name="_style 2_Prognose eksponering  3 2" xfId="42886" xr:uid="{00000000-0005-0000-0000-00007A0D0000}"/>
    <cellStyle name="_style 2_Prognose eksponering  4" xfId="42887" xr:uid="{00000000-0005-0000-0000-00007B0D0000}"/>
    <cellStyle name="_style 2_Vedlegg" xfId="42888" xr:uid="{00000000-0005-0000-0000-00007C0D0000}"/>
    <cellStyle name="_style 2_Vedlegg 2" xfId="42889" xr:uid="{00000000-0005-0000-0000-00007D0D0000}"/>
    <cellStyle name="_style 2_Vedlegg 2 2" xfId="42890" xr:uid="{00000000-0005-0000-0000-00007E0D0000}"/>
    <cellStyle name="_style 2_Vedlegg 2 2 2" xfId="42891" xr:uid="{00000000-0005-0000-0000-00007F0D0000}"/>
    <cellStyle name="_style 2_Vedlegg 2 3" xfId="42892" xr:uid="{00000000-0005-0000-0000-0000800D0000}"/>
    <cellStyle name="_style 2_Vedlegg 3" xfId="42893" xr:uid="{00000000-0005-0000-0000-0000810D0000}"/>
    <cellStyle name="_style 2_Vedlegg 3 2" xfId="42894" xr:uid="{00000000-0005-0000-0000-0000820D0000}"/>
    <cellStyle name="_style 2_Vedlegg 4" xfId="42895" xr:uid="{00000000-0005-0000-0000-0000830D0000}"/>
    <cellStyle name="_style 3" xfId="297" xr:uid="{00000000-0005-0000-0000-0000840D0000}"/>
    <cellStyle name="_style 3 2" xfId="42896" xr:uid="{00000000-0005-0000-0000-0000850D0000}"/>
    <cellStyle name="_style 3 2 2" xfId="42897" xr:uid="{00000000-0005-0000-0000-0000860D0000}"/>
    <cellStyle name="_style 3 2 2 2" xfId="42898" xr:uid="{00000000-0005-0000-0000-0000870D0000}"/>
    <cellStyle name="_style 3 2 2 2 2" xfId="42899" xr:uid="{00000000-0005-0000-0000-0000880D0000}"/>
    <cellStyle name="_style 3 2 2 3" xfId="42900" xr:uid="{00000000-0005-0000-0000-0000890D0000}"/>
    <cellStyle name="_style 3 2 3" xfId="42901" xr:uid="{00000000-0005-0000-0000-00008A0D0000}"/>
    <cellStyle name="_style 3 2 3 2" xfId="42902" xr:uid="{00000000-0005-0000-0000-00008B0D0000}"/>
    <cellStyle name="_style 3 2 4" xfId="42903" xr:uid="{00000000-0005-0000-0000-00008C0D0000}"/>
    <cellStyle name="_style 3 3" xfId="42904" xr:uid="{00000000-0005-0000-0000-00008D0D0000}"/>
    <cellStyle name="_style 3 3 2" xfId="42905" xr:uid="{00000000-0005-0000-0000-00008E0D0000}"/>
    <cellStyle name="_style 3 3 2 2" xfId="42906" xr:uid="{00000000-0005-0000-0000-00008F0D0000}"/>
    <cellStyle name="_style 3 3 3" xfId="42907" xr:uid="{00000000-0005-0000-0000-0000900D0000}"/>
    <cellStyle name="_style 3 4" xfId="42908" xr:uid="{00000000-0005-0000-0000-0000910D0000}"/>
    <cellStyle name="_style 3 4 2" xfId="42909" xr:uid="{00000000-0005-0000-0000-0000920D0000}"/>
    <cellStyle name="_style 3 5" xfId="42910" xr:uid="{00000000-0005-0000-0000-0000930D0000}"/>
    <cellStyle name="_style 4" xfId="298" xr:uid="{00000000-0005-0000-0000-0000940D0000}"/>
    <cellStyle name="_style 4 2" xfId="42911" xr:uid="{00000000-0005-0000-0000-0000950D0000}"/>
    <cellStyle name="_style 4 2 2" xfId="42912" xr:uid="{00000000-0005-0000-0000-0000960D0000}"/>
    <cellStyle name="_style 4 2 2 2" xfId="42913" xr:uid="{00000000-0005-0000-0000-0000970D0000}"/>
    <cellStyle name="_style 4 2 2 2 2" xfId="42914" xr:uid="{00000000-0005-0000-0000-0000980D0000}"/>
    <cellStyle name="_style 4 2 2 2 2 2" xfId="42915" xr:uid="{00000000-0005-0000-0000-0000990D0000}"/>
    <cellStyle name="_style 4 2 2 2 3" xfId="42916" xr:uid="{00000000-0005-0000-0000-00009A0D0000}"/>
    <cellStyle name="_style 4 2 2 3" xfId="42917" xr:uid="{00000000-0005-0000-0000-00009B0D0000}"/>
    <cellStyle name="_style 4 2 2 3 2" xfId="42918" xr:uid="{00000000-0005-0000-0000-00009C0D0000}"/>
    <cellStyle name="_style 4 2 2 4" xfId="42919" xr:uid="{00000000-0005-0000-0000-00009D0D0000}"/>
    <cellStyle name="_style 4 2 3" xfId="42920" xr:uid="{00000000-0005-0000-0000-00009E0D0000}"/>
    <cellStyle name="_style 4 2 3 2" xfId="42921" xr:uid="{00000000-0005-0000-0000-00009F0D0000}"/>
    <cellStyle name="_style 4 2 3 2 2" xfId="42922" xr:uid="{00000000-0005-0000-0000-0000A00D0000}"/>
    <cellStyle name="_style 4 2 3 3" xfId="42923" xr:uid="{00000000-0005-0000-0000-0000A10D0000}"/>
    <cellStyle name="_style 4 2 4" xfId="42924" xr:uid="{00000000-0005-0000-0000-0000A20D0000}"/>
    <cellStyle name="_style 4 2 4 2" xfId="42925" xr:uid="{00000000-0005-0000-0000-0000A30D0000}"/>
    <cellStyle name="_style 4 2 5" xfId="42926" xr:uid="{00000000-0005-0000-0000-0000A40D0000}"/>
    <cellStyle name="_style 4 3" xfId="42927" xr:uid="{00000000-0005-0000-0000-0000A50D0000}"/>
    <cellStyle name="_style 4 3 2" xfId="42928" xr:uid="{00000000-0005-0000-0000-0000A60D0000}"/>
    <cellStyle name="_style 4 3 2 2" xfId="42929" xr:uid="{00000000-0005-0000-0000-0000A70D0000}"/>
    <cellStyle name="_style 4 3 2 2 2" xfId="42930" xr:uid="{00000000-0005-0000-0000-0000A80D0000}"/>
    <cellStyle name="_style 4 3 2 3" xfId="42931" xr:uid="{00000000-0005-0000-0000-0000A90D0000}"/>
    <cellStyle name="_style 4 3 3" xfId="42932" xr:uid="{00000000-0005-0000-0000-0000AA0D0000}"/>
    <cellStyle name="_style 4 3 3 2" xfId="42933" xr:uid="{00000000-0005-0000-0000-0000AB0D0000}"/>
    <cellStyle name="_style 4 3 4" xfId="42934" xr:uid="{00000000-0005-0000-0000-0000AC0D0000}"/>
    <cellStyle name="_style 4 4" xfId="42935" xr:uid="{00000000-0005-0000-0000-0000AD0D0000}"/>
    <cellStyle name="_style 4 4 2" xfId="42936" xr:uid="{00000000-0005-0000-0000-0000AE0D0000}"/>
    <cellStyle name="_style 4 4 2 2" xfId="42937" xr:uid="{00000000-0005-0000-0000-0000AF0D0000}"/>
    <cellStyle name="_style 4 4 3" xfId="42938" xr:uid="{00000000-0005-0000-0000-0000B00D0000}"/>
    <cellStyle name="_style 4 5" xfId="42939" xr:uid="{00000000-0005-0000-0000-0000B10D0000}"/>
    <cellStyle name="_style 4 5 2" xfId="42940" xr:uid="{00000000-0005-0000-0000-0000B20D0000}"/>
    <cellStyle name="_style 4 6" xfId="42941" xr:uid="{00000000-0005-0000-0000-0000B30D0000}"/>
    <cellStyle name="_style 5" xfId="42942" xr:uid="{00000000-0005-0000-0000-0000B40D0000}"/>
    <cellStyle name="_style 5 2" xfId="42943" xr:uid="{00000000-0005-0000-0000-0000B50D0000}"/>
    <cellStyle name="_style 5 2 2" xfId="42944" xr:uid="{00000000-0005-0000-0000-0000B60D0000}"/>
    <cellStyle name="_style 5 2 2 2" xfId="42945" xr:uid="{00000000-0005-0000-0000-0000B70D0000}"/>
    <cellStyle name="_style 5 2 2 2 2" xfId="42946" xr:uid="{00000000-0005-0000-0000-0000B80D0000}"/>
    <cellStyle name="_style 5 2 2 2 2 2" xfId="42947" xr:uid="{00000000-0005-0000-0000-0000B90D0000}"/>
    <cellStyle name="_style 5 2 2 2 3" xfId="42948" xr:uid="{00000000-0005-0000-0000-0000BA0D0000}"/>
    <cellStyle name="_style 5 2 2 3" xfId="42949" xr:uid="{00000000-0005-0000-0000-0000BB0D0000}"/>
    <cellStyle name="_style 5 2 2 3 2" xfId="42950" xr:uid="{00000000-0005-0000-0000-0000BC0D0000}"/>
    <cellStyle name="_style 5 2 2 4" xfId="42951" xr:uid="{00000000-0005-0000-0000-0000BD0D0000}"/>
    <cellStyle name="_style 5 2 3" xfId="42952" xr:uid="{00000000-0005-0000-0000-0000BE0D0000}"/>
    <cellStyle name="_style 5 2 3 2" xfId="42953" xr:uid="{00000000-0005-0000-0000-0000BF0D0000}"/>
    <cellStyle name="_style 5 2 3 2 2" xfId="42954" xr:uid="{00000000-0005-0000-0000-0000C00D0000}"/>
    <cellStyle name="_style 5 2 3 3" xfId="42955" xr:uid="{00000000-0005-0000-0000-0000C10D0000}"/>
    <cellStyle name="_style 5 2 4" xfId="42956" xr:uid="{00000000-0005-0000-0000-0000C20D0000}"/>
    <cellStyle name="_style 5 2 4 2" xfId="42957" xr:uid="{00000000-0005-0000-0000-0000C30D0000}"/>
    <cellStyle name="_style 5 2 5" xfId="42958" xr:uid="{00000000-0005-0000-0000-0000C40D0000}"/>
    <cellStyle name="_style 5 3" xfId="42959" xr:uid="{00000000-0005-0000-0000-0000C50D0000}"/>
    <cellStyle name="_style 5 3 2" xfId="42960" xr:uid="{00000000-0005-0000-0000-0000C60D0000}"/>
    <cellStyle name="_style 5 3 2 2" xfId="42961" xr:uid="{00000000-0005-0000-0000-0000C70D0000}"/>
    <cellStyle name="_style 5 3 2 2 2" xfId="42962" xr:uid="{00000000-0005-0000-0000-0000C80D0000}"/>
    <cellStyle name="_style 5 3 2 3" xfId="42963" xr:uid="{00000000-0005-0000-0000-0000C90D0000}"/>
    <cellStyle name="_style 5 3 3" xfId="42964" xr:uid="{00000000-0005-0000-0000-0000CA0D0000}"/>
    <cellStyle name="_style 5 3 3 2" xfId="42965" xr:uid="{00000000-0005-0000-0000-0000CB0D0000}"/>
    <cellStyle name="_style 5 3 4" xfId="42966" xr:uid="{00000000-0005-0000-0000-0000CC0D0000}"/>
    <cellStyle name="_style 5 4" xfId="42967" xr:uid="{00000000-0005-0000-0000-0000CD0D0000}"/>
    <cellStyle name="_style 5 4 2" xfId="42968" xr:uid="{00000000-0005-0000-0000-0000CE0D0000}"/>
    <cellStyle name="_style 5 4 2 2" xfId="42969" xr:uid="{00000000-0005-0000-0000-0000CF0D0000}"/>
    <cellStyle name="_style 5 4 3" xfId="42970" xr:uid="{00000000-0005-0000-0000-0000D00D0000}"/>
    <cellStyle name="_style 5 5" xfId="42971" xr:uid="{00000000-0005-0000-0000-0000D10D0000}"/>
    <cellStyle name="_style 5 5 2" xfId="42972" xr:uid="{00000000-0005-0000-0000-0000D20D0000}"/>
    <cellStyle name="_style 5 6" xfId="42973" xr:uid="{00000000-0005-0000-0000-0000D30D0000}"/>
    <cellStyle name="_style 6" xfId="42974" xr:uid="{00000000-0005-0000-0000-0000D40D0000}"/>
    <cellStyle name="_style 6 2" xfId="42975" xr:uid="{00000000-0005-0000-0000-0000D50D0000}"/>
    <cellStyle name="_style 6 2 2" xfId="42976" xr:uid="{00000000-0005-0000-0000-0000D60D0000}"/>
    <cellStyle name="_style 6 2 2 2" xfId="42977" xr:uid="{00000000-0005-0000-0000-0000D70D0000}"/>
    <cellStyle name="_style 6 2 2 2 2" xfId="42978" xr:uid="{00000000-0005-0000-0000-0000D80D0000}"/>
    <cellStyle name="_style 6 2 2 2 2 2" xfId="42979" xr:uid="{00000000-0005-0000-0000-0000D90D0000}"/>
    <cellStyle name="_style 6 2 2 2 3" xfId="42980" xr:uid="{00000000-0005-0000-0000-0000DA0D0000}"/>
    <cellStyle name="_style 6 2 2 3" xfId="42981" xr:uid="{00000000-0005-0000-0000-0000DB0D0000}"/>
    <cellStyle name="_style 6 2 2 3 2" xfId="42982" xr:uid="{00000000-0005-0000-0000-0000DC0D0000}"/>
    <cellStyle name="_style 6 2 2 4" xfId="42983" xr:uid="{00000000-0005-0000-0000-0000DD0D0000}"/>
    <cellStyle name="_style 6 2 3" xfId="42984" xr:uid="{00000000-0005-0000-0000-0000DE0D0000}"/>
    <cellStyle name="_style 6 2 3 2" xfId="42985" xr:uid="{00000000-0005-0000-0000-0000DF0D0000}"/>
    <cellStyle name="_style 6 2 3 2 2" xfId="42986" xr:uid="{00000000-0005-0000-0000-0000E00D0000}"/>
    <cellStyle name="_style 6 2 3 3" xfId="42987" xr:uid="{00000000-0005-0000-0000-0000E10D0000}"/>
    <cellStyle name="_style 6 2 4" xfId="42988" xr:uid="{00000000-0005-0000-0000-0000E20D0000}"/>
    <cellStyle name="_style 6 2 4 2" xfId="42989" xr:uid="{00000000-0005-0000-0000-0000E30D0000}"/>
    <cellStyle name="_style 6 2 5" xfId="42990" xr:uid="{00000000-0005-0000-0000-0000E40D0000}"/>
    <cellStyle name="_style 6 3" xfId="42991" xr:uid="{00000000-0005-0000-0000-0000E50D0000}"/>
    <cellStyle name="_style 6 3 2" xfId="42992" xr:uid="{00000000-0005-0000-0000-0000E60D0000}"/>
    <cellStyle name="_style 6 3 2 2" xfId="42993" xr:uid="{00000000-0005-0000-0000-0000E70D0000}"/>
    <cellStyle name="_style 6 3 2 2 2" xfId="42994" xr:uid="{00000000-0005-0000-0000-0000E80D0000}"/>
    <cellStyle name="_style 6 3 2 3" xfId="42995" xr:uid="{00000000-0005-0000-0000-0000E90D0000}"/>
    <cellStyle name="_style 6 3 3" xfId="42996" xr:uid="{00000000-0005-0000-0000-0000EA0D0000}"/>
    <cellStyle name="_style 6 3 3 2" xfId="42997" xr:uid="{00000000-0005-0000-0000-0000EB0D0000}"/>
    <cellStyle name="_style 6 3 4" xfId="42998" xr:uid="{00000000-0005-0000-0000-0000EC0D0000}"/>
    <cellStyle name="_style 6 4" xfId="42999" xr:uid="{00000000-0005-0000-0000-0000ED0D0000}"/>
    <cellStyle name="_style 6 4 2" xfId="43000" xr:uid="{00000000-0005-0000-0000-0000EE0D0000}"/>
    <cellStyle name="_style 6 4 2 2" xfId="43001" xr:uid="{00000000-0005-0000-0000-0000EF0D0000}"/>
    <cellStyle name="_style 6 4 3" xfId="43002" xr:uid="{00000000-0005-0000-0000-0000F00D0000}"/>
    <cellStyle name="_style 6 5" xfId="43003" xr:uid="{00000000-0005-0000-0000-0000F10D0000}"/>
    <cellStyle name="_style 6 5 2" xfId="43004" xr:uid="{00000000-0005-0000-0000-0000F20D0000}"/>
    <cellStyle name="_style 6 6" xfId="43005" xr:uid="{00000000-0005-0000-0000-0000F30D0000}"/>
    <cellStyle name="_style 7" xfId="43006" xr:uid="{00000000-0005-0000-0000-0000F40D0000}"/>
    <cellStyle name="_style 7 2" xfId="43007" xr:uid="{00000000-0005-0000-0000-0000F50D0000}"/>
    <cellStyle name="_style 7 2 2" xfId="43008" xr:uid="{00000000-0005-0000-0000-0000F60D0000}"/>
    <cellStyle name="_style 7 2 2 2" xfId="43009" xr:uid="{00000000-0005-0000-0000-0000F70D0000}"/>
    <cellStyle name="_style 7 2 2 2 2" xfId="43010" xr:uid="{00000000-0005-0000-0000-0000F80D0000}"/>
    <cellStyle name="_style 7 2 2 3" xfId="43011" xr:uid="{00000000-0005-0000-0000-0000F90D0000}"/>
    <cellStyle name="_style 7 2 3" xfId="43012" xr:uid="{00000000-0005-0000-0000-0000FA0D0000}"/>
    <cellStyle name="_style 7 2 3 2" xfId="43013" xr:uid="{00000000-0005-0000-0000-0000FB0D0000}"/>
    <cellStyle name="_style 7 2 4" xfId="43014" xr:uid="{00000000-0005-0000-0000-0000FC0D0000}"/>
    <cellStyle name="_style 7 3" xfId="43015" xr:uid="{00000000-0005-0000-0000-0000FD0D0000}"/>
    <cellStyle name="_style 7 3 2" xfId="43016" xr:uid="{00000000-0005-0000-0000-0000FE0D0000}"/>
    <cellStyle name="_style 7 3 2 2" xfId="43017" xr:uid="{00000000-0005-0000-0000-0000FF0D0000}"/>
    <cellStyle name="_style 7 3 2 2 2" xfId="43018" xr:uid="{00000000-0005-0000-0000-0000000E0000}"/>
    <cellStyle name="_style 7 3 2 3" xfId="43019" xr:uid="{00000000-0005-0000-0000-0000010E0000}"/>
    <cellStyle name="_style 7 3 3" xfId="43020" xr:uid="{00000000-0005-0000-0000-0000020E0000}"/>
    <cellStyle name="_style 7 3 3 2" xfId="43021" xr:uid="{00000000-0005-0000-0000-0000030E0000}"/>
    <cellStyle name="_style 7 3 4" xfId="43022" xr:uid="{00000000-0005-0000-0000-0000040E0000}"/>
    <cellStyle name="_style 7 4" xfId="43023" xr:uid="{00000000-0005-0000-0000-0000050E0000}"/>
    <cellStyle name="_style 7 4 2" xfId="43024" xr:uid="{00000000-0005-0000-0000-0000060E0000}"/>
    <cellStyle name="_style 7 4 2 2" xfId="43025" xr:uid="{00000000-0005-0000-0000-0000070E0000}"/>
    <cellStyle name="_style 7 4 3" xfId="43026" xr:uid="{00000000-0005-0000-0000-0000080E0000}"/>
    <cellStyle name="_style 7 5" xfId="43027" xr:uid="{00000000-0005-0000-0000-0000090E0000}"/>
    <cellStyle name="_style 7 5 2" xfId="43028" xr:uid="{00000000-0005-0000-0000-00000A0E0000}"/>
    <cellStyle name="_style 7 6" xfId="43029" xr:uid="{00000000-0005-0000-0000-00000B0E0000}"/>
    <cellStyle name="_style 8" xfId="43030" xr:uid="{00000000-0005-0000-0000-00000C0E0000}"/>
    <cellStyle name="_style 8 2" xfId="43031" xr:uid="{00000000-0005-0000-0000-00000D0E0000}"/>
    <cellStyle name="_style 8 2 2" xfId="43032" xr:uid="{00000000-0005-0000-0000-00000E0E0000}"/>
    <cellStyle name="_style 8 3" xfId="43033" xr:uid="{00000000-0005-0000-0000-00000F0E0000}"/>
    <cellStyle name="_style 8 3 2" xfId="43034" xr:uid="{00000000-0005-0000-0000-0000100E0000}"/>
    <cellStyle name="_style 8 4" xfId="43035" xr:uid="{00000000-0005-0000-0000-0000110E0000}"/>
    <cellStyle name="_style 9" xfId="43036" xr:uid="{00000000-0005-0000-0000-0000120E0000}"/>
    <cellStyle name="_style 9 2" xfId="43037" xr:uid="{00000000-0005-0000-0000-0000130E0000}"/>
    <cellStyle name="_style_Expenses (1)" xfId="43038" xr:uid="{00000000-0005-0000-0000-0000140E0000}"/>
    <cellStyle name="_style_Kontroll ME" xfId="12386" xr:uid="{00000000-0005-0000-0000-0000150E0000}"/>
    <cellStyle name="_style_Kontroll-fane" xfId="12387" xr:uid="{00000000-0005-0000-0000-0000160E0000}"/>
    <cellStyle name="_style_Prognose eksponering " xfId="37179" xr:uid="{00000000-0005-0000-0000-0000170E0000}"/>
    <cellStyle name="_style_Prognose eksponering  2" xfId="43039" xr:uid="{00000000-0005-0000-0000-0000180E0000}"/>
    <cellStyle name="_style_Prognose eksponering  2 2" xfId="43040" xr:uid="{00000000-0005-0000-0000-0000190E0000}"/>
    <cellStyle name="_style_Prognose eksponering  2 2 2" xfId="43041" xr:uid="{00000000-0005-0000-0000-00001A0E0000}"/>
    <cellStyle name="_style_Prognose eksponering  2 3" xfId="43042" xr:uid="{00000000-0005-0000-0000-00001B0E0000}"/>
    <cellStyle name="_style_Prognose eksponering  3" xfId="43043" xr:uid="{00000000-0005-0000-0000-00001C0E0000}"/>
    <cellStyle name="_style_Prognose eksponering  3 2" xfId="43044" xr:uid="{00000000-0005-0000-0000-00001D0E0000}"/>
    <cellStyle name="_style_Prognose eksponering  4" xfId="43045" xr:uid="{00000000-0005-0000-0000-00001E0E0000}"/>
    <cellStyle name="_style_Results &amp; key fig." xfId="43046" xr:uid="{00000000-0005-0000-0000-00001F0E0000}"/>
    <cellStyle name="_style_Vedlegg" xfId="43047" xr:uid="{00000000-0005-0000-0000-0000200E0000}"/>
    <cellStyle name="_style_Vedlegg 2" xfId="43048" xr:uid="{00000000-0005-0000-0000-0000210E0000}"/>
    <cellStyle name="_style_Vedlegg 2 2" xfId="43049" xr:uid="{00000000-0005-0000-0000-0000220E0000}"/>
    <cellStyle name="_style_Vedlegg 2 2 2" xfId="43050" xr:uid="{00000000-0005-0000-0000-0000230E0000}"/>
    <cellStyle name="_style_Vedlegg 2 3" xfId="43051" xr:uid="{00000000-0005-0000-0000-0000240E0000}"/>
    <cellStyle name="_style_Vedlegg 3" xfId="43052" xr:uid="{00000000-0005-0000-0000-0000250E0000}"/>
    <cellStyle name="_style_Vedlegg 3 2" xfId="43053" xr:uid="{00000000-0005-0000-0000-0000260E0000}"/>
    <cellStyle name="_style_Vedlegg 4" xfId="43054"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0" xr:uid="{00000000-0005-0000-0000-00002C0E0000}"/>
    <cellStyle name="_SubHeading_prestemp_Nøkkeltall" xfId="37181"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2" xr:uid="{00000000-0005-0000-0000-0000340E0000}"/>
    <cellStyle name="_Table 2 2 2" xfId="37183" xr:uid="{00000000-0005-0000-0000-0000350E0000}"/>
    <cellStyle name="_Table 2 2 2 2" xfId="37184" xr:uid="{00000000-0005-0000-0000-0000360E0000}"/>
    <cellStyle name="_Table 2 2 2 2 2" xfId="43055" xr:uid="{00000000-0005-0000-0000-0000370E0000}"/>
    <cellStyle name="_Table 2 2 2 2 3" xfId="43056" xr:uid="{00000000-0005-0000-0000-0000380E0000}"/>
    <cellStyle name="_Table 2 2 2 2 4" xfId="43057" xr:uid="{00000000-0005-0000-0000-0000390E0000}"/>
    <cellStyle name="_Table 2 2 2 2 5" xfId="43058" xr:uid="{00000000-0005-0000-0000-00003A0E0000}"/>
    <cellStyle name="_Table 2 2 2 2_Results &amp; key fig." xfId="43059" xr:uid="{00000000-0005-0000-0000-00003B0E0000}"/>
    <cellStyle name="_Table 2 2 2 3" xfId="43060" xr:uid="{00000000-0005-0000-0000-00003C0E0000}"/>
    <cellStyle name="_Table 2 2 2 4" xfId="43061" xr:uid="{00000000-0005-0000-0000-00003D0E0000}"/>
    <cellStyle name="_Table 2 2 2_Results &amp; key fig." xfId="43062" xr:uid="{00000000-0005-0000-0000-00003E0E0000}"/>
    <cellStyle name="_Table 2 2 3" xfId="43063" xr:uid="{00000000-0005-0000-0000-00003F0E0000}"/>
    <cellStyle name="_Table 2 2 4" xfId="43064" xr:uid="{00000000-0005-0000-0000-0000400E0000}"/>
    <cellStyle name="_Table 2 2 5" xfId="43065" xr:uid="{00000000-0005-0000-0000-0000410E0000}"/>
    <cellStyle name="_Table 2 2_Results &amp; key fig." xfId="43066" xr:uid="{00000000-0005-0000-0000-0000420E0000}"/>
    <cellStyle name="_Table 2 3" xfId="37185" xr:uid="{00000000-0005-0000-0000-0000430E0000}"/>
    <cellStyle name="_Table 2 3 2" xfId="37186" xr:uid="{00000000-0005-0000-0000-0000440E0000}"/>
    <cellStyle name="_Table 2 3 2 2" xfId="43067" xr:uid="{00000000-0005-0000-0000-0000450E0000}"/>
    <cellStyle name="_Table 2 3 2 3" xfId="43068" xr:uid="{00000000-0005-0000-0000-0000460E0000}"/>
    <cellStyle name="_Table 2 3 2 4" xfId="43069" xr:uid="{00000000-0005-0000-0000-0000470E0000}"/>
    <cellStyle name="_Table 2 3 2 5" xfId="43070" xr:uid="{00000000-0005-0000-0000-0000480E0000}"/>
    <cellStyle name="_Table 2 3 2_Results &amp; key fig." xfId="43071" xr:uid="{00000000-0005-0000-0000-0000490E0000}"/>
    <cellStyle name="_Table 2 3 3" xfId="43072" xr:uid="{00000000-0005-0000-0000-00004A0E0000}"/>
    <cellStyle name="_Table 2 3 4" xfId="43073" xr:uid="{00000000-0005-0000-0000-00004B0E0000}"/>
    <cellStyle name="_Table 2 3_Results &amp; key fig." xfId="43074" xr:uid="{00000000-0005-0000-0000-00004C0E0000}"/>
    <cellStyle name="_Table 2 4" xfId="43075" xr:uid="{00000000-0005-0000-0000-00004D0E0000}"/>
    <cellStyle name="_Table 2 5" xfId="43076" xr:uid="{00000000-0005-0000-0000-00004E0E0000}"/>
    <cellStyle name="_Table 2_Results &amp; key fig." xfId="43077" xr:uid="{00000000-0005-0000-0000-00004F0E0000}"/>
    <cellStyle name="_Table 3" xfId="37187" xr:uid="{00000000-0005-0000-0000-0000500E0000}"/>
    <cellStyle name="_Table 3 2" xfId="37188" xr:uid="{00000000-0005-0000-0000-0000510E0000}"/>
    <cellStyle name="_Table 3 2 2" xfId="37189" xr:uid="{00000000-0005-0000-0000-0000520E0000}"/>
    <cellStyle name="_Table 3 2 2 2" xfId="43078" xr:uid="{00000000-0005-0000-0000-0000530E0000}"/>
    <cellStyle name="_Table 3 2 2 3" xfId="43079" xr:uid="{00000000-0005-0000-0000-0000540E0000}"/>
    <cellStyle name="_Table 3 2 2 4" xfId="43080" xr:uid="{00000000-0005-0000-0000-0000550E0000}"/>
    <cellStyle name="_Table 3 2 2 5" xfId="43081" xr:uid="{00000000-0005-0000-0000-0000560E0000}"/>
    <cellStyle name="_Table 3 2 2_Results &amp; key fig." xfId="43082" xr:uid="{00000000-0005-0000-0000-0000570E0000}"/>
    <cellStyle name="_Table 3 2 3" xfId="43083" xr:uid="{00000000-0005-0000-0000-0000580E0000}"/>
    <cellStyle name="_Table 3 2 4" xfId="43084" xr:uid="{00000000-0005-0000-0000-0000590E0000}"/>
    <cellStyle name="_Table 3 2_Results &amp; key fig." xfId="43085" xr:uid="{00000000-0005-0000-0000-00005A0E0000}"/>
    <cellStyle name="_Table 3 3" xfId="43086" xr:uid="{00000000-0005-0000-0000-00005B0E0000}"/>
    <cellStyle name="_Table 3 4" xfId="43087" xr:uid="{00000000-0005-0000-0000-00005C0E0000}"/>
    <cellStyle name="_Table 3 5" xfId="43088" xr:uid="{00000000-0005-0000-0000-00005D0E0000}"/>
    <cellStyle name="_Table 3_Results &amp; key fig." xfId="43089" xr:uid="{00000000-0005-0000-0000-00005E0E0000}"/>
    <cellStyle name="_Table 4" xfId="43090" xr:uid="{00000000-0005-0000-0000-00005F0E0000}"/>
    <cellStyle name="_Table 5" xfId="43091" xr:uid="{00000000-0005-0000-0000-0000600E0000}"/>
    <cellStyle name="_Table_CC1" xfId="53219" xr:uid="{74E1BCDD-C6BC-4BA3-99D6-EBD2EDA3EE4D}"/>
    <cellStyle name="_Table_Expenses (1)" xfId="43092" xr:uid="{00000000-0005-0000-0000-0000610E0000}"/>
    <cellStyle name="_Table_Expenses (1) 2" xfId="43093" xr:uid="{00000000-0005-0000-0000-0000620E0000}"/>
    <cellStyle name="_Table_LR2" xfId="53198" xr:uid="{DE4E2121-508D-4A5C-8A56-561F5C15B8E9}"/>
    <cellStyle name="_Table_Results &amp; key fig." xfId="43094"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0" xr:uid="{00000000-0005-0000-0000-0000670E0000}"/>
    <cellStyle name="_Total" xfId="299" xr:uid="{00000000-0005-0000-0000-0000680E0000}"/>
    <cellStyle name="_Total 2" xfId="12401" xr:uid="{00000000-0005-0000-0000-0000690E0000}"/>
    <cellStyle name="_Total 2 2" xfId="43095" xr:uid="{00000000-0005-0000-0000-00006A0E0000}"/>
    <cellStyle name="_Total 2 2 2" xfId="43096" xr:uid="{00000000-0005-0000-0000-00006B0E0000}"/>
    <cellStyle name="_Total 2 2 2 2" xfId="43097" xr:uid="{00000000-0005-0000-0000-00006C0E0000}"/>
    <cellStyle name="_Total 2 2 3" xfId="43098" xr:uid="{00000000-0005-0000-0000-00006D0E0000}"/>
    <cellStyle name="_Total 2 3" xfId="43099" xr:uid="{00000000-0005-0000-0000-00006E0E0000}"/>
    <cellStyle name="_Total 2 3 2" xfId="43100" xr:uid="{00000000-0005-0000-0000-00006F0E0000}"/>
    <cellStyle name="_Total 2 4" xfId="43101" xr:uid="{00000000-0005-0000-0000-0000700E0000}"/>
    <cellStyle name="_Total 2_Kontroll ME" xfId="12402" xr:uid="{00000000-0005-0000-0000-0000710E0000}"/>
    <cellStyle name="_Total 2_Kontroll-fane" xfId="12403" xr:uid="{00000000-0005-0000-0000-0000720E0000}"/>
    <cellStyle name="_Total 3" xfId="43102" xr:uid="{00000000-0005-0000-0000-0000730E0000}"/>
    <cellStyle name="_Total 3 2" xfId="43103" xr:uid="{00000000-0005-0000-0000-0000740E0000}"/>
    <cellStyle name="_Total 4" xfId="43104" xr:uid="{00000000-0005-0000-0000-0000750E0000}"/>
    <cellStyle name="_Total 4 2" xfId="43105" xr:uid="{00000000-0005-0000-0000-0000760E0000}"/>
    <cellStyle name="_Total 5" xfId="43106" xr:uid="{00000000-0005-0000-0000-0000770E0000}"/>
    <cellStyle name="_Total_Expenses (1)" xfId="43107" xr:uid="{00000000-0005-0000-0000-0000780E0000}"/>
    <cellStyle name="_Total_Kontroll ME" xfId="12404" xr:uid="{00000000-0005-0000-0000-0000790E0000}"/>
    <cellStyle name="_Total_Kontroll-fane" xfId="12405" xr:uid="{00000000-0005-0000-0000-00007A0E0000}"/>
    <cellStyle name="_Total_Prognose eksponering " xfId="37191" xr:uid="{00000000-0005-0000-0000-00007B0E0000}"/>
    <cellStyle name="_Total_Prognose eksponering  2" xfId="43108" xr:uid="{00000000-0005-0000-0000-00007C0E0000}"/>
    <cellStyle name="_Total_Prognose eksponering  2 2" xfId="43109" xr:uid="{00000000-0005-0000-0000-00007D0E0000}"/>
    <cellStyle name="_Total_Prognose eksponering  2 2 2" xfId="43110" xr:uid="{00000000-0005-0000-0000-00007E0E0000}"/>
    <cellStyle name="_Total_Prognose eksponering  2 3" xfId="43111" xr:uid="{00000000-0005-0000-0000-00007F0E0000}"/>
    <cellStyle name="_Total_Prognose eksponering  3" xfId="43112" xr:uid="{00000000-0005-0000-0000-0000800E0000}"/>
    <cellStyle name="_Total_Prognose eksponering  3 2" xfId="43113" xr:uid="{00000000-0005-0000-0000-0000810E0000}"/>
    <cellStyle name="_Total_Prognose eksponering  4" xfId="43114" xr:uid="{00000000-0005-0000-0000-0000820E0000}"/>
    <cellStyle name="_Total_Results &amp; key fig." xfId="43115" xr:uid="{00000000-0005-0000-0000-0000830E0000}"/>
    <cellStyle name="_Total_Vedlegg" xfId="43116" xr:uid="{00000000-0005-0000-0000-0000840E0000}"/>
    <cellStyle name="_Total_Vedlegg 2" xfId="43117" xr:uid="{00000000-0005-0000-0000-0000850E0000}"/>
    <cellStyle name="_Total_Vedlegg 2 2" xfId="43118" xr:uid="{00000000-0005-0000-0000-0000860E0000}"/>
    <cellStyle name="_Total_Vedlegg 2 2 2" xfId="43119" xr:uid="{00000000-0005-0000-0000-0000870E0000}"/>
    <cellStyle name="_Total_Vedlegg 2 3" xfId="43120" xr:uid="{00000000-0005-0000-0000-0000880E0000}"/>
    <cellStyle name="_Total_Vedlegg 2 3 2" xfId="43121" xr:uid="{00000000-0005-0000-0000-0000890E0000}"/>
    <cellStyle name="_Total_Vedlegg 2 4" xfId="43122" xr:uid="{00000000-0005-0000-0000-00008A0E0000}"/>
    <cellStyle name="_Total_Vedlegg 3" xfId="43123" xr:uid="{00000000-0005-0000-0000-00008B0E0000}"/>
    <cellStyle name="_Total_Vedlegg 3 2" xfId="43124" xr:uid="{00000000-0005-0000-0000-00008C0E0000}"/>
    <cellStyle name="_Total_Vedlegg 4" xfId="43125" xr:uid="{00000000-0005-0000-0000-00008D0E0000}"/>
    <cellStyle name="_Total_Vedlegg 4 2" xfId="43126" xr:uid="{00000000-0005-0000-0000-00008E0E0000}"/>
    <cellStyle name="_Total_Vedlegg 5" xfId="43127" xr:uid="{00000000-0005-0000-0000-00008F0E0000}"/>
    <cellStyle name="_Total_Vedlegg_1" xfId="43128" xr:uid="{00000000-0005-0000-0000-0000900E0000}"/>
    <cellStyle name="_Total_Vedlegg_1 2" xfId="43129" xr:uid="{00000000-0005-0000-0000-0000910E0000}"/>
    <cellStyle name="_Total_Vedlegg_1 2 2" xfId="43130" xr:uid="{00000000-0005-0000-0000-0000920E0000}"/>
    <cellStyle name="_Total_Vedlegg_1 2 2 2" xfId="43131" xr:uid="{00000000-0005-0000-0000-0000930E0000}"/>
    <cellStyle name="_Total_Vedlegg_1 2 3" xfId="43132" xr:uid="{00000000-0005-0000-0000-0000940E0000}"/>
    <cellStyle name="_Total_Vedlegg_1 3" xfId="43133" xr:uid="{00000000-0005-0000-0000-0000950E0000}"/>
    <cellStyle name="_Total_Vedlegg_1 3 2" xfId="43134" xr:uid="{00000000-0005-0000-0000-0000960E0000}"/>
    <cellStyle name="_Total_Vedlegg_1 4" xfId="43135"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2" xr:uid="{00000000-0005-0000-0000-0000AF0E0000}"/>
    <cellStyle name="_Vital Total 2 2" xfId="43136" xr:uid="{00000000-0005-0000-0000-0000B00E0000}"/>
    <cellStyle name="_Vital Total 2 2 2" xfId="43137" xr:uid="{00000000-0005-0000-0000-0000B10E0000}"/>
    <cellStyle name="_Vital Total 2 2 2 2" xfId="43138" xr:uid="{00000000-0005-0000-0000-0000B20E0000}"/>
    <cellStyle name="_Vital Total 2 2 3" xfId="43139" xr:uid="{00000000-0005-0000-0000-0000B30E0000}"/>
    <cellStyle name="_Vital Total 2 3" xfId="43140" xr:uid="{00000000-0005-0000-0000-0000B40E0000}"/>
    <cellStyle name="_Vital Total 2 3 2" xfId="43141" xr:uid="{00000000-0005-0000-0000-0000B50E0000}"/>
    <cellStyle name="_Vital Total 2 4" xfId="43142" xr:uid="{00000000-0005-0000-0000-0000B60E0000}"/>
    <cellStyle name="_Vital Total 3" xfId="43143" xr:uid="{00000000-0005-0000-0000-0000B70E0000}"/>
    <cellStyle name="_Vital Total 3 2" xfId="43144" xr:uid="{00000000-0005-0000-0000-0000B80E0000}"/>
    <cellStyle name="_Vital Total 4" xfId="43145" xr:uid="{00000000-0005-0000-0000-0000B90E0000}"/>
    <cellStyle name="_Vital Total 4 2" xfId="43146" xr:uid="{00000000-0005-0000-0000-0000BA0E0000}"/>
    <cellStyle name="_Vital Total 5" xfId="43147" xr:uid="{00000000-0005-0000-0000-0000BB0E0000}"/>
    <cellStyle name="_Vital Total_Expenses (1)" xfId="43148" xr:uid="{00000000-0005-0000-0000-0000BC0E0000}"/>
    <cellStyle name="_Vital Total_Prognose eksponering " xfId="37193" xr:uid="{00000000-0005-0000-0000-0000BD0E0000}"/>
    <cellStyle name="_Vital Total_Prognose eksponering  2" xfId="43149" xr:uid="{00000000-0005-0000-0000-0000BE0E0000}"/>
    <cellStyle name="_Vital Total_Prognose eksponering  2 2" xfId="43150" xr:uid="{00000000-0005-0000-0000-0000BF0E0000}"/>
    <cellStyle name="_Vital Total_Prognose eksponering  2 2 2" xfId="43151" xr:uid="{00000000-0005-0000-0000-0000C00E0000}"/>
    <cellStyle name="_Vital Total_Prognose eksponering  2 3" xfId="43152" xr:uid="{00000000-0005-0000-0000-0000C10E0000}"/>
    <cellStyle name="_Vital Total_Prognose eksponering  3" xfId="43153" xr:uid="{00000000-0005-0000-0000-0000C20E0000}"/>
    <cellStyle name="_Vital Total_Prognose eksponering  3 2" xfId="43154" xr:uid="{00000000-0005-0000-0000-0000C30E0000}"/>
    <cellStyle name="_Vital Total_Prognose eksponering  4" xfId="43155" xr:uid="{00000000-0005-0000-0000-0000C40E0000}"/>
    <cellStyle name="_Vital Total_Results &amp; key fig." xfId="43156" xr:uid="{00000000-0005-0000-0000-0000C50E0000}"/>
    <cellStyle name="_Vital Total_Vedlegg" xfId="43157" xr:uid="{00000000-0005-0000-0000-0000C60E0000}"/>
    <cellStyle name="_Vital Total_Vedlegg 2" xfId="43158" xr:uid="{00000000-0005-0000-0000-0000C70E0000}"/>
    <cellStyle name="_Vital Total_Vedlegg 2 2" xfId="43159" xr:uid="{00000000-0005-0000-0000-0000C80E0000}"/>
    <cellStyle name="_Vital Total_Vedlegg 2 2 2" xfId="43160" xr:uid="{00000000-0005-0000-0000-0000C90E0000}"/>
    <cellStyle name="_Vital Total_Vedlegg 2 3" xfId="43161" xr:uid="{00000000-0005-0000-0000-0000CA0E0000}"/>
    <cellStyle name="_Vital Total_Vedlegg 2 3 2" xfId="43162" xr:uid="{00000000-0005-0000-0000-0000CB0E0000}"/>
    <cellStyle name="_Vital Total_Vedlegg 2 4" xfId="43163" xr:uid="{00000000-0005-0000-0000-0000CC0E0000}"/>
    <cellStyle name="_Vital Total_Vedlegg 3" xfId="43164" xr:uid="{00000000-0005-0000-0000-0000CD0E0000}"/>
    <cellStyle name="_Vital Total_Vedlegg 3 2" xfId="43165" xr:uid="{00000000-0005-0000-0000-0000CE0E0000}"/>
    <cellStyle name="_Vital Total_Vedlegg 4" xfId="43166" xr:uid="{00000000-0005-0000-0000-0000CF0E0000}"/>
    <cellStyle name="_Vital Total_Vedlegg 4 2" xfId="43167" xr:uid="{00000000-0005-0000-0000-0000D00E0000}"/>
    <cellStyle name="_Vital Total_Vedlegg 5" xfId="43168" xr:uid="{00000000-0005-0000-0000-0000D10E0000}"/>
    <cellStyle name="_Vital Total_Vedlegg_1" xfId="43169" xr:uid="{00000000-0005-0000-0000-0000D20E0000}"/>
    <cellStyle name="_Vital Total_Vedlegg_1 2" xfId="43170" xr:uid="{00000000-0005-0000-0000-0000D30E0000}"/>
    <cellStyle name="_Vital Total_Vedlegg_1 2 2" xfId="43171" xr:uid="{00000000-0005-0000-0000-0000D40E0000}"/>
    <cellStyle name="_Vital Total_Vedlegg_1 2 2 2" xfId="43172" xr:uid="{00000000-0005-0000-0000-0000D50E0000}"/>
    <cellStyle name="_Vital Total_Vedlegg_1 2 3" xfId="43173" xr:uid="{00000000-0005-0000-0000-0000D60E0000}"/>
    <cellStyle name="_Vital Total_Vedlegg_1 3" xfId="43174" xr:uid="{00000000-0005-0000-0000-0000D70E0000}"/>
    <cellStyle name="_Vital Total_Vedlegg_1 3 2" xfId="43175" xr:uid="{00000000-0005-0000-0000-0000D80E0000}"/>
    <cellStyle name="_Vital Total_Vedlegg_1 4" xfId="43176"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0"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1" xr:uid="{FF38755F-C950-44F6-9351-65E63B4D6E16}"/>
    <cellStyle name="=C:\WINNT35\SYSTEM32\COMMAND.COM 4" xfId="568" xr:uid="{00000000-0005-0000-0000-0000EF0F0000}"/>
    <cellStyle name="=C:\WINNT35\SYSTEM32\COMMAND.COM_4 manuell" xfId="53222"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194" xr:uid="{00000000-0005-0000-0000-0000F40F0000}"/>
    <cellStyle name="1,comma 3" xfId="37195" xr:uid="{00000000-0005-0000-0000-0000F50F0000}"/>
    <cellStyle name="1,comma_Adjustment-Hovedtall" xfId="37196" xr:uid="{00000000-0005-0000-0000-0000F60F0000}"/>
    <cellStyle name="2 antraštė" xfId="570" xr:uid="{00000000-0005-0000-0000-0000F70F0000}"/>
    <cellStyle name="20 % - Markeringsfarve1" xfId="12551" xr:uid="{00000000-0005-0000-0000-0000F80F0000}"/>
    <cellStyle name="20 % - Markeringsfarve1 2" xfId="37197" xr:uid="{00000000-0005-0000-0000-0000F90F0000}"/>
    <cellStyle name="20 % - Markeringsfarve2" xfId="12552" xr:uid="{00000000-0005-0000-0000-0000FA0F0000}"/>
    <cellStyle name="20 % - Markeringsfarve2 2" xfId="37198" xr:uid="{00000000-0005-0000-0000-0000FB0F0000}"/>
    <cellStyle name="20 % - Markeringsfarve3" xfId="12553" xr:uid="{00000000-0005-0000-0000-0000FC0F0000}"/>
    <cellStyle name="20 % - Markeringsfarve3 2" xfId="37199" xr:uid="{00000000-0005-0000-0000-0000FD0F0000}"/>
    <cellStyle name="20 % - Markeringsfarve4" xfId="12554" xr:uid="{00000000-0005-0000-0000-0000FE0F0000}"/>
    <cellStyle name="20 % - Markeringsfarve4 2" xfId="37200" xr:uid="{00000000-0005-0000-0000-0000FF0F0000}"/>
    <cellStyle name="20 % - Markeringsfarve5" xfId="12555" xr:uid="{00000000-0005-0000-0000-000000100000}"/>
    <cellStyle name="20 % - Markeringsfarve5 2" xfId="37201" xr:uid="{00000000-0005-0000-0000-000001100000}"/>
    <cellStyle name="20 % - Markeringsfarve6" xfId="12556" xr:uid="{00000000-0005-0000-0000-000002100000}"/>
    <cellStyle name="20 % - Markeringsfarve6 2" xfId="37202"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23"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24"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25"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26"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27"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28"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77"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78"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29" xr:uid="{93B64CE4-AAF6-44BB-B5DA-9BB483067B21}"/>
    <cellStyle name="20% - Accent1 14" xfId="628" xr:uid="{00000000-0005-0000-0000-000046100000}"/>
    <cellStyle name="20% - Accent1 14 2" xfId="629" xr:uid="{00000000-0005-0000-0000-000047100000}"/>
    <cellStyle name="20% - Accent1 14_CC1" xfId="53230" xr:uid="{990DDCEB-1E6E-494A-9264-254E7A2C1DD7}"/>
    <cellStyle name="20% - Accent1 15" xfId="630" xr:uid="{00000000-0005-0000-0000-000049100000}"/>
    <cellStyle name="20% - Accent1 15 2" xfId="631" xr:uid="{00000000-0005-0000-0000-00004A100000}"/>
    <cellStyle name="20% - Accent1 15_CC1" xfId="53231" xr:uid="{66712AA7-B59D-4059-BE81-63FF2A8B7B24}"/>
    <cellStyle name="20% - Accent1 16" xfId="632" xr:uid="{00000000-0005-0000-0000-00004C100000}"/>
    <cellStyle name="20% - Accent1 16 2" xfId="633" xr:uid="{00000000-0005-0000-0000-00004D100000}"/>
    <cellStyle name="20% - Accent1 16_CC1" xfId="53232" xr:uid="{F22AFDC7-553F-4DCA-BA4C-906B7FFED55C}"/>
    <cellStyle name="20% - Accent1 17" xfId="634" xr:uid="{00000000-0005-0000-0000-00004F100000}"/>
    <cellStyle name="20% - Accent1 17 2" xfId="635" xr:uid="{00000000-0005-0000-0000-000050100000}"/>
    <cellStyle name="20% - Accent1 17_CC1" xfId="53233" xr:uid="{6B3D2D5B-D345-4C79-AFCC-F0A508387F46}"/>
    <cellStyle name="20% - Accent1 18" xfId="636" xr:uid="{00000000-0005-0000-0000-000052100000}"/>
    <cellStyle name="20% - Accent1 18 2" xfId="637" xr:uid="{00000000-0005-0000-0000-000053100000}"/>
    <cellStyle name="20% - Accent1 18_CC1" xfId="53234" xr:uid="{5213C49A-9DBC-4CFB-BF5F-9BF5FCF68236}"/>
    <cellStyle name="20% - Accent1 19" xfId="638" xr:uid="{00000000-0005-0000-0000-000055100000}"/>
    <cellStyle name="20% - Accent1 19 2" xfId="639" xr:uid="{00000000-0005-0000-0000-000056100000}"/>
    <cellStyle name="20% - Accent1 19_CC1" xfId="53235"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37" xr:uid="{D96D6918-6A41-498D-A092-8FC4FC7DA54E}"/>
    <cellStyle name="20% - Accent1 2 10 11" xfId="644" xr:uid="{00000000-0005-0000-0000-00005D100000}"/>
    <cellStyle name="20% - Accent1 2 10 11 2" xfId="645" xr:uid="{00000000-0005-0000-0000-00005E100000}"/>
    <cellStyle name="20% - Accent1 2 10 11_CC1" xfId="53238"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39"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0" xr:uid="{97686DC0-D8A3-45DA-80EC-99D8F283C98D}"/>
    <cellStyle name="20% - Accent1 2 10 4" xfId="669" xr:uid="{00000000-0005-0000-0000-000079100000}"/>
    <cellStyle name="20% - Accent1 2 10 4 2" xfId="670" xr:uid="{00000000-0005-0000-0000-00007A100000}"/>
    <cellStyle name="20% - Accent1 2 10 4_CC1" xfId="53241" xr:uid="{02761081-47E3-4F6D-AC63-2AB62E632C6B}"/>
    <cellStyle name="20% - Accent1 2 10 5" xfId="671" xr:uid="{00000000-0005-0000-0000-00007C100000}"/>
    <cellStyle name="20% - Accent1 2 10 5 2" xfId="672" xr:uid="{00000000-0005-0000-0000-00007D100000}"/>
    <cellStyle name="20% - Accent1 2 10 5_CC1" xfId="53242" xr:uid="{DC6A27F5-5BF2-4C0A-9C2A-968F2E47AD53}"/>
    <cellStyle name="20% - Accent1 2 10 6" xfId="673" xr:uid="{00000000-0005-0000-0000-00007F100000}"/>
    <cellStyle name="20% - Accent1 2 10 6 2" xfId="674" xr:uid="{00000000-0005-0000-0000-000080100000}"/>
    <cellStyle name="20% - Accent1 2 10 6_CC1" xfId="53243" xr:uid="{11000625-7C03-4AAF-A4E3-4F0D36A75835}"/>
    <cellStyle name="20% - Accent1 2 10 7" xfId="675" xr:uid="{00000000-0005-0000-0000-000082100000}"/>
    <cellStyle name="20% - Accent1 2 10 7 2" xfId="676" xr:uid="{00000000-0005-0000-0000-000083100000}"/>
    <cellStyle name="20% - Accent1 2 10 7_CC1" xfId="53244" xr:uid="{16892363-DC9F-463A-AEDE-C7E20309AE67}"/>
    <cellStyle name="20% - Accent1 2 10 8" xfId="677" xr:uid="{00000000-0005-0000-0000-000085100000}"/>
    <cellStyle name="20% - Accent1 2 10 8 2" xfId="678" xr:uid="{00000000-0005-0000-0000-000086100000}"/>
    <cellStyle name="20% - Accent1 2 10 8_CC1" xfId="53245" xr:uid="{04A42236-2250-4B9C-A7CD-EB0A7050247E}"/>
    <cellStyle name="20% - Accent1 2 10 9" xfId="679" xr:uid="{00000000-0005-0000-0000-000088100000}"/>
    <cellStyle name="20% - Accent1 2 10 9 2" xfId="680" xr:uid="{00000000-0005-0000-0000-000089100000}"/>
    <cellStyle name="20% - Accent1 2 10 9_CC1" xfId="53246" xr:uid="{A65ABF03-AE4E-4004-94EA-53E0C2F50669}"/>
    <cellStyle name="20% - Accent1 2 10_CC1" xfId="53236"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48" xr:uid="{CC56EE1D-1073-4F0E-97C5-6CE593412FDE}"/>
    <cellStyle name="20% - Accent1 2 11 11" xfId="684" xr:uid="{00000000-0005-0000-0000-000090100000}"/>
    <cellStyle name="20% - Accent1 2 11 11 2" xfId="685" xr:uid="{00000000-0005-0000-0000-000091100000}"/>
    <cellStyle name="20% - Accent1 2 11 11_CC1" xfId="53249"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0"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1" xr:uid="{3DF76E14-5F7A-409C-9D7F-F9FB6F97674A}"/>
    <cellStyle name="20% - Accent1 2 11 4" xfId="709" xr:uid="{00000000-0005-0000-0000-0000AC100000}"/>
    <cellStyle name="20% - Accent1 2 11 4 2" xfId="710" xr:uid="{00000000-0005-0000-0000-0000AD100000}"/>
    <cellStyle name="20% - Accent1 2 11 4_CC1" xfId="53252" xr:uid="{60E54434-1DCA-416C-8E2A-5B746E0BE1CF}"/>
    <cellStyle name="20% - Accent1 2 11 5" xfId="711" xr:uid="{00000000-0005-0000-0000-0000AF100000}"/>
    <cellStyle name="20% - Accent1 2 11 5 2" xfId="712" xr:uid="{00000000-0005-0000-0000-0000B0100000}"/>
    <cellStyle name="20% - Accent1 2 11 5_CC1" xfId="53253" xr:uid="{85E79B37-2E0A-4C8E-BCA8-DD3B1282CE7B}"/>
    <cellStyle name="20% - Accent1 2 11 6" xfId="713" xr:uid="{00000000-0005-0000-0000-0000B2100000}"/>
    <cellStyle name="20% - Accent1 2 11 6 2" xfId="714" xr:uid="{00000000-0005-0000-0000-0000B3100000}"/>
    <cellStyle name="20% - Accent1 2 11 6_CC1" xfId="53254" xr:uid="{59AD3586-FB15-465E-9C89-1ECE0A1C9CD9}"/>
    <cellStyle name="20% - Accent1 2 11 7" xfId="715" xr:uid="{00000000-0005-0000-0000-0000B5100000}"/>
    <cellStyle name="20% - Accent1 2 11 7 2" xfId="716" xr:uid="{00000000-0005-0000-0000-0000B6100000}"/>
    <cellStyle name="20% - Accent1 2 11 7_CC1" xfId="53255" xr:uid="{EE870E7B-4BE8-4E26-89D3-864266D72257}"/>
    <cellStyle name="20% - Accent1 2 11 8" xfId="717" xr:uid="{00000000-0005-0000-0000-0000B8100000}"/>
    <cellStyle name="20% - Accent1 2 11 8 2" xfId="718" xr:uid="{00000000-0005-0000-0000-0000B9100000}"/>
    <cellStyle name="20% - Accent1 2 11 8_CC1" xfId="53256" xr:uid="{F3BDADFA-BA20-4898-9C9C-A3B2B38EEB3E}"/>
    <cellStyle name="20% - Accent1 2 11 9" xfId="719" xr:uid="{00000000-0005-0000-0000-0000BB100000}"/>
    <cellStyle name="20% - Accent1 2 11 9 2" xfId="720" xr:uid="{00000000-0005-0000-0000-0000BC100000}"/>
    <cellStyle name="20% - Accent1 2 11 9_CC1" xfId="53257" xr:uid="{4DC91BAC-CAFE-4B3B-B2DB-9EBCA1293355}"/>
    <cellStyle name="20% - Accent1 2 11_CC1" xfId="53247"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59" xr:uid="{C8510306-219E-4EE1-840A-C5AE93DD15D1}"/>
    <cellStyle name="20% - Accent1 2 12 11" xfId="724" xr:uid="{00000000-0005-0000-0000-0000C3100000}"/>
    <cellStyle name="20% - Accent1 2 12 11 2" xfId="725" xr:uid="{00000000-0005-0000-0000-0000C4100000}"/>
    <cellStyle name="20% - Accent1 2 12 11_CC1" xfId="53260"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1"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62" xr:uid="{6DA0F9F7-0031-4912-88BD-5B3C3716ECA6}"/>
    <cellStyle name="20% - Accent1 2 12 4" xfId="749" xr:uid="{00000000-0005-0000-0000-0000DF100000}"/>
    <cellStyle name="20% - Accent1 2 12 4 2" xfId="750" xr:uid="{00000000-0005-0000-0000-0000E0100000}"/>
    <cellStyle name="20% - Accent1 2 12 4_CC1" xfId="53263" xr:uid="{0F77CFE1-4303-43EB-86CD-299FD0CB7CD6}"/>
    <cellStyle name="20% - Accent1 2 12 5" xfId="751" xr:uid="{00000000-0005-0000-0000-0000E2100000}"/>
    <cellStyle name="20% - Accent1 2 12 5 2" xfId="752" xr:uid="{00000000-0005-0000-0000-0000E3100000}"/>
    <cellStyle name="20% - Accent1 2 12 5_CC1" xfId="53264" xr:uid="{FE7B1BDF-01CD-4A5A-89F2-54839584297C}"/>
    <cellStyle name="20% - Accent1 2 12 6" xfId="753" xr:uid="{00000000-0005-0000-0000-0000E5100000}"/>
    <cellStyle name="20% - Accent1 2 12 6 2" xfId="754" xr:uid="{00000000-0005-0000-0000-0000E6100000}"/>
    <cellStyle name="20% - Accent1 2 12 6_CC1" xfId="53265" xr:uid="{19CC4B27-E45E-4945-B203-1FC5B66C63DD}"/>
    <cellStyle name="20% - Accent1 2 12 7" xfId="755" xr:uid="{00000000-0005-0000-0000-0000E8100000}"/>
    <cellStyle name="20% - Accent1 2 12 7 2" xfId="756" xr:uid="{00000000-0005-0000-0000-0000E9100000}"/>
    <cellStyle name="20% - Accent1 2 12 7_CC1" xfId="53266" xr:uid="{C81BDDDB-9BCC-42F9-B9DA-5FECCC449CCA}"/>
    <cellStyle name="20% - Accent1 2 12 8" xfId="757" xr:uid="{00000000-0005-0000-0000-0000EB100000}"/>
    <cellStyle name="20% - Accent1 2 12 8 2" xfId="758" xr:uid="{00000000-0005-0000-0000-0000EC100000}"/>
    <cellStyle name="20% - Accent1 2 12 8_CC1" xfId="53267" xr:uid="{5970DB31-931C-450D-91FE-55B5F71AD7A6}"/>
    <cellStyle name="20% - Accent1 2 12 9" xfId="759" xr:uid="{00000000-0005-0000-0000-0000EE100000}"/>
    <cellStyle name="20% - Accent1 2 12 9 2" xfId="760" xr:uid="{00000000-0005-0000-0000-0000EF100000}"/>
    <cellStyle name="20% - Accent1 2 12 9_CC1" xfId="53268" xr:uid="{3AB7958B-786A-4D6E-8D7D-8DF02E166092}"/>
    <cellStyle name="20% - Accent1 2 12_CC1" xfId="53258"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0" xr:uid="{6E63FBE7-3E20-4A7A-8D1D-13492BBC111C}"/>
    <cellStyle name="20% - Accent1 2 13 11" xfId="764" xr:uid="{00000000-0005-0000-0000-0000F6100000}"/>
    <cellStyle name="20% - Accent1 2 13 11 2" xfId="765" xr:uid="{00000000-0005-0000-0000-0000F7100000}"/>
    <cellStyle name="20% - Accent1 2 13 11_CC1" xfId="53271"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72"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73" xr:uid="{BBED86EE-6209-4E6F-99EB-4E74454FF9E2}"/>
    <cellStyle name="20% - Accent1 2 13 4" xfId="789" xr:uid="{00000000-0005-0000-0000-000012110000}"/>
    <cellStyle name="20% - Accent1 2 13 4 2" xfId="790" xr:uid="{00000000-0005-0000-0000-000013110000}"/>
    <cellStyle name="20% - Accent1 2 13 4_CC1" xfId="53274" xr:uid="{7E547A7F-AD3A-453C-9F8F-8E1694A544C4}"/>
    <cellStyle name="20% - Accent1 2 13 5" xfId="791" xr:uid="{00000000-0005-0000-0000-000015110000}"/>
    <cellStyle name="20% - Accent1 2 13 5 2" xfId="792" xr:uid="{00000000-0005-0000-0000-000016110000}"/>
    <cellStyle name="20% - Accent1 2 13 5_CC1" xfId="53275" xr:uid="{27D5E6DE-46D8-4443-85B0-F74DBAFB12E5}"/>
    <cellStyle name="20% - Accent1 2 13 6" xfId="793" xr:uid="{00000000-0005-0000-0000-000018110000}"/>
    <cellStyle name="20% - Accent1 2 13 6 2" xfId="794" xr:uid="{00000000-0005-0000-0000-000019110000}"/>
    <cellStyle name="20% - Accent1 2 13 6_CC1" xfId="53276" xr:uid="{67899734-401D-4F69-B841-10C646432F84}"/>
    <cellStyle name="20% - Accent1 2 13 7" xfId="795" xr:uid="{00000000-0005-0000-0000-00001B110000}"/>
    <cellStyle name="20% - Accent1 2 13 7 2" xfId="796" xr:uid="{00000000-0005-0000-0000-00001C110000}"/>
    <cellStyle name="20% - Accent1 2 13 7_CC1" xfId="53277" xr:uid="{B562EF7D-9F45-492D-A415-47F2D5AFCF72}"/>
    <cellStyle name="20% - Accent1 2 13 8" xfId="797" xr:uid="{00000000-0005-0000-0000-00001E110000}"/>
    <cellStyle name="20% - Accent1 2 13 8 2" xfId="798" xr:uid="{00000000-0005-0000-0000-00001F110000}"/>
    <cellStyle name="20% - Accent1 2 13 8_CC1" xfId="53278" xr:uid="{80F95C70-3621-4464-B281-D4AD16C384C2}"/>
    <cellStyle name="20% - Accent1 2 13 9" xfId="799" xr:uid="{00000000-0005-0000-0000-000021110000}"/>
    <cellStyle name="20% - Accent1 2 13 9 2" xfId="800" xr:uid="{00000000-0005-0000-0000-000022110000}"/>
    <cellStyle name="20% - Accent1 2 13 9_CC1" xfId="53279" xr:uid="{35ED6014-FA98-4FD6-ACB1-9584C32F255D}"/>
    <cellStyle name="20% - Accent1 2 13_CC1" xfId="53269"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1" xr:uid="{93EBAED1-5163-461F-A7F5-1EEA634107E6}"/>
    <cellStyle name="20% - Accent1 2 14 11" xfId="804" xr:uid="{00000000-0005-0000-0000-000029110000}"/>
    <cellStyle name="20% - Accent1 2 14 11 2" xfId="805" xr:uid="{00000000-0005-0000-0000-00002A110000}"/>
    <cellStyle name="20% - Accent1 2 14 11_CC1" xfId="53282"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83"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84" xr:uid="{65EDA833-1F73-43AF-BD1D-F092ACC712C7}"/>
    <cellStyle name="20% - Accent1 2 14 4" xfId="829" xr:uid="{00000000-0005-0000-0000-000045110000}"/>
    <cellStyle name="20% - Accent1 2 14 4 2" xfId="830" xr:uid="{00000000-0005-0000-0000-000046110000}"/>
    <cellStyle name="20% - Accent1 2 14 4_CC1" xfId="53285" xr:uid="{A1A70F16-D53E-4C60-8834-2234490615F9}"/>
    <cellStyle name="20% - Accent1 2 14 5" xfId="831" xr:uid="{00000000-0005-0000-0000-000048110000}"/>
    <cellStyle name="20% - Accent1 2 14 5 2" xfId="832" xr:uid="{00000000-0005-0000-0000-000049110000}"/>
    <cellStyle name="20% - Accent1 2 14 5_CC1" xfId="53286" xr:uid="{3F8EF103-1B14-4233-B695-5ABC31195D07}"/>
    <cellStyle name="20% - Accent1 2 14 6" xfId="833" xr:uid="{00000000-0005-0000-0000-00004B110000}"/>
    <cellStyle name="20% - Accent1 2 14 6 2" xfId="834" xr:uid="{00000000-0005-0000-0000-00004C110000}"/>
    <cellStyle name="20% - Accent1 2 14 6_CC1" xfId="53287" xr:uid="{95BB2181-15F3-4DEC-AEC0-A2D1183D0B99}"/>
    <cellStyle name="20% - Accent1 2 14 7" xfId="835" xr:uid="{00000000-0005-0000-0000-00004E110000}"/>
    <cellStyle name="20% - Accent1 2 14 7 2" xfId="836" xr:uid="{00000000-0005-0000-0000-00004F110000}"/>
    <cellStyle name="20% - Accent1 2 14 7_CC1" xfId="53288" xr:uid="{18D0F024-0921-41D9-8D89-0A1818D02685}"/>
    <cellStyle name="20% - Accent1 2 14 8" xfId="837" xr:uid="{00000000-0005-0000-0000-000051110000}"/>
    <cellStyle name="20% - Accent1 2 14 8 2" xfId="838" xr:uid="{00000000-0005-0000-0000-000052110000}"/>
    <cellStyle name="20% - Accent1 2 14 8_CC1" xfId="53289" xr:uid="{D42D76E4-C87C-4ADF-9FBB-7380C68C3D02}"/>
    <cellStyle name="20% - Accent1 2 14 9" xfId="839" xr:uid="{00000000-0005-0000-0000-000054110000}"/>
    <cellStyle name="20% - Accent1 2 14 9 2" xfId="840" xr:uid="{00000000-0005-0000-0000-000055110000}"/>
    <cellStyle name="20% - Accent1 2 14 9_CC1" xfId="53290" xr:uid="{60593CEC-1EE7-4433-BD77-A5AF31EF5097}"/>
    <cellStyle name="20% - Accent1 2 14_CC1" xfId="53280"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292" xr:uid="{313C70CD-A1A7-426D-9ACE-3D8945BE611D}"/>
    <cellStyle name="20% - Accent1 2 15 11" xfId="844" xr:uid="{00000000-0005-0000-0000-00005C110000}"/>
    <cellStyle name="20% - Accent1 2 15 11 2" xfId="845" xr:uid="{00000000-0005-0000-0000-00005D110000}"/>
    <cellStyle name="20% - Accent1 2 15 11_CC1" xfId="53293"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294"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295" xr:uid="{1E9639D5-D567-4EF4-949A-55BA5B4025EB}"/>
    <cellStyle name="20% - Accent1 2 15 4" xfId="869" xr:uid="{00000000-0005-0000-0000-000078110000}"/>
    <cellStyle name="20% - Accent1 2 15 4 2" xfId="870" xr:uid="{00000000-0005-0000-0000-000079110000}"/>
    <cellStyle name="20% - Accent1 2 15 4_CC1" xfId="53296" xr:uid="{1C8838BF-361E-4A8B-8D2D-47A24C6DC372}"/>
    <cellStyle name="20% - Accent1 2 15 5" xfId="871" xr:uid="{00000000-0005-0000-0000-00007B110000}"/>
    <cellStyle name="20% - Accent1 2 15 5 2" xfId="872" xr:uid="{00000000-0005-0000-0000-00007C110000}"/>
    <cellStyle name="20% - Accent1 2 15 5_CC1" xfId="53297" xr:uid="{CACD4B67-D81D-407F-AE42-5989C21C15B5}"/>
    <cellStyle name="20% - Accent1 2 15 6" xfId="873" xr:uid="{00000000-0005-0000-0000-00007E110000}"/>
    <cellStyle name="20% - Accent1 2 15 6 2" xfId="874" xr:uid="{00000000-0005-0000-0000-00007F110000}"/>
    <cellStyle name="20% - Accent1 2 15 6_CC1" xfId="53298" xr:uid="{2050115B-346A-4D1A-8EFB-1113C33F1F38}"/>
    <cellStyle name="20% - Accent1 2 15 7" xfId="875" xr:uid="{00000000-0005-0000-0000-000081110000}"/>
    <cellStyle name="20% - Accent1 2 15 7 2" xfId="876" xr:uid="{00000000-0005-0000-0000-000082110000}"/>
    <cellStyle name="20% - Accent1 2 15 7_CC1" xfId="53299" xr:uid="{14B473CE-3E86-4F7F-9AE3-FEC5345B7957}"/>
    <cellStyle name="20% - Accent1 2 15 8" xfId="877" xr:uid="{00000000-0005-0000-0000-000084110000}"/>
    <cellStyle name="20% - Accent1 2 15 8 2" xfId="878" xr:uid="{00000000-0005-0000-0000-000085110000}"/>
    <cellStyle name="20% - Accent1 2 15 8_CC1" xfId="53300" xr:uid="{E760653F-C623-4EEA-8AC0-CCB427B94F28}"/>
    <cellStyle name="20% - Accent1 2 15 9" xfId="879" xr:uid="{00000000-0005-0000-0000-000087110000}"/>
    <cellStyle name="20% - Accent1 2 15 9 2" xfId="880" xr:uid="{00000000-0005-0000-0000-000088110000}"/>
    <cellStyle name="20% - Accent1 2 15 9_CC1" xfId="53301" xr:uid="{C2F336F8-CE15-4EC9-AA0B-EA8CD6C21129}"/>
    <cellStyle name="20% - Accent1 2 15_CC1" xfId="53291"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03" xr:uid="{00ADCB80-F276-4C82-BA1E-82E4E07F7A32}"/>
    <cellStyle name="20% - Accent1 2 16 11" xfId="884" xr:uid="{00000000-0005-0000-0000-00008F110000}"/>
    <cellStyle name="20% - Accent1 2 16 11 2" xfId="885" xr:uid="{00000000-0005-0000-0000-000090110000}"/>
    <cellStyle name="20% - Accent1 2 16 11_CC1" xfId="53304"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05"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06" xr:uid="{EBD8C7B0-1236-44C1-B8EC-72305708018B}"/>
    <cellStyle name="20% - Accent1 2 16 4" xfId="909" xr:uid="{00000000-0005-0000-0000-0000AB110000}"/>
    <cellStyle name="20% - Accent1 2 16 4 2" xfId="910" xr:uid="{00000000-0005-0000-0000-0000AC110000}"/>
    <cellStyle name="20% - Accent1 2 16 4_CC1" xfId="53307" xr:uid="{599FB3F7-34EC-485C-906E-25A0DBE0729D}"/>
    <cellStyle name="20% - Accent1 2 16 5" xfId="911" xr:uid="{00000000-0005-0000-0000-0000AE110000}"/>
    <cellStyle name="20% - Accent1 2 16 5 2" xfId="912" xr:uid="{00000000-0005-0000-0000-0000AF110000}"/>
    <cellStyle name="20% - Accent1 2 16 5_CC1" xfId="53308" xr:uid="{7B24B6E1-036A-400B-AEBE-83566B2D3A0E}"/>
    <cellStyle name="20% - Accent1 2 16 6" xfId="913" xr:uid="{00000000-0005-0000-0000-0000B1110000}"/>
    <cellStyle name="20% - Accent1 2 16 6 2" xfId="914" xr:uid="{00000000-0005-0000-0000-0000B2110000}"/>
    <cellStyle name="20% - Accent1 2 16 6_CC1" xfId="53309" xr:uid="{411CB471-7815-48DF-A2BE-33FD93024B74}"/>
    <cellStyle name="20% - Accent1 2 16 7" xfId="915" xr:uid="{00000000-0005-0000-0000-0000B4110000}"/>
    <cellStyle name="20% - Accent1 2 16 7 2" xfId="916" xr:uid="{00000000-0005-0000-0000-0000B5110000}"/>
    <cellStyle name="20% - Accent1 2 16 7_CC1" xfId="53310" xr:uid="{5A43E95B-0FE6-480C-B774-69DADEC9AF0E}"/>
    <cellStyle name="20% - Accent1 2 16 8" xfId="917" xr:uid="{00000000-0005-0000-0000-0000B7110000}"/>
    <cellStyle name="20% - Accent1 2 16 8 2" xfId="918" xr:uid="{00000000-0005-0000-0000-0000B8110000}"/>
    <cellStyle name="20% - Accent1 2 16 8_CC1" xfId="53311" xr:uid="{B714DB29-C321-4EDC-8722-F8E3B339A450}"/>
    <cellStyle name="20% - Accent1 2 16 9" xfId="919" xr:uid="{00000000-0005-0000-0000-0000BA110000}"/>
    <cellStyle name="20% - Accent1 2 16 9 2" xfId="920" xr:uid="{00000000-0005-0000-0000-0000BB110000}"/>
    <cellStyle name="20% - Accent1 2 16 9_CC1" xfId="53312" xr:uid="{AC323612-5234-45D5-A002-925974EC5891}"/>
    <cellStyle name="20% - Accent1 2 16_CC1" xfId="53302"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14" xr:uid="{B140819E-227A-442E-99D7-742A0F365C6A}"/>
    <cellStyle name="20% - Accent1 2 17 11" xfId="924" xr:uid="{00000000-0005-0000-0000-0000C2110000}"/>
    <cellStyle name="20% - Accent1 2 17 11 2" xfId="925" xr:uid="{00000000-0005-0000-0000-0000C3110000}"/>
    <cellStyle name="20% - Accent1 2 17 11_CC1" xfId="53315"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16"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17" xr:uid="{9C36C10A-7A3F-48DC-B605-A8597A57E90E}"/>
    <cellStyle name="20% - Accent1 2 17 4" xfId="949" xr:uid="{00000000-0005-0000-0000-0000DE110000}"/>
    <cellStyle name="20% - Accent1 2 17 4 2" xfId="950" xr:uid="{00000000-0005-0000-0000-0000DF110000}"/>
    <cellStyle name="20% - Accent1 2 17 4_CC1" xfId="53318" xr:uid="{B19091AD-427F-4A06-852A-82A944BF3BE1}"/>
    <cellStyle name="20% - Accent1 2 17 5" xfId="951" xr:uid="{00000000-0005-0000-0000-0000E1110000}"/>
    <cellStyle name="20% - Accent1 2 17 5 2" xfId="952" xr:uid="{00000000-0005-0000-0000-0000E2110000}"/>
    <cellStyle name="20% - Accent1 2 17 5_CC1" xfId="53319" xr:uid="{05248FF7-56B6-4710-9114-F942977B654B}"/>
    <cellStyle name="20% - Accent1 2 17 6" xfId="953" xr:uid="{00000000-0005-0000-0000-0000E4110000}"/>
    <cellStyle name="20% - Accent1 2 17 6 2" xfId="954" xr:uid="{00000000-0005-0000-0000-0000E5110000}"/>
    <cellStyle name="20% - Accent1 2 17 6_CC1" xfId="53320" xr:uid="{217B460B-20B2-4B54-831C-E1DCCF4A7D72}"/>
    <cellStyle name="20% - Accent1 2 17 7" xfId="955" xr:uid="{00000000-0005-0000-0000-0000E7110000}"/>
    <cellStyle name="20% - Accent1 2 17 7 2" xfId="956" xr:uid="{00000000-0005-0000-0000-0000E8110000}"/>
    <cellStyle name="20% - Accent1 2 17 7_CC1" xfId="53321" xr:uid="{3715499A-56F6-4742-AE8A-5387D849FBDF}"/>
    <cellStyle name="20% - Accent1 2 17 8" xfId="957" xr:uid="{00000000-0005-0000-0000-0000EA110000}"/>
    <cellStyle name="20% - Accent1 2 17 8 2" xfId="958" xr:uid="{00000000-0005-0000-0000-0000EB110000}"/>
    <cellStyle name="20% - Accent1 2 17 8_CC1" xfId="53322" xr:uid="{A1231DAF-464E-40CE-B9E3-994AEE2755C6}"/>
    <cellStyle name="20% - Accent1 2 17 9" xfId="959" xr:uid="{00000000-0005-0000-0000-0000ED110000}"/>
    <cellStyle name="20% - Accent1 2 17 9 2" xfId="960" xr:uid="{00000000-0005-0000-0000-0000EE110000}"/>
    <cellStyle name="20% - Accent1 2 17 9_CC1" xfId="53323" xr:uid="{15A43FD0-B978-4D24-A8C0-6ADC7CC7799E}"/>
    <cellStyle name="20% - Accent1 2 17_CC1" xfId="53313"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25" xr:uid="{89C4E29C-542E-4E72-8711-F15D3A1D7DAA}"/>
    <cellStyle name="20% - Accent1 2 18 11" xfId="964" xr:uid="{00000000-0005-0000-0000-0000F5110000}"/>
    <cellStyle name="20% - Accent1 2 18 11 2" xfId="965" xr:uid="{00000000-0005-0000-0000-0000F6110000}"/>
    <cellStyle name="20% - Accent1 2 18 11_CC1" xfId="53326"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27"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28" xr:uid="{D073A089-C6CC-45C1-98B2-56FA46DED41B}"/>
    <cellStyle name="20% - Accent1 2 18 4" xfId="989" xr:uid="{00000000-0005-0000-0000-000011120000}"/>
    <cellStyle name="20% - Accent1 2 18 4 2" xfId="990" xr:uid="{00000000-0005-0000-0000-000012120000}"/>
    <cellStyle name="20% - Accent1 2 18 4_CC1" xfId="53329" xr:uid="{5D68B092-3D67-4F62-BECA-856487A80A49}"/>
    <cellStyle name="20% - Accent1 2 18 5" xfId="991" xr:uid="{00000000-0005-0000-0000-000014120000}"/>
    <cellStyle name="20% - Accent1 2 18 5 2" xfId="992" xr:uid="{00000000-0005-0000-0000-000015120000}"/>
    <cellStyle name="20% - Accent1 2 18 5_CC1" xfId="53330" xr:uid="{88C25F96-C8A3-4DFC-A09C-A775ED12E45E}"/>
    <cellStyle name="20% - Accent1 2 18 6" xfId="993" xr:uid="{00000000-0005-0000-0000-000017120000}"/>
    <cellStyle name="20% - Accent1 2 18 6 2" xfId="994" xr:uid="{00000000-0005-0000-0000-000018120000}"/>
    <cellStyle name="20% - Accent1 2 18 6_CC1" xfId="53331" xr:uid="{CCFF263C-E0CD-4E53-886B-BACE60B371CD}"/>
    <cellStyle name="20% - Accent1 2 18 7" xfId="995" xr:uid="{00000000-0005-0000-0000-00001A120000}"/>
    <cellStyle name="20% - Accent1 2 18 7 2" xfId="996" xr:uid="{00000000-0005-0000-0000-00001B120000}"/>
    <cellStyle name="20% - Accent1 2 18 7_CC1" xfId="53332" xr:uid="{3E8C71F5-77D4-4547-ADF2-7A527C252C21}"/>
    <cellStyle name="20% - Accent1 2 18 8" xfId="997" xr:uid="{00000000-0005-0000-0000-00001D120000}"/>
    <cellStyle name="20% - Accent1 2 18 8 2" xfId="998" xr:uid="{00000000-0005-0000-0000-00001E120000}"/>
    <cellStyle name="20% - Accent1 2 18 8_CC1" xfId="53333" xr:uid="{7442720E-A208-414B-BE73-C0ECF7071DF0}"/>
    <cellStyle name="20% - Accent1 2 18 9" xfId="999" xr:uid="{00000000-0005-0000-0000-000020120000}"/>
    <cellStyle name="20% - Accent1 2 18 9 2" xfId="1000" xr:uid="{00000000-0005-0000-0000-000021120000}"/>
    <cellStyle name="20% - Accent1 2 18 9_CC1" xfId="53334" xr:uid="{D7A23664-9CAD-4928-932E-597129B2B781}"/>
    <cellStyle name="20% - Accent1 2 18_CC1" xfId="53324"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36" xr:uid="{B52BD8FC-E469-47DD-9BAE-4582F0561C41}"/>
    <cellStyle name="20% - Accent1 2 19 11" xfId="1004" xr:uid="{00000000-0005-0000-0000-000028120000}"/>
    <cellStyle name="20% - Accent1 2 19 11 2" xfId="1005" xr:uid="{00000000-0005-0000-0000-000029120000}"/>
    <cellStyle name="20% - Accent1 2 19 11_CC1" xfId="53337"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38"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39" xr:uid="{00197A44-3E55-44F3-B94D-D35561CC58FC}"/>
    <cellStyle name="20% - Accent1 2 19 4" xfId="1029" xr:uid="{00000000-0005-0000-0000-000044120000}"/>
    <cellStyle name="20% - Accent1 2 19 4 2" xfId="1030" xr:uid="{00000000-0005-0000-0000-000045120000}"/>
    <cellStyle name="20% - Accent1 2 19 4_CC1" xfId="53340" xr:uid="{DBD45D37-169F-4BE6-980D-67AE46FAA41A}"/>
    <cellStyle name="20% - Accent1 2 19 5" xfId="1031" xr:uid="{00000000-0005-0000-0000-000047120000}"/>
    <cellStyle name="20% - Accent1 2 19 5 2" xfId="1032" xr:uid="{00000000-0005-0000-0000-000048120000}"/>
    <cellStyle name="20% - Accent1 2 19 5_CC1" xfId="53341" xr:uid="{0EB16D75-CB7A-440D-80BC-95609E021AC4}"/>
    <cellStyle name="20% - Accent1 2 19 6" xfId="1033" xr:uid="{00000000-0005-0000-0000-00004A120000}"/>
    <cellStyle name="20% - Accent1 2 19 6 2" xfId="1034" xr:uid="{00000000-0005-0000-0000-00004B120000}"/>
    <cellStyle name="20% - Accent1 2 19 6_CC1" xfId="53342" xr:uid="{22D33265-BCA6-4DFD-83A9-EDD89F0E86F9}"/>
    <cellStyle name="20% - Accent1 2 19 7" xfId="1035" xr:uid="{00000000-0005-0000-0000-00004D120000}"/>
    <cellStyle name="20% - Accent1 2 19 7 2" xfId="1036" xr:uid="{00000000-0005-0000-0000-00004E120000}"/>
    <cellStyle name="20% - Accent1 2 19 7_CC1" xfId="53343" xr:uid="{C4EFE2C9-491B-4D85-B066-1B937E98BE00}"/>
    <cellStyle name="20% - Accent1 2 19 8" xfId="1037" xr:uid="{00000000-0005-0000-0000-000050120000}"/>
    <cellStyle name="20% - Accent1 2 19 8 2" xfId="1038" xr:uid="{00000000-0005-0000-0000-000051120000}"/>
    <cellStyle name="20% - Accent1 2 19 8_CC1" xfId="53344" xr:uid="{5A30C2D2-3478-47CA-8286-B2FD020358E0}"/>
    <cellStyle name="20% - Accent1 2 19 9" xfId="1039" xr:uid="{00000000-0005-0000-0000-000053120000}"/>
    <cellStyle name="20% - Accent1 2 19 9 2" xfId="1040" xr:uid="{00000000-0005-0000-0000-000054120000}"/>
    <cellStyle name="20% - Accent1 2 19 9_CC1" xfId="53345" xr:uid="{0214E79A-754D-44E3-96D3-5118F235CFA3}"/>
    <cellStyle name="20% - Accent1 2 19_CC1" xfId="53335"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46"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47"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48" xr:uid="{9CA5CDBB-7A32-49B9-B47F-6D765C456FCF}"/>
    <cellStyle name="20% - Accent1 2 2 2 11" xfId="1069" xr:uid="{00000000-0005-0000-0000-000076120000}"/>
    <cellStyle name="20% - Accent1 2 2 2 11 2" xfId="1070" xr:uid="{00000000-0005-0000-0000-000077120000}"/>
    <cellStyle name="20% - Accent1 2 2 2 11_CC1" xfId="53349" xr:uid="{CE433B6A-E3ED-4AC3-87C8-55851D94C8E9}"/>
    <cellStyle name="20% - Accent1 2 2 2 12" xfId="1071" xr:uid="{00000000-0005-0000-0000-000079120000}"/>
    <cellStyle name="20% - Accent1 2 2 2 12 2" xfId="1072" xr:uid="{00000000-0005-0000-0000-00007A120000}"/>
    <cellStyle name="20% - Accent1 2 2 2 12_CC1" xfId="53350" xr:uid="{F2725A5E-E213-43EE-989F-F1572092FD95}"/>
    <cellStyle name="20% - Accent1 2 2 2 13" xfId="1073" xr:uid="{00000000-0005-0000-0000-00007C120000}"/>
    <cellStyle name="20% - Accent1 2 2 2 13 2" xfId="1074" xr:uid="{00000000-0005-0000-0000-00007D120000}"/>
    <cellStyle name="20% - Accent1 2 2 2 13_CC1" xfId="53351" xr:uid="{71CB8D22-C187-4596-9948-B5E2AB78A9A3}"/>
    <cellStyle name="20% - Accent1 2 2 2 14" xfId="1075" xr:uid="{00000000-0005-0000-0000-00007F120000}"/>
    <cellStyle name="20% - Accent1 2 2 2 14 2" xfId="1076" xr:uid="{00000000-0005-0000-0000-000080120000}"/>
    <cellStyle name="20% - Accent1 2 2 2 14_CC1" xfId="53352" xr:uid="{7DFDB3B4-D0EC-4B78-ABB5-83F2C7B05DBE}"/>
    <cellStyle name="20% - Accent1 2 2 2 15" xfId="1077" xr:uid="{00000000-0005-0000-0000-000082120000}"/>
    <cellStyle name="20% - Accent1 2 2 2 15 2" xfId="1078" xr:uid="{00000000-0005-0000-0000-000083120000}"/>
    <cellStyle name="20% - Accent1 2 2 2 15_CC1" xfId="53353" xr:uid="{DBC421DF-17CA-4660-AC1E-15FFE86F0571}"/>
    <cellStyle name="20% - Accent1 2 2 2 16" xfId="1079" xr:uid="{00000000-0005-0000-0000-000085120000}"/>
    <cellStyle name="20% - Accent1 2 2 2 16 2" xfId="1080" xr:uid="{00000000-0005-0000-0000-000086120000}"/>
    <cellStyle name="20% - Accent1 2 2 2 16_CC1" xfId="53354" xr:uid="{466B3126-DA7C-472D-9878-9B6F3C2B9D9D}"/>
    <cellStyle name="20% - Accent1 2 2 2 17" xfId="1081" xr:uid="{00000000-0005-0000-0000-000088120000}"/>
    <cellStyle name="20% - Accent1 2 2 2 17 2" xfId="1082" xr:uid="{00000000-0005-0000-0000-000089120000}"/>
    <cellStyle name="20% - Accent1 2 2 2 17_CC1" xfId="53355" xr:uid="{F47E29BF-7113-4BC1-A10A-077BD6A19552}"/>
    <cellStyle name="20% - Accent1 2 2 2 18" xfId="1083" xr:uid="{00000000-0005-0000-0000-00008B120000}"/>
    <cellStyle name="20% - Accent1 2 2 2 18 2" xfId="1084" xr:uid="{00000000-0005-0000-0000-00008C120000}"/>
    <cellStyle name="20% - Accent1 2 2 2 18_CC1" xfId="53356" xr:uid="{949D6B43-AA03-4361-804B-502AE61797A6}"/>
    <cellStyle name="20% - Accent1 2 2 2 19" xfId="1085" xr:uid="{00000000-0005-0000-0000-00008E120000}"/>
    <cellStyle name="20% - Accent1 2 2 2 19 2" xfId="1086" xr:uid="{00000000-0005-0000-0000-00008F120000}"/>
    <cellStyle name="20% - Accent1 2 2 2 19_CC1" xfId="53357"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59"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1" xr:uid="{0C90D2C6-05FB-4076-B177-1937D9C2961C}"/>
    <cellStyle name="20% - Accent1 2 2 2 2 2 11" xfId="1101" xr:uid="{00000000-0005-0000-0000-0000A1120000}"/>
    <cellStyle name="20% - Accent1 2 2 2 2 2 11 2" xfId="1102" xr:uid="{00000000-0005-0000-0000-0000A2120000}"/>
    <cellStyle name="20% - Accent1 2 2 2 2 2 11_CC1" xfId="53362"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64" xr:uid="{3C29A4A0-C5AE-4602-8921-E053F5E1213D}"/>
    <cellStyle name="20% - Accent1 2 2 2 2 2 2_CC1" xfId="53363" xr:uid="{AF1BCDD5-6A51-4818-8450-F7AE40C57937}"/>
    <cellStyle name="20% - Accent1 2 2 2 2 2 3" xfId="1113" xr:uid="{00000000-0005-0000-0000-0000B0120000}"/>
    <cellStyle name="20% - Accent1 2 2 2 2 2 3 2" xfId="1114" xr:uid="{00000000-0005-0000-0000-0000B1120000}"/>
    <cellStyle name="20% - Accent1 2 2 2 2 2 3_CC1" xfId="53365" xr:uid="{81592479-CFAE-4E64-B190-18CF1A6251A4}"/>
    <cellStyle name="20% - Accent1 2 2 2 2 2 4" xfId="1115" xr:uid="{00000000-0005-0000-0000-0000B3120000}"/>
    <cellStyle name="20% - Accent1 2 2 2 2 2 4 2" xfId="1116" xr:uid="{00000000-0005-0000-0000-0000B4120000}"/>
    <cellStyle name="20% - Accent1 2 2 2 2 2 4_CC1" xfId="53366" xr:uid="{A5E0A4C8-F999-4661-A156-6280EB35E849}"/>
    <cellStyle name="20% - Accent1 2 2 2 2 2 5" xfId="1117" xr:uid="{00000000-0005-0000-0000-0000B6120000}"/>
    <cellStyle name="20% - Accent1 2 2 2 2 2 5 2" xfId="1118" xr:uid="{00000000-0005-0000-0000-0000B7120000}"/>
    <cellStyle name="20% - Accent1 2 2 2 2 2 5_CC1" xfId="53367" xr:uid="{64A6502E-344C-4074-9776-22EEC48CB02F}"/>
    <cellStyle name="20% - Accent1 2 2 2 2 2 6" xfId="1119" xr:uid="{00000000-0005-0000-0000-0000B9120000}"/>
    <cellStyle name="20% - Accent1 2 2 2 2 2 6 2" xfId="1120" xr:uid="{00000000-0005-0000-0000-0000BA120000}"/>
    <cellStyle name="20% - Accent1 2 2 2 2 2 6_CC1" xfId="53368" xr:uid="{B1009ECF-E990-46E6-862C-B09E4310278C}"/>
    <cellStyle name="20% - Accent1 2 2 2 2 2 7" xfId="1121" xr:uid="{00000000-0005-0000-0000-0000BC120000}"/>
    <cellStyle name="20% - Accent1 2 2 2 2 2 7 2" xfId="1122" xr:uid="{00000000-0005-0000-0000-0000BD120000}"/>
    <cellStyle name="20% - Accent1 2 2 2 2 2 7_CC1" xfId="53369" xr:uid="{9AD6104B-A486-4887-BA45-E3EEA67FD020}"/>
    <cellStyle name="20% - Accent1 2 2 2 2 2 8" xfId="1123" xr:uid="{00000000-0005-0000-0000-0000BF120000}"/>
    <cellStyle name="20% - Accent1 2 2 2 2 2 8 2" xfId="1124" xr:uid="{00000000-0005-0000-0000-0000C0120000}"/>
    <cellStyle name="20% - Accent1 2 2 2 2 2 8_CC1" xfId="53370" xr:uid="{540A77C0-6467-47E7-AD93-D0C8D90E4A4E}"/>
    <cellStyle name="20% - Accent1 2 2 2 2 2 9" xfId="1125" xr:uid="{00000000-0005-0000-0000-0000C2120000}"/>
    <cellStyle name="20% - Accent1 2 2 2 2 2 9 2" xfId="1126" xr:uid="{00000000-0005-0000-0000-0000C3120000}"/>
    <cellStyle name="20% - Accent1 2 2 2 2 2 9_CC1" xfId="53371" xr:uid="{6244783F-386B-42D3-9AD0-B05F6ACB9FDD}"/>
    <cellStyle name="20% - Accent1 2 2 2 2 2_CC1" xfId="53360"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72"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58" xr:uid="{DE23F199-C33F-48AC-9B6F-28ABE575829C}"/>
    <cellStyle name="20% - Accent1 2 2 2 20" xfId="1140" xr:uid="{00000000-0005-0000-0000-0000D5120000}"/>
    <cellStyle name="20% - Accent1 2 2 2 20 2" xfId="1141" xr:uid="{00000000-0005-0000-0000-0000D6120000}"/>
    <cellStyle name="20% - Accent1 2 2 2 20_CC1" xfId="53373"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75" xr:uid="{2DD36C0A-6937-40BF-B832-6F56AA1829B9}"/>
    <cellStyle name="20% - Accent1 2 2 2 3 11" xfId="1145" xr:uid="{00000000-0005-0000-0000-0000DC120000}"/>
    <cellStyle name="20% - Accent1 2 2 2 3 11 2" xfId="1146" xr:uid="{00000000-0005-0000-0000-0000DD120000}"/>
    <cellStyle name="20% - Accent1 2 2 2 3 11_CC1" xfId="53376"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77"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78" xr:uid="{CE277B7B-06E2-4D4A-A7AE-5291ECA20F9E}"/>
    <cellStyle name="20% - Accent1 2 2 2 3 4" xfId="1170" xr:uid="{00000000-0005-0000-0000-0000F8120000}"/>
    <cellStyle name="20% - Accent1 2 2 2 3 4 2" xfId="1171" xr:uid="{00000000-0005-0000-0000-0000F9120000}"/>
    <cellStyle name="20% - Accent1 2 2 2 3 4_CC1" xfId="53379" xr:uid="{EF8DD976-0F11-4713-BCC7-C28C2C228CA9}"/>
    <cellStyle name="20% - Accent1 2 2 2 3 5" xfId="1172" xr:uid="{00000000-0005-0000-0000-0000FB120000}"/>
    <cellStyle name="20% - Accent1 2 2 2 3 5 2" xfId="1173" xr:uid="{00000000-0005-0000-0000-0000FC120000}"/>
    <cellStyle name="20% - Accent1 2 2 2 3 5_CC1" xfId="53380" xr:uid="{6985C31E-24DE-42CF-9AAD-5AE2BC043089}"/>
    <cellStyle name="20% - Accent1 2 2 2 3 6" xfId="1174" xr:uid="{00000000-0005-0000-0000-0000FE120000}"/>
    <cellStyle name="20% - Accent1 2 2 2 3 6 2" xfId="1175" xr:uid="{00000000-0005-0000-0000-0000FF120000}"/>
    <cellStyle name="20% - Accent1 2 2 2 3 6_CC1" xfId="53381" xr:uid="{56A652FB-7FE7-4605-849A-8450CD08E7C8}"/>
    <cellStyle name="20% - Accent1 2 2 2 3 7" xfId="1176" xr:uid="{00000000-0005-0000-0000-000001130000}"/>
    <cellStyle name="20% - Accent1 2 2 2 3 7 2" xfId="1177" xr:uid="{00000000-0005-0000-0000-000002130000}"/>
    <cellStyle name="20% - Accent1 2 2 2 3 7_CC1" xfId="53382" xr:uid="{DE02122E-8757-4A2F-BD90-21459C9BE13F}"/>
    <cellStyle name="20% - Accent1 2 2 2 3 8" xfId="1178" xr:uid="{00000000-0005-0000-0000-000004130000}"/>
    <cellStyle name="20% - Accent1 2 2 2 3 8 2" xfId="1179" xr:uid="{00000000-0005-0000-0000-000005130000}"/>
    <cellStyle name="20% - Accent1 2 2 2 3 8_CC1" xfId="53383" xr:uid="{484CCA08-54CA-45BA-9D20-89984B6F3C42}"/>
    <cellStyle name="20% - Accent1 2 2 2 3 9" xfId="1180" xr:uid="{00000000-0005-0000-0000-000007130000}"/>
    <cellStyle name="20% - Accent1 2 2 2 3 9 2" xfId="1181" xr:uid="{00000000-0005-0000-0000-000008130000}"/>
    <cellStyle name="20% - Accent1 2 2 2 3 9_CC1" xfId="53384" xr:uid="{40E8F21D-19D7-4BEF-91FC-23F2099E3050}"/>
    <cellStyle name="20% - Accent1 2 2 2 3_CC1" xfId="53374"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86" xr:uid="{14F89EAA-9FF1-43AD-9412-C6A123CF4ABA}"/>
    <cellStyle name="20% - Accent1 2 2 2 4 11" xfId="1185" xr:uid="{00000000-0005-0000-0000-00000F130000}"/>
    <cellStyle name="20% - Accent1 2 2 2 4 11 2" xfId="1186" xr:uid="{00000000-0005-0000-0000-000010130000}"/>
    <cellStyle name="20% - Accent1 2 2 2 4 11_CC1" xfId="53387"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88"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89" xr:uid="{9F6A8EA3-C824-48A1-911E-25BA1FCC2E06}"/>
    <cellStyle name="20% - Accent1 2 2 2 4 4" xfId="1210" xr:uid="{00000000-0005-0000-0000-00002B130000}"/>
    <cellStyle name="20% - Accent1 2 2 2 4 4 2" xfId="1211" xr:uid="{00000000-0005-0000-0000-00002C130000}"/>
    <cellStyle name="20% - Accent1 2 2 2 4 4_CC1" xfId="53390" xr:uid="{C4F370A3-0712-4922-8770-3F4F02A3396C}"/>
    <cellStyle name="20% - Accent1 2 2 2 4 5" xfId="1212" xr:uid="{00000000-0005-0000-0000-00002E130000}"/>
    <cellStyle name="20% - Accent1 2 2 2 4 5 2" xfId="1213" xr:uid="{00000000-0005-0000-0000-00002F130000}"/>
    <cellStyle name="20% - Accent1 2 2 2 4 5_CC1" xfId="53391" xr:uid="{9478B43E-CB34-4CB9-9E79-191C656D2DE0}"/>
    <cellStyle name="20% - Accent1 2 2 2 4 6" xfId="1214" xr:uid="{00000000-0005-0000-0000-000031130000}"/>
    <cellStyle name="20% - Accent1 2 2 2 4 6 2" xfId="1215" xr:uid="{00000000-0005-0000-0000-000032130000}"/>
    <cellStyle name="20% - Accent1 2 2 2 4 6_CC1" xfId="53392" xr:uid="{688EB9ED-8F8B-41B0-BDD9-9CDD533B9917}"/>
    <cellStyle name="20% - Accent1 2 2 2 4 7" xfId="1216" xr:uid="{00000000-0005-0000-0000-000034130000}"/>
    <cellStyle name="20% - Accent1 2 2 2 4 7 2" xfId="1217" xr:uid="{00000000-0005-0000-0000-000035130000}"/>
    <cellStyle name="20% - Accent1 2 2 2 4 7_CC1" xfId="53393" xr:uid="{990A7A37-5817-4DC0-B588-30A8DE2AFADF}"/>
    <cellStyle name="20% - Accent1 2 2 2 4 8" xfId="1218" xr:uid="{00000000-0005-0000-0000-000037130000}"/>
    <cellStyle name="20% - Accent1 2 2 2 4 8 2" xfId="1219" xr:uid="{00000000-0005-0000-0000-000038130000}"/>
    <cellStyle name="20% - Accent1 2 2 2 4 8_CC1" xfId="53394" xr:uid="{7622536B-49AD-4D3E-A537-229F667B054A}"/>
    <cellStyle name="20% - Accent1 2 2 2 4 9" xfId="1220" xr:uid="{00000000-0005-0000-0000-00003A130000}"/>
    <cellStyle name="20% - Accent1 2 2 2 4 9 2" xfId="1221" xr:uid="{00000000-0005-0000-0000-00003B130000}"/>
    <cellStyle name="20% - Accent1 2 2 2 4 9_CC1" xfId="53395" xr:uid="{12BBB08D-6CE5-406C-B696-5560D79BDD05}"/>
    <cellStyle name="20% - Accent1 2 2 2 4_CC1" xfId="53385"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397" xr:uid="{04752783-5AE5-4E6D-A778-C9ACAEF9F412}"/>
    <cellStyle name="20% - Accent1 2 2 2 5 11" xfId="1225" xr:uid="{00000000-0005-0000-0000-000042130000}"/>
    <cellStyle name="20% - Accent1 2 2 2 5 11 2" xfId="1226" xr:uid="{00000000-0005-0000-0000-000043130000}"/>
    <cellStyle name="20% - Accent1 2 2 2 5 11_CC1" xfId="53398"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399"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0" xr:uid="{491EB846-C23D-46D0-BCE0-39EB36E79564}"/>
    <cellStyle name="20% - Accent1 2 2 2 5 4" xfId="1250" xr:uid="{00000000-0005-0000-0000-00005E130000}"/>
    <cellStyle name="20% - Accent1 2 2 2 5 4 2" xfId="1251" xr:uid="{00000000-0005-0000-0000-00005F130000}"/>
    <cellStyle name="20% - Accent1 2 2 2 5 4_CC1" xfId="53401" xr:uid="{46560A76-EB27-487A-B521-84459D5D355F}"/>
    <cellStyle name="20% - Accent1 2 2 2 5 5" xfId="1252" xr:uid="{00000000-0005-0000-0000-000061130000}"/>
    <cellStyle name="20% - Accent1 2 2 2 5 5 2" xfId="1253" xr:uid="{00000000-0005-0000-0000-000062130000}"/>
    <cellStyle name="20% - Accent1 2 2 2 5 5_CC1" xfId="53402" xr:uid="{646A29C3-3F4C-4C66-8C39-35CA0EDB83FE}"/>
    <cellStyle name="20% - Accent1 2 2 2 5 6" xfId="1254" xr:uid="{00000000-0005-0000-0000-000064130000}"/>
    <cellStyle name="20% - Accent1 2 2 2 5 6 2" xfId="1255" xr:uid="{00000000-0005-0000-0000-000065130000}"/>
    <cellStyle name="20% - Accent1 2 2 2 5 6_CC1" xfId="53403" xr:uid="{7C62E52E-2E07-4B90-967A-71D0C6BEA0AF}"/>
    <cellStyle name="20% - Accent1 2 2 2 5 7" xfId="1256" xr:uid="{00000000-0005-0000-0000-000067130000}"/>
    <cellStyle name="20% - Accent1 2 2 2 5 7 2" xfId="1257" xr:uid="{00000000-0005-0000-0000-000068130000}"/>
    <cellStyle name="20% - Accent1 2 2 2 5 7_CC1" xfId="53404" xr:uid="{CC73F388-8377-4DC4-883B-E752C1165FB0}"/>
    <cellStyle name="20% - Accent1 2 2 2 5 8" xfId="1258" xr:uid="{00000000-0005-0000-0000-00006A130000}"/>
    <cellStyle name="20% - Accent1 2 2 2 5 8 2" xfId="1259" xr:uid="{00000000-0005-0000-0000-00006B130000}"/>
    <cellStyle name="20% - Accent1 2 2 2 5 8_CC1" xfId="53405" xr:uid="{EAA2C84E-9C0D-43AC-8AE4-EF7B56BEA712}"/>
    <cellStyle name="20% - Accent1 2 2 2 5 9" xfId="1260" xr:uid="{00000000-0005-0000-0000-00006D130000}"/>
    <cellStyle name="20% - Accent1 2 2 2 5 9 2" xfId="1261" xr:uid="{00000000-0005-0000-0000-00006E130000}"/>
    <cellStyle name="20% - Accent1 2 2 2 5 9_CC1" xfId="53406" xr:uid="{01C09B19-7E97-4687-BE03-952D1E10892F}"/>
    <cellStyle name="20% - Accent1 2 2 2 5_CC1" xfId="53396"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08" xr:uid="{80973816-1357-4CC1-9EF9-8A57401C9AED}"/>
    <cellStyle name="20% - Accent1 2 2 2 6 11" xfId="1265" xr:uid="{00000000-0005-0000-0000-000075130000}"/>
    <cellStyle name="20% - Accent1 2 2 2 6 11 2" xfId="1266" xr:uid="{00000000-0005-0000-0000-000076130000}"/>
    <cellStyle name="20% - Accent1 2 2 2 6 11_CC1" xfId="53409"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0"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1" xr:uid="{4680C927-AE6A-4713-BB75-BB7D16C7033C}"/>
    <cellStyle name="20% - Accent1 2 2 2 6 4" xfId="1290" xr:uid="{00000000-0005-0000-0000-000091130000}"/>
    <cellStyle name="20% - Accent1 2 2 2 6 4 2" xfId="1291" xr:uid="{00000000-0005-0000-0000-000092130000}"/>
    <cellStyle name="20% - Accent1 2 2 2 6 4_CC1" xfId="53412" xr:uid="{77D9B393-811B-4D31-A3AC-08D02417B4AD}"/>
    <cellStyle name="20% - Accent1 2 2 2 6 5" xfId="1292" xr:uid="{00000000-0005-0000-0000-000094130000}"/>
    <cellStyle name="20% - Accent1 2 2 2 6 5 2" xfId="1293" xr:uid="{00000000-0005-0000-0000-000095130000}"/>
    <cellStyle name="20% - Accent1 2 2 2 6 5_CC1" xfId="53413" xr:uid="{6408579D-CC10-4878-9A6C-152926448B47}"/>
    <cellStyle name="20% - Accent1 2 2 2 6 6" xfId="1294" xr:uid="{00000000-0005-0000-0000-000097130000}"/>
    <cellStyle name="20% - Accent1 2 2 2 6 6 2" xfId="1295" xr:uid="{00000000-0005-0000-0000-000098130000}"/>
    <cellStyle name="20% - Accent1 2 2 2 6 6_CC1" xfId="53414" xr:uid="{E773ED54-3EE0-4D60-B4CA-BCB48F745516}"/>
    <cellStyle name="20% - Accent1 2 2 2 6 7" xfId="1296" xr:uid="{00000000-0005-0000-0000-00009A130000}"/>
    <cellStyle name="20% - Accent1 2 2 2 6 7 2" xfId="1297" xr:uid="{00000000-0005-0000-0000-00009B130000}"/>
    <cellStyle name="20% - Accent1 2 2 2 6 7_CC1" xfId="53415" xr:uid="{416CE9BD-A694-47C2-AFC2-B02D370C246D}"/>
    <cellStyle name="20% - Accent1 2 2 2 6 8" xfId="1298" xr:uid="{00000000-0005-0000-0000-00009D130000}"/>
    <cellStyle name="20% - Accent1 2 2 2 6 8 2" xfId="1299" xr:uid="{00000000-0005-0000-0000-00009E130000}"/>
    <cellStyle name="20% - Accent1 2 2 2 6 8_CC1" xfId="53416" xr:uid="{F4C838A4-3BB6-498C-9587-D0BD49E7EEEA}"/>
    <cellStyle name="20% - Accent1 2 2 2 6 9" xfId="1300" xr:uid="{00000000-0005-0000-0000-0000A0130000}"/>
    <cellStyle name="20% - Accent1 2 2 2 6 9 2" xfId="1301" xr:uid="{00000000-0005-0000-0000-0000A1130000}"/>
    <cellStyle name="20% - Accent1 2 2 2 6 9_CC1" xfId="53417" xr:uid="{D943FC9A-6574-4C04-93E3-B0561426EC66}"/>
    <cellStyle name="20% - Accent1 2 2 2 6_CC1" xfId="53407"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19" xr:uid="{4954A329-0939-41EA-88D8-E742184D6882}"/>
    <cellStyle name="20% - Accent1 2 2 2 7 11" xfId="1305" xr:uid="{00000000-0005-0000-0000-0000A8130000}"/>
    <cellStyle name="20% - Accent1 2 2 2 7 11 2" xfId="1306" xr:uid="{00000000-0005-0000-0000-0000A9130000}"/>
    <cellStyle name="20% - Accent1 2 2 2 7 11_CC1" xfId="53420"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1"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22" xr:uid="{988F1C51-2DB6-4956-8ED9-B38082B153C9}"/>
    <cellStyle name="20% - Accent1 2 2 2 7 4" xfId="1330" xr:uid="{00000000-0005-0000-0000-0000C4130000}"/>
    <cellStyle name="20% - Accent1 2 2 2 7 4 2" xfId="1331" xr:uid="{00000000-0005-0000-0000-0000C5130000}"/>
    <cellStyle name="20% - Accent1 2 2 2 7 4_CC1" xfId="53423" xr:uid="{CBCA1C52-0423-4C17-A150-F357C03EEF95}"/>
    <cellStyle name="20% - Accent1 2 2 2 7 5" xfId="1332" xr:uid="{00000000-0005-0000-0000-0000C7130000}"/>
    <cellStyle name="20% - Accent1 2 2 2 7 5 2" xfId="1333" xr:uid="{00000000-0005-0000-0000-0000C8130000}"/>
    <cellStyle name="20% - Accent1 2 2 2 7 5_CC1" xfId="53424" xr:uid="{C82A324D-8A90-4336-BA28-36702EDC50DD}"/>
    <cellStyle name="20% - Accent1 2 2 2 7 6" xfId="1334" xr:uid="{00000000-0005-0000-0000-0000CA130000}"/>
    <cellStyle name="20% - Accent1 2 2 2 7 6 2" xfId="1335" xr:uid="{00000000-0005-0000-0000-0000CB130000}"/>
    <cellStyle name="20% - Accent1 2 2 2 7 6_CC1" xfId="53425" xr:uid="{8A24FE26-EF12-487E-B2D3-DBF4A1A7022C}"/>
    <cellStyle name="20% - Accent1 2 2 2 7 7" xfId="1336" xr:uid="{00000000-0005-0000-0000-0000CD130000}"/>
    <cellStyle name="20% - Accent1 2 2 2 7 7 2" xfId="1337" xr:uid="{00000000-0005-0000-0000-0000CE130000}"/>
    <cellStyle name="20% - Accent1 2 2 2 7 7_CC1" xfId="53426" xr:uid="{8375871D-2251-47D5-BB47-D918D5F0B070}"/>
    <cellStyle name="20% - Accent1 2 2 2 7 8" xfId="1338" xr:uid="{00000000-0005-0000-0000-0000D0130000}"/>
    <cellStyle name="20% - Accent1 2 2 2 7 8 2" xfId="1339" xr:uid="{00000000-0005-0000-0000-0000D1130000}"/>
    <cellStyle name="20% - Accent1 2 2 2 7 8_CC1" xfId="53427" xr:uid="{C45F1370-05EF-47A3-88A9-9F953E14F8D8}"/>
    <cellStyle name="20% - Accent1 2 2 2 7 9" xfId="1340" xr:uid="{00000000-0005-0000-0000-0000D3130000}"/>
    <cellStyle name="20% - Accent1 2 2 2 7 9 2" xfId="1341" xr:uid="{00000000-0005-0000-0000-0000D4130000}"/>
    <cellStyle name="20% - Accent1 2 2 2 7 9_CC1" xfId="53428" xr:uid="{A769959F-3ECA-4AD7-B9A2-60C1E668532E}"/>
    <cellStyle name="20% - Accent1 2 2 2 7_CC1" xfId="53418"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0" xr:uid="{D442DBF3-F3BA-454A-8DC3-CE2242679EA3}"/>
    <cellStyle name="20% - Accent1 2 2 2 8 11" xfId="1345" xr:uid="{00000000-0005-0000-0000-0000DB130000}"/>
    <cellStyle name="20% - Accent1 2 2 2 8 11 2" xfId="1346" xr:uid="{00000000-0005-0000-0000-0000DC130000}"/>
    <cellStyle name="20% - Accent1 2 2 2 8 11_CC1" xfId="53431"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32"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33" xr:uid="{28E717A7-34FC-43F0-B310-87298C555C38}"/>
    <cellStyle name="20% - Accent1 2 2 2 8 4" xfId="1370" xr:uid="{00000000-0005-0000-0000-0000F7130000}"/>
    <cellStyle name="20% - Accent1 2 2 2 8 4 2" xfId="1371" xr:uid="{00000000-0005-0000-0000-0000F8130000}"/>
    <cellStyle name="20% - Accent1 2 2 2 8 4_CC1" xfId="53434" xr:uid="{F69382AD-C800-4EFE-AB78-AEF82A31C0DD}"/>
    <cellStyle name="20% - Accent1 2 2 2 8 5" xfId="1372" xr:uid="{00000000-0005-0000-0000-0000FA130000}"/>
    <cellStyle name="20% - Accent1 2 2 2 8 5 2" xfId="1373" xr:uid="{00000000-0005-0000-0000-0000FB130000}"/>
    <cellStyle name="20% - Accent1 2 2 2 8 5_CC1" xfId="53435" xr:uid="{D6056199-EC52-4700-B5AA-338D78318D5A}"/>
    <cellStyle name="20% - Accent1 2 2 2 8 6" xfId="1374" xr:uid="{00000000-0005-0000-0000-0000FD130000}"/>
    <cellStyle name="20% - Accent1 2 2 2 8 6 2" xfId="1375" xr:uid="{00000000-0005-0000-0000-0000FE130000}"/>
    <cellStyle name="20% - Accent1 2 2 2 8 6_CC1" xfId="53436" xr:uid="{6FDC7579-6382-47E7-B7C3-F87BCB4A3667}"/>
    <cellStyle name="20% - Accent1 2 2 2 8 7" xfId="1376" xr:uid="{00000000-0005-0000-0000-000000140000}"/>
    <cellStyle name="20% - Accent1 2 2 2 8 7 2" xfId="1377" xr:uid="{00000000-0005-0000-0000-000001140000}"/>
    <cellStyle name="20% - Accent1 2 2 2 8 7_CC1" xfId="53437" xr:uid="{8F2ECA92-4B94-4CB4-B576-5AD0F1216DBE}"/>
    <cellStyle name="20% - Accent1 2 2 2 8 8" xfId="1378" xr:uid="{00000000-0005-0000-0000-000003140000}"/>
    <cellStyle name="20% - Accent1 2 2 2 8 8 2" xfId="1379" xr:uid="{00000000-0005-0000-0000-000004140000}"/>
    <cellStyle name="20% - Accent1 2 2 2 8 8_CC1" xfId="53438" xr:uid="{2363C109-0CD0-44F6-B6B1-DF6EA49B97FE}"/>
    <cellStyle name="20% - Accent1 2 2 2 8 9" xfId="1380" xr:uid="{00000000-0005-0000-0000-000006140000}"/>
    <cellStyle name="20% - Accent1 2 2 2 8 9 2" xfId="1381" xr:uid="{00000000-0005-0000-0000-000007140000}"/>
    <cellStyle name="20% - Accent1 2 2 2 8 9_CC1" xfId="53439" xr:uid="{AD283C4E-2E00-4DC0-821F-1F816DDB6D78}"/>
    <cellStyle name="20% - Accent1 2 2 2 8_CC1" xfId="53429"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1" xr:uid="{706DFF3A-7E61-429B-9CC5-2C53E25BAFF3}"/>
    <cellStyle name="20% - Accent1 2 2 2 9 11" xfId="1385" xr:uid="{00000000-0005-0000-0000-00000E140000}"/>
    <cellStyle name="20% - Accent1 2 2 2 9 11 2" xfId="1386" xr:uid="{00000000-0005-0000-0000-00000F140000}"/>
    <cellStyle name="20% - Accent1 2 2 2 9 11_CC1" xfId="53442"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43"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44" xr:uid="{672A216C-D46B-4A4C-BDEC-849CCB5CB5F3}"/>
    <cellStyle name="20% - Accent1 2 2 2 9 4" xfId="1410" xr:uid="{00000000-0005-0000-0000-00002A140000}"/>
    <cellStyle name="20% - Accent1 2 2 2 9 4 2" xfId="1411" xr:uid="{00000000-0005-0000-0000-00002B140000}"/>
    <cellStyle name="20% - Accent1 2 2 2 9 4_CC1" xfId="53445" xr:uid="{C15EB4CB-C7A5-4D57-B069-A2EBAF36A213}"/>
    <cellStyle name="20% - Accent1 2 2 2 9 5" xfId="1412" xr:uid="{00000000-0005-0000-0000-00002D140000}"/>
    <cellStyle name="20% - Accent1 2 2 2 9 5 2" xfId="1413" xr:uid="{00000000-0005-0000-0000-00002E140000}"/>
    <cellStyle name="20% - Accent1 2 2 2 9 5_CC1" xfId="53446" xr:uid="{04D76E7A-739D-4151-8B8D-F1BEE3521143}"/>
    <cellStyle name="20% - Accent1 2 2 2 9 6" xfId="1414" xr:uid="{00000000-0005-0000-0000-000030140000}"/>
    <cellStyle name="20% - Accent1 2 2 2 9 6 2" xfId="1415" xr:uid="{00000000-0005-0000-0000-000031140000}"/>
    <cellStyle name="20% - Accent1 2 2 2 9 6_CC1" xfId="53447" xr:uid="{B3DD35A6-908D-44E2-B081-523897A51084}"/>
    <cellStyle name="20% - Accent1 2 2 2 9 7" xfId="1416" xr:uid="{00000000-0005-0000-0000-000033140000}"/>
    <cellStyle name="20% - Accent1 2 2 2 9 7 2" xfId="1417" xr:uid="{00000000-0005-0000-0000-000034140000}"/>
    <cellStyle name="20% - Accent1 2 2 2 9 7_CC1" xfId="53448" xr:uid="{C0E75F4F-6DE7-454E-A355-8751E511328D}"/>
    <cellStyle name="20% - Accent1 2 2 2 9 8" xfId="1418" xr:uid="{00000000-0005-0000-0000-000036140000}"/>
    <cellStyle name="20% - Accent1 2 2 2 9 8 2" xfId="1419" xr:uid="{00000000-0005-0000-0000-000037140000}"/>
    <cellStyle name="20% - Accent1 2 2 2 9 8_CC1" xfId="53449" xr:uid="{8ABC5955-02D6-4977-870B-6AFAF2AE231A}"/>
    <cellStyle name="20% - Accent1 2 2 2 9 9" xfId="1420" xr:uid="{00000000-0005-0000-0000-000039140000}"/>
    <cellStyle name="20% - Accent1 2 2 2 9 9 2" xfId="1421" xr:uid="{00000000-0005-0000-0000-00003A140000}"/>
    <cellStyle name="20% - Accent1 2 2 2 9 9_CC1" xfId="53450" xr:uid="{BAC8DB0B-A892-446D-8238-01CA057C963E}"/>
    <cellStyle name="20% - Accent1 2 2 2 9_CC1" xfId="53440"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1"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53"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52"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54"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56" xr:uid="{FC2A000B-89E3-45A8-AA18-9839336731AF}"/>
    <cellStyle name="20% - Accent1 2 2 3 11" xfId="1449" xr:uid="{00000000-0005-0000-0000-00005D140000}"/>
    <cellStyle name="20% - Accent1 2 2 3 11 2" xfId="1450" xr:uid="{00000000-0005-0000-0000-00005E140000}"/>
    <cellStyle name="20% - Accent1 2 2 3 11_CC1" xfId="53457" xr:uid="{32CE74B0-70D1-4400-A58D-602B78D1D88A}"/>
    <cellStyle name="20% - Accent1 2 2 3 12" xfId="1451" xr:uid="{00000000-0005-0000-0000-000060140000}"/>
    <cellStyle name="20% - Accent1 2 2 3 12 2" xfId="1452" xr:uid="{00000000-0005-0000-0000-000061140000}"/>
    <cellStyle name="20% - Accent1 2 2 3 12_CC1" xfId="53458" xr:uid="{E100EBB4-5776-48D7-95A6-1E8D929C61D7}"/>
    <cellStyle name="20% - Accent1 2 2 3 13" xfId="1453" xr:uid="{00000000-0005-0000-0000-000063140000}"/>
    <cellStyle name="20% - Accent1 2 2 3 13 2" xfId="1454" xr:uid="{00000000-0005-0000-0000-000064140000}"/>
    <cellStyle name="20% - Accent1 2 2 3 13_CC1" xfId="53459" xr:uid="{C59569AE-2FC5-45A4-9A35-F5CEE9DEF2C3}"/>
    <cellStyle name="20% - Accent1 2 2 3 14" xfId="1455" xr:uid="{00000000-0005-0000-0000-000066140000}"/>
    <cellStyle name="20% - Accent1 2 2 3 14 2" xfId="1456" xr:uid="{00000000-0005-0000-0000-000067140000}"/>
    <cellStyle name="20% - Accent1 2 2 3 14_CC1" xfId="53460" xr:uid="{576CF7AA-3C5D-4196-9304-6385B7084099}"/>
    <cellStyle name="20% - Accent1 2 2 3 15" xfId="1457" xr:uid="{00000000-0005-0000-0000-000069140000}"/>
    <cellStyle name="20% - Accent1 2 2 3 15 2" xfId="1458" xr:uid="{00000000-0005-0000-0000-00006A140000}"/>
    <cellStyle name="20% - Accent1 2 2 3 15_CC1" xfId="53461" xr:uid="{78918AEF-987C-406F-B0A4-0C348F0F645E}"/>
    <cellStyle name="20% - Accent1 2 2 3 16" xfId="1459" xr:uid="{00000000-0005-0000-0000-00006C140000}"/>
    <cellStyle name="20% - Accent1 2 2 3 16 2" xfId="1460" xr:uid="{00000000-0005-0000-0000-00006D140000}"/>
    <cellStyle name="20% - Accent1 2 2 3 16_CC1" xfId="53462"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64" xr:uid="{05D56B79-C23E-455C-90C1-DAE3C70570EB}"/>
    <cellStyle name="20% - Accent1 2 2 3 2 11" xfId="1467" xr:uid="{00000000-0005-0000-0000-000076140000}"/>
    <cellStyle name="20% - Accent1 2 2 3 2 11 2" xfId="1468" xr:uid="{00000000-0005-0000-0000-000077140000}"/>
    <cellStyle name="20% - Accent1 2 2 3 2 11_CC1" xfId="53465"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66"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67" xr:uid="{CE6825AD-938B-4A77-95B4-FC5445407161}"/>
    <cellStyle name="20% - Accent1 2 2 3 2 4" xfId="1492" xr:uid="{00000000-0005-0000-0000-000092140000}"/>
    <cellStyle name="20% - Accent1 2 2 3 2 4 2" xfId="1493" xr:uid="{00000000-0005-0000-0000-000093140000}"/>
    <cellStyle name="20% - Accent1 2 2 3 2 4_CC1" xfId="53468" xr:uid="{D979FC0B-24E2-4BF4-8E66-67E16EFF542F}"/>
    <cellStyle name="20% - Accent1 2 2 3 2 5" xfId="1494" xr:uid="{00000000-0005-0000-0000-000095140000}"/>
    <cellStyle name="20% - Accent1 2 2 3 2 5 2" xfId="1495" xr:uid="{00000000-0005-0000-0000-000096140000}"/>
    <cellStyle name="20% - Accent1 2 2 3 2 5_CC1" xfId="53469" xr:uid="{BC870AFE-C89B-4469-BED1-13FC637161AD}"/>
    <cellStyle name="20% - Accent1 2 2 3 2 6" xfId="1496" xr:uid="{00000000-0005-0000-0000-000098140000}"/>
    <cellStyle name="20% - Accent1 2 2 3 2 6 2" xfId="1497" xr:uid="{00000000-0005-0000-0000-000099140000}"/>
    <cellStyle name="20% - Accent1 2 2 3 2 6_CC1" xfId="53470" xr:uid="{5CF9DC5C-19EB-4DFA-8889-6948FF7D57C1}"/>
    <cellStyle name="20% - Accent1 2 2 3 2 7" xfId="1498" xr:uid="{00000000-0005-0000-0000-00009B140000}"/>
    <cellStyle name="20% - Accent1 2 2 3 2 7 2" xfId="1499" xr:uid="{00000000-0005-0000-0000-00009C140000}"/>
    <cellStyle name="20% - Accent1 2 2 3 2 7_CC1" xfId="53471" xr:uid="{26C6A122-11B3-436E-A5A3-7FC7BCE5A8DA}"/>
    <cellStyle name="20% - Accent1 2 2 3 2 8" xfId="1500" xr:uid="{00000000-0005-0000-0000-00009E140000}"/>
    <cellStyle name="20% - Accent1 2 2 3 2 8 2" xfId="1501" xr:uid="{00000000-0005-0000-0000-00009F140000}"/>
    <cellStyle name="20% - Accent1 2 2 3 2 8_CC1" xfId="53472" xr:uid="{1309B46F-D87F-471E-8E77-E13E0C2EC74D}"/>
    <cellStyle name="20% - Accent1 2 2 3 2 9" xfId="1502" xr:uid="{00000000-0005-0000-0000-0000A1140000}"/>
    <cellStyle name="20% - Accent1 2 2 3 2 9 2" xfId="1503" xr:uid="{00000000-0005-0000-0000-0000A2140000}"/>
    <cellStyle name="20% - Accent1 2 2 3 2 9_CC1" xfId="53473" xr:uid="{06B6F590-20E9-4382-84E6-AF44FE7DF5FB}"/>
    <cellStyle name="20% - Accent1 2 2 3 2_CC1" xfId="53463"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75" xr:uid="{FADE3082-A191-485A-86F3-F02503D426A0}"/>
    <cellStyle name="20% - Accent1 2 2 3 3 11" xfId="1511" xr:uid="{00000000-0005-0000-0000-0000AD140000}"/>
    <cellStyle name="20% - Accent1 2 2 3 3 11 2" xfId="1512" xr:uid="{00000000-0005-0000-0000-0000AE140000}"/>
    <cellStyle name="20% - Accent1 2 2 3 3 11_CC1" xfId="53476"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77"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78" xr:uid="{AA1BC439-0BF4-4FD3-8446-11285B68B48E}"/>
    <cellStyle name="20% - Accent1 2 2 3 3 4" xfId="1536" xr:uid="{00000000-0005-0000-0000-0000C9140000}"/>
    <cellStyle name="20% - Accent1 2 2 3 3 4 2" xfId="1537" xr:uid="{00000000-0005-0000-0000-0000CA140000}"/>
    <cellStyle name="20% - Accent1 2 2 3 3 4_CC1" xfId="53479" xr:uid="{71AF3D94-EBEB-463F-8D4B-F4369BEF5CCD}"/>
    <cellStyle name="20% - Accent1 2 2 3 3 5" xfId="1538" xr:uid="{00000000-0005-0000-0000-0000CC140000}"/>
    <cellStyle name="20% - Accent1 2 2 3 3 5 2" xfId="1539" xr:uid="{00000000-0005-0000-0000-0000CD140000}"/>
    <cellStyle name="20% - Accent1 2 2 3 3 5_CC1" xfId="53480" xr:uid="{917FF4A5-D3C8-4A3F-BD85-EC10ADCD918B}"/>
    <cellStyle name="20% - Accent1 2 2 3 3 6" xfId="1540" xr:uid="{00000000-0005-0000-0000-0000CF140000}"/>
    <cellStyle name="20% - Accent1 2 2 3 3 6 2" xfId="1541" xr:uid="{00000000-0005-0000-0000-0000D0140000}"/>
    <cellStyle name="20% - Accent1 2 2 3 3 6_CC1" xfId="53481" xr:uid="{813FA454-E3B7-4BC3-A377-618A2E70D0CD}"/>
    <cellStyle name="20% - Accent1 2 2 3 3 7" xfId="1542" xr:uid="{00000000-0005-0000-0000-0000D2140000}"/>
    <cellStyle name="20% - Accent1 2 2 3 3 7 2" xfId="1543" xr:uid="{00000000-0005-0000-0000-0000D3140000}"/>
    <cellStyle name="20% - Accent1 2 2 3 3 7_CC1" xfId="53482" xr:uid="{0E15D665-4966-45B5-893B-DF7EFFC02505}"/>
    <cellStyle name="20% - Accent1 2 2 3 3 8" xfId="1544" xr:uid="{00000000-0005-0000-0000-0000D5140000}"/>
    <cellStyle name="20% - Accent1 2 2 3 3 8 2" xfId="1545" xr:uid="{00000000-0005-0000-0000-0000D6140000}"/>
    <cellStyle name="20% - Accent1 2 2 3 3 8_CC1" xfId="53483" xr:uid="{7CE09048-161D-4D19-8D60-74014AD4FF3C}"/>
    <cellStyle name="20% - Accent1 2 2 3 3 9" xfId="1546" xr:uid="{00000000-0005-0000-0000-0000D8140000}"/>
    <cellStyle name="20% - Accent1 2 2 3 3 9 2" xfId="1547" xr:uid="{00000000-0005-0000-0000-0000D9140000}"/>
    <cellStyle name="20% - Accent1 2 2 3 3 9_CC1" xfId="53484" xr:uid="{53F90F5F-9094-4D47-BD7C-81703B09CF52}"/>
    <cellStyle name="20% - Accent1 2 2 3 3_CC1" xfId="53474"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86" xr:uid="{68A51DDD-355C-45BB-8FA5-60AE656937D6}"/>
    <cellStyle name="20% - Accent1 2 2 3 4 11" xfId="1551" xr:uid="{00000000-0005-0000-0000-0000E0140000}"/>
    <cellStyle name="20% - Accent1 2 2 3 4 11 2" xfId="1552" xr:uid="{00000000-0005-0000-0000-0000E1140000}"/>
    <cellStyle name="20% - Accent1 2 2 3 4 11_CC1" xfId="53487"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88"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89" xr:uid="{5A04E3BF-0155-488F-AAD7-215F1741325E}"/>
    <cellStyle name="20% - Accent1 2 2 3 4 4" xfId="1576" xr:uid="{00000000-0005-0000-0000-0000FC140000}"/>
    <cellStyle name="20% - Accent1 2 2 3 4 4 2" xfId="1577" xr:uid="{00000000-0005-0000-0000-0000FD140000}"/>
    <cellStyle name="20% - Accent1 2 2 3 4 4_CC1" xfId="53490" xr:uid="{AA3A59DF-178A-42A1-B23A-E16DC91FAD70}"/>
    <cellStyle name="20% - Accent1 2 2 3 4 5" xfId="1578" xr:uid="{00000000-0005-0000-0000-0000FF140000}"/>
    <cellStyle name="20% - Accent1 2 2 3 4 5 2" xfId="1579" xr:uid="{00000000-0005-0000-0000-000000150000}"/>
    <cellStyle name="20% - Accent1 2 2 3 4 5_CC1" xfId="53491" xr:uid="{13AB2212-73F8-49E1-A67B-FC3CC22E1C88}"/>
    <cellStyle name="20% - Accent1 2 2 3 4 6" xfId="1580" xr:uid="{00000000-0005-0000-0000-000002150000}"/>
    <cellStyle name="20% - Accent1 2 2 3 4 6 2" xfId="1581" xr:uid="{00000000-0005-0000-0000-000003150000}"/>
    <cellStyle name="20% - Accent1 2 2 3 4 6_CC1" xfId="53492" xr:uid="{B66F5BF9-51EF-463E-869F-47800ACE3F29}"/>
    <cellStyle name="20% - Accent1 2 2 3 4 7" xfId="1582" xr:uid="{00000000-0005-0000-0000-000005150000}"/>
    <cellStyle name="20% - Accent1 2 2 3 4 7 2" xfId="1583" xr:uid="{00000000-0005-0000-0000-000006150000}"/>
    <cellStyle name="20% - Accent1 2 2 3 4 7_CC1" xfId="53493" xr:uid="{CB190C4F-1556-4E0D-92BE-2F04A4CE5D91}"/>
    <cellStyle name="20% - Accent1 2 2 3 4 8" xfId="1584" xr:uid="{00000000-0005-0000-0000-000008150000}"/>
    <cellStyle name="20% - Accent1 2 2 3 4 8 2" xfId="1585" xr:uid="{00000000-0005-0000-0000-000009150000}"/>
    <cellStyle name="20% - Accent1 2 2 3 4 8_CC1" xfId="53494" xr:uid="{53D88B6D-904F-4097-ABC3-08331C9372EC}"/>
    <cellStyle name="20% - Accent1 2 2 3 4 9" xfId="1586" xr:uid="{00000000-0005-0000-0000-00000B150000}"/>
    <cellStyle name="20% - Accent1 2 2 3 4 9 2" xfId="1587" xr:uid="{00000000-0005-0000-0000-00000C150000}"/>
    <cellStyle name="20% - Accent1 2 2 3 4 9_CC1" xfId="53495" xr:uid="{50E3DAE0-709A-43A0-B47E-DCD15F0F85AB}"/>
    <cellStyle name="20% - Accent1 2 2 3 4_CC1" xfId="53485"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497" xr:uid="{29E175E6-D097-4FBC-973F-A2AA61E99524}"/>
    <cellStyle name="20% - Accent1 2 2 3 5 11" xfId="1591" xr:uid="{00000000-0005-0000-0000-000013150000}"/>
    <cellStyle name="20% - Accent1 2 2 3 5 11 2" xfId="1592" xr:uid="{00000000-0005-0000-0000-000014150000}"/>
    <cellStyle name="20% - Accent1 2 2 3 5 11_CC1" xfId="53498"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499"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0" xr:uid="{E2EC9142-5698-4A5E-8F98-96A0A755F3A5}"/>
    <cellStyle name="20% - Accent1 2 2 3 5 4" xfId="1616" xr:uid="{00000000-0005-0000-0000-00002F150000}"/>
    <cellStyle name="20% - Accent1 2 2 3 5 4 2" xfId="1617" xr:uid="{00000000-0005-0000-0000-000030150000}"/>
    <cellStyle name="20% - Accent1 2 2 3 5 4_CC1" xfId="53501" xr:uid="{0013DF4F-4E39-4C43-92EF-61CAADE6B84A}"/>
    <cellStyle name="20% - Accent1 2 2 3 5 5" xfId="1618" xr:uid="{00000000-0005-0000-0000-000032150000}"/>
    <cellStyle name="20% - Accent1 2 2 3 5 5 2" xfId="1619" xr:uid="{00000000-0005-0000-0000-000033150000}"/>
    <cellStyle name="20% - Accent1 2 2 3 5 5_CC1" xfId="53502" xr:uid="{DBE78149-BEB7-4DFD-879D-CB2E9579B517}"/>
    <cellStyle name="20% - Accent1 2 2 3 5 6" xfId="1620" xr:uid="{00000000-0005-0000-0000-000035150000}"/>
    <cellStyle name="20% - Accent1 2 2 3 5 6 2" xfId="1621" xr:uid="{00000000-0005-0000-0000-000036150000}"/>
    <cellStyle name="20% - Accent1 2 2 3 5 6_CC1" xfId="53503" xr:uid="{0A68998D-A5A0-4DEE-8384-65F5DD71A43D}"/>
    <cellStyle name="20% - Accent1 2 2 3 5 7" xfId="1622" xr:uid="{00000000-0005-0000-0000-000038150000}"/>
    <cellStyle name="20% - Accent1 2 2 3 5 7 2" xfId="1623" xr:uid="{00000000-0005-0000-0000-000039150000}"/>
    <cellStyle name="20% - Accent1 2 2 3 5 7_CC1" xfId="53504" xr:uid="{F9D9CDA0-BD24-4723-BD64-92FC01A2E594}"/>
    <cellStyle name="20% - Accent1 2 2 3 5 8" xfId="1624" xr:uid="{00000000-0005-0000-0000-00003B150000}"/>
    <cellStyle name="20% - Accent1 2 2 3 5 8 2" xfId="1625" xr:uid="{00000000-0005-0000-0000-00003C150000}"/>
    <cellStyle name="20% - Accent1 2 2 3 5 8_CC1" xfId="53505" xr:uid="{365E67DF-052D-4C5B-95FE-8CA5F7B1E193}"/>
    <cellStyle name="20% - Accent1 2 2 3 5 9" xfId="1626" xr:uid="{00000000-0005-0000-0000-00003E150000}"/>
    <cellStyle name="20% - Accent1 2 2 3 5 9 2" xfId="1627" xr:uid="{00000000-0005-0000-0000-00003F150000}"/>
    <cellStyle name="20% - Accent1 2 2 3 5 9_CC1" xfId="53506" xr:uid="{4883590F-603A-49FD-B854-52280A0BD96F}"/>
    <cellStyle name="20% - Accent1 2 2 3 5_CC1" xfId="53496"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08" xr:uid="{0EA7AE40-8D51-417E-AC4A-EF58F8D9C4E7}"/>
    <cellStyle name="20% - Accent1 2 2 3 6 11" xfId="1631" xr:uid="{00000000-0005-0000-0000-000046150000}"/>
    <cellStyle name="20% - Accent1 2 2 3 6 11 2" xfId="1632" xr:uid="{00000000-0005-0000-0000-000047150000}"/>
    <cellStyle name="20% - Accent1 2 2 3 6 11_CC1" xfId="53509"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0"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1" xr:uid="{A6F87963-C59E-49E2-B952-1C824342C35F}"/>
    <cellStyle name="20% - Accent1 2 2 3 6 4" xfId="1656" xr:uid="{00000000-0005-0000-0000-000062150000}"/>
    <cellStyle name="20% - Accent1 2 2 3 6 4 2" xfId="1657" xr:uid="{00000000-0005-0000-0000-000063150000}"/>
    <cellStyle name="20% - Accent1 2 2 3 6 4_CC1" xfId="53512" xr:uid="{2A4EB495-C479-43AB-A8FF-DD8B458D7348}"/>
    <cellStyle name="20% - Accent1 2 2 3 6 5" xfId="1658" xr:uid="{00000000-0005-0000-0000-000065150000}"/>
    <cellStyle name="20% - Accent1 2 2 3 6 5 2" xfId="1659" xr:uid="{00000000-0005-0000-0000-000066150000}"/>
    <cellStyle name="20% - Accent1 2 2 3 6 5_CC1" xfId="53513" xr:uid="{FB93621E-790F-4231-B369-41B85B4D6DEC}"/>
    <cellStyle name="20% - Accent1 2 2 3 6 6" xfId="1660" xr:uid="{00000000-0005-0000-0000-000068150000}"/>
    <cellStyle name="20% - Accent1 2 2 3 6 6 2" xfId="1661" xr:uid="{00000000-0005-0000-0000-000069150000}"/>
    <cellStyle name="20% - Accent1 2 2 3 6 6_CC1" xfId="53514" xr:uid="{BA2E1B1B-F28A-47C3-9A37-426E443FD1FD}"/>
    <cellStyle name="20% - Accent1 2 2 3 6 7" xfId="1662" xr:uid="{00000000-0005-0000-0000-00006B150000}"/>
    <cellStyle name="20% - Accent1 2 2 3 6 7 2" xfId="1663" xr:uid="{00000000-0005-0000-0000-00006C150000}"/>
    <cellStyle name="20% - Accent1 2 2 3 6 7_CC1" xfId="53515" xr:uid="{9A35237E-B03F-4428-86E4-3652AD93DEAA}"/>
    <cellStyle name="20% - Accent1 2 2 3 6 8" xfId="1664" xr:uid="{00000000-0005-0000-0000-00006E150000}"/>
    <cellStyle name="20% - Accent1 2 2 3 6 8 2" xfId="1665" xr:uid="{00000000-0005-0000-0000-00006F150000}"/>
    <cellStyle name="20% - Accent1 2 2 3 6 8_CC1" xfId="53516" xr:uid="{CF3BD791-7774-4BD4-A868-12980D402CD4}"/>
    <cellStyle name="20% - Accent1 2 2 3 6 9" xfId="1666" xr:uid="{00000000-0005-0000-0000-000071150000}"/>
    <cellStyle name="20% - Accent1 2 2 3 6 9 2" xfId="1667" xr:uid="{00000000-0005-0000-0000-000072150000}"/>
    <cellStyle name="20% - Accent1 2 2 3 6 9_CC1" xfId="53517" xr:uid="{56D7E60A-36F3-4596-9846-77350BC5B9A4}"/>
    <cellStyle name="20% - Accent1 2 2 3 6_CC1" xfId="53507"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18"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19" xr:uid="{C0F30170-AFE0-4854-B4B4-659A29683C98}"/>
    <cellStyle name="20% - Accent1 2 2 3 9" xfId="1684" xr:uid="{00000000-0005-0000-0000-000087150000}"/>
    <cellStyle name="20% - Accent1 2 2 3 9 2" xfId="1685" xr:uid="{00000000-0005-0000-0000-000088150000}"/>
    <cellStyle name="20% - Accent1 2 2 3 9_CC1" xfId="53520" xr:uid="{A1FC39E8-2414-4D46-AA7C-A06B1FA9EEF2}"/>
    <cellStyle name="20% - Accent1 2 2 3_CC1" xfId="53455"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1"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79"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23" xr:uid="{8D4BB2CD-4DCC-4346-8E0B-C6B005BD7378}"/>
    <cellStyle name="20% - Accent1 2 20 11" xfId="1704" xr:uid="{00000000-0005-0000-0000-0000A2150000}"/>
    <cellStyle name="20% - Accent1 2 20 11 2" xfId="1705" xr:uid="{00000000-0005-0000-0000-0000A3150000}"/>
    <cellStyle name="20% - Accent1 2 20 11_CC1" xfId="53524"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25"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26" xr:uid="{C2958C6F-9F3B-4599-843A-BAB9E9F76F20}"/>
    <cellStyle name="20% - Accent1 2 20 4" xfId="1729" xr:uid="{00000000-0005-0000-0000-0000BE150000}"/>
    <cellStyle name="20% - Accent1 2 20 4 2" xfId="1730" xr:uid="{00000000-0005-0000-0000-0000BF150000}"/>
    <cellStyle name="20% - Accent1 2 20 4_CC1" xfId="53527" xr:uid="{DB8745E7-931F-471E-BF44-C38D6D1F9056}"/>
    <cellStyle name="20% - Accent1 2 20 5" xfId="1731" xr:uid="{00000000-0005-0000-0000-0000C1150000}"/>
    <cellStyle name="20% - Accent1 2 20 5 2" xfId="1732" xr:uid="{00000000-0005-0000-0000-0000C2150000}"/>
    <cellStyle name="20% - Accent1 2 20 5_CC1" xfId="53528" xr:uid="{C8832382-47A8-491D-B6D3-D11524183C2C}"/>
    <cellStyle name="20% - Accent1 2 20 6" xfId="1733" xr:uid="{00000000-0005-0000-0000-0000C4150000}"/>
    <cellStyle name="20% - Accent1 2 20 6 2" xfId="1734" xr:uid="{00000000-0005-0000-0000-0000C5150000}"/>
    <cellStyle name="20% - Accent1 2 20 6_CC1" xfId="53529" xr:uid="{113F77D1-7554-4465-B0DF-083838E03DF0}"/>
    <cellStyle name="20% - Accent1 2 20 7" xfId="1735" xr:uid="{00000000-0005-0000-0000-0000C7150000}"/>
    <cellStyle name="20% - Accent1 2 20 7 2" xfId="1736" xr:uid="{00000000-0005-0000-0000-0000C8150000}"/>
    <cellStyle name="20% - Accent1 2 20 7_CC1" xfId="53530" xr:uid="{3B95465C-3557-4DCC-A5DC-0B685B4C5FC6}"/>
    <cellStyle name="20% - Accent1 2 20 8" xfId="1737" xr:uid="{00000000-0005-0000-0000-0000CA150000}"/>
    <cellStyle name="20% - Accent1 2 20 8 2" xfId="1738" xr:uid="{00000000-0005-0000-0000-0000CB150000}"/>
    <cellStyle name="20% - Accent1 2 20 8_CC1" xfId="53531" xr:uid="{9FF0D720-1C63-425F-B68D-390948A98CD7}"/>
    <cellStyle name="20% - Accent1 2 20 9" xfId="1739" xr:uid="{00000000-0005-0000-0000-0000CD150000}"/>
    <cellStyle name="20% - Accent1 2 20 9 2" xfId="1740" xr:uid="{00000000-0005-0000-0000-0000CE150000}"/>
    <cellStyle name="20% - Accent1 2 20 9_CC1" xfId="53532" xr:uid="{E6E4A96B-E952-4133-A6B6-A86B3E3F428B}"/>
    <cellStyle name="20% - Accent1 2 20_CC1" xfId="53522"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34" xr:uid="{B1DED0E4-1A6E-4C31-B103-44A013FE219E}"/>
    <cellStyle name="20% - Accent1 2 21 11" xfId="1744" xr:uid="{00000000-0005-0000-0000-0000D5150000}"/>
    <cellStyle name="20% - Accent1 2 21 11 2" xfId="1745" xr:uid="{00000000-0005-0000-0000-0000D6150000}"/>
    <cellStyle name="20% - Accent1 2 21 11_CC1" xfId="53535"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36"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37" xr:uid="{930A8CBA-3279-4938-AD74-54DCCFABA3DF}"/>
    <cellStyle name="20% - Accent1 2 21 4" xfId="1769" xr:uid="{00000000-0005-0000-0000-0000F1150000}"/>
    <cellStyle name="20% - Accent1 2 21 4 2" xfId="1770" xr:uid="{00000000-0005-0000-0000-0000F2150000}"/>
    <cellStyle name="20% - Accent1 2 21 4_CC1" xfId="53538" xr:uid="{BEE4DD99-36FD-48CD-B1F5-695E9C44C4F5}"/>
    <cellStyle name="20% - Accent1 2 21 5" xfId="1771" xr:uid="{00000000-0005-0000-0000-0000F4150000}"/>
    <cellStyle name="20% - Accent1 2 21 5 2" xfId="1772" xr:uid="{00000000-0005-0000-0000-0000F5150000}"/>
    <cellStyle name="20% - Accent1 2 21 5_CC1" xfId="53539" xr:uid="{CC122B7B-899A-403C-B563-ED81A06EBB37}"/>
    <cellStyle name="20% - Accent1 2 21 6" xfId="1773" xr:uid="{00000000-0005-0000-0000-0000F7150000}"/>
    <cellStyle name="20% - Accent1 2 21 6 2" xfId="1774" xr:uid="{00000000-0005-0000-0000-0000F8150000}"/>
    <cellStyle name="20% - Accent1 2 21 6_CC1" xfId="53540" xr:uid="{4E2EFC13-3E12-46F3-B297-C0249CBA6DD1}"/>
    <cellStyle name="20% - Accent1 2 21 7" xfId="1775" xr:uid="{00000000-0005-0000-0000-0000FA150000}"/>
    <cellStyle name="20% - Accent1 2 21 7 2" xfId="1776" xr:uid="{00000000-0005-0000-0000-0000FB150000}"/>
    <cellStyle name="20% - Accent1 2 21 7_CC1" xfId="53541" xr:uid="{04A7EF15-2B36-4591-8BA5-611E332FD4B7}"/>
    <cellStyle name="20% - Accent1 2 21 8" xfId="1777" xr:uid="{00000000-0005-0000-0000-0000FD150000}"/>
    <cellStyle name="20% - Accent1 2 21 8 2" xfId="1778" xr:uid="{00000000-0005-0000-0000-0000FE150000}"/>
    <cellStyle name="20% - Accent1 2 21 8_CC1" xfId="53542" xr:uid="{5D8F56F5-70D6-434D-92B8-B6F7A8C5B803}"/>
    <cellStyle name="20% - Accent1 2 21 9" xfId="1779" xr:uid="{00000000-0005-0000-0000-000000160000}"/>
    <cellStyle name="20% - Accent1 2 21 9 2" xfId="1780" xr:uid="{00000000-0005-0000-0000-000001160000}"/>
    <cellStyle name="20% - Accent1 2 21 9_CC1" xfId="53543" xr:uid="{3429585B-BA35-4878-9579-383E9749D537}"/>
    <cellStyle name="20% - Accent1 2 21_CC1" xfId="53533"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45" xr:uid="{89C08A04-F315-4B0A-8BA8-B0DA020015FD}"/>
    <cellStyle name="20% - Accent1 2 22 11" xfId="1784" xr:uid="{00000000-0005-0000-0000-000008160000}"/>
    <cellStyle name="20% - Accent1 2 22 11 2" xfId="1785" xr:uid="{00000000-0005-0000-0000-000009160000}"/>
    <cellStyle name="20% - Accent1 2 22 11_CC1" xfId="53546"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47"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48" xr:uid="{B4F7FA9B-4BA7-4D89-A61E-ED81BA94248B}"/>
    <cellStyle name="20% - Accent1 2 22 4" xfId="1809" xr:uid="{00000000-0005-0000-0000-000024160000}"/>
    <cellStyle name="20% - Accent1 2 22 4 2" xfId="1810" xr:uid="{00000000-0005-0000-0000-000025160000}"/>
    <cellStyle name="20% - Accent1 2 22 4_CC1" xfId="53549" xr:uid="{B886517B-8F45-4CE0-A018-E95BC18C7D7B}"/>
    <cellStyle name="20% - Accent1 2 22 5" xfId="1811" xr:uid="{00000000-0005-0000-0000-000027160000}"/>
    <cellStyle name="20% - Accent1 2 22 5 2" xfId="1812" xr:uid="{00000000-0005-0000-0000-000028160000}"/>
    <cellStyle name="20% - Accent1 2 22 5_CC1" xfId="53550" xr:uid="{3644FBA8-48F7-4C3C-A534-F07FDAEC8BAB}"/>
    <cellStyle name="20% - Accent1 2 22 6" xfId="1813" xr:uid="{00000000-0005-0000-0000-00002A160000}"/>
    <cellStyle name="20% - Accent1 2 22 6 2" xfId="1814" xr:uid="{00000000-0005-0000-0000-00002B160000}"/>
    <cellStyle name="20% - Accent1 2 22 6_CC1" xfId="53551" xr:uid="{A1CD4C57-3B59-4F5E-BEAA-C26832BDCA42}"/>
    <cellStyle name="20% - Accent1 2 22 7" xfId="1815" xr:uid="{00000000-0005-0000-0000-00002D160000}"/>
    <cellStyle name="20% - Accent1 2 22 7 2" xfId="1816" xr:uid="{00000000-0005-0000-0000-00002E160000}"/>
    <cellStyle name="20% - Accent1 2 22 7_CC1" xfId="53552" xr:uid="{FDEA1EFB-ACFB-4C99-8A0C-49E24862169A}"/>
    <cellStyle name="20% - Accent1 2 22 8" xfId="1817" xr:uid="{00000000-0005-0000-0000-000030160000}"/>
    <cellStyle name="20% - Accent1 2 22 8 2" xfId="1818" xr:uid="{00000000-0005-0000-0000-000031160000}"/>
    <cellStyle name="20% - Accent1 2 22 8_CC1" xfId="53553" xr:uid="{3CD307A3-8A5F-4CC1-A6D9-0697463439B1}"/>
    <cellStyle name="20% - Accent1 2 22 9" xfId="1819" xr:uid="{00000000-0005-0000-0000-000033160000}"/>
    <cellStyle name="20% - Accent1 2 22 9 2" xfId="1820" xr:uid="{00000000-0005-0000-0000-000034160000}"/>
    <cellStyle name="20% - Accent1 2 22 9_CC1" xfId="53554" xr:uid="{7F520541-8904-455F-A203-88F2E43459F4}"/>
    <cellStyle name="20% - Accent1 2 22_CC1" xfId="53544"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56" xr:uid="{265F1291-4C14-48B7-BA83-D60A17CC0DF8}"/>
    <cellStyle name="20% - Accent1 2 23 11" xfId="1824" xr:uid="{00000000-0005-0000-0000-00003B160000}"/>
    <cellStyle name="20% - Accent1 2 23 11 2" xfId="1825" xr:uid="{00000000-0005-0000-0000-00003C160000}"/>
    <cellStyle name="20% - Accent1 2 23 11_CC1" xfId="53557"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58"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59" xr:uid="{D5F3F274-458A-42D8-AEFE-A5EC88D354B8}"/>
    <cellStyle name="20% - Accent1 2 23 4" xfId="1849" xr:uid="{00000000-0005-0000-0000-000057160000}"/>
    <cellStyle name="20% - Accent1 2 23 4 2" xfId="1850" xr:uid="{00000000-0005-0000-0000-000058160000}"/>
    <cellStyle name="20% - Accent1 2 23 4_CC1" xfId="53560" xr:uid="{9ED094CA-7F41-4B6F-8F30-E749A5DB6D32}"/>
    <cellStyle name="20% - Accent1 2 23 5" xfId="1851" xr:uid="{00000000-0005-0000-0000-00005A160000}"/>
    <cellStyle name="20% - Accent1 2 23 5 2" xfId="1852" xr:uid="{00000000-0005-0000-0000-00005B160000}"/>
    <cellStyle name="20% - Accent1 2 23 5_CC1" xfId="53561" xr:uid="{DE522775-1CF1-4B3C-BF37-F8F96DE5EA7E}"/>
    <cellStyle name="20% - Accent1 2 23 6" xfId="1853" xr:uid="{00000000-0005-0000-0000-00005D160000}"/>
    <cellStyle name="20% - Accent1 2 23 6 2" xfId="1854" xr:uid="{00000000-0005-0000-0000-00005E160000}"/>
    <cellStyle name="20% - Accent1 2 23 6_CC1" xfId="53562" xr:uid="{7486A018-4A3A-4FAF-AEF3-EA828B7C9A50}"/>
    <cellStyle name="20% - Accent1 2 23 7" xfId="1855" xr:uid="{00000000-0005-0000-0000-000060160000}"/>
    <cellStyle name="20% - Accent1 2 23 7 2" xfId="1856" xr:uid="{00000000-0005-0000-0000-000061160000}"/>
    <cellStyle name="20% - Accent1 2 23 7_CC1" xfId="53563" xr:uid="{78DC6F5D-72E9-4FFB-90EA-3789D2B26E36}"/>
    <cellStyle name="20% - Accent1 2 23 8" xfId="1857" xr:uid="{00000000-0005-0000-0000-000063160000}"/>
    <cellStyle name="20% - Accent1 2 23 8 2" xfId="1858" xr:uid="{00000000-0005-0000-0000-000064160000}"/>
    <cellStyle name="20% - Accent1 2 23 8_CC1" xfId="53564" xr:uid="{A420BE00-9741-4417-9F2B-7E2B13B2BB62}"/>
    <cellStyle name="20% - Accent1 2 23 9" xfId="1859" xr:uid="{00000000-0005-0000-0000-000066160000}"/>
    <cellStyle name="20% - Accent1 2 23 9 2" xfId="1860" xr:uid="{00000000-0005-0000-0000-000067160000}"/>
    <cellStyle name="20% - Accent1 2 23 9_CC1" xfId="53565" xr:uid="{22E49932-894D-4371-B030-CC9E5D29D3A0}"/>
    <cellStyle name="20% - Accent1 2 23_CC1" xfId="53555"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67" xr:uid="{728D326F-9119-4918-8A63-7F1BCD6C01FB}"/>
    <cellStyle name="20% - Accent1 2 24 11" xfId="1864" xr:uid="{00000000-0005-0000-0000-00006E160000}"/>
    <cellStyle name="20% - Accent1 2 24 11 2" xfId="1865" xr:uid="{00000000-0005-0000-0000-00006F160000}"/>
    <cellStyle name="20% - Accent1 2 24 11_CC1" xfId="53568"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69"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0" xr:uid="{67535359-84C9-427F-90ED-F5B26C94227A}"/>
    <cellStyle name="20% - Accent1 2 24 4" xfId="1889" xr:uid="{00000000-0005-0000-0000-00008A160000}"/>
    <cellStyle name="20% - Accent1 2 24 4 2" xfId="1890" xr:uid="{00000000-0005-0000-0000-00008B160000}"/>
    <cellStyle name="20% - Accent1 2 24 4_CC1" xfId="53571" xr:uid="{C22D418A-51BB-48FC-973E-991C990CA847}"/>
    <cellStyle name="20% - Accent1 2 24 5" xfId="1891" xr:uid="{00000000-0005-0000-0000-00008D160000}"/>
    <cellStyle name="20% - Accent1 2 24 5 2" xfId="1892" xr:uid="{00000000-0005-0000-0000-00008E160000}"/>
    <cellStyle name="20% - Accent1 2 24 5_CC1" xfId="53572" xr:uid="{F7A5A63E-789C-452B-B216-BB8D712A18EA}"/>
    <cellStyle name="20% - Accent1 2 24 6" xfId="1893" xr:uid="{00000000-0005-0000-0000-000090160000}"/>
    <cellStyle name="20% - Accent1 2 24 6 2" xfId="1894" xr:uid="{00000000-0005-0000-0000-000091160000}"/>
    <cellStyle name="20% - Accent1 2 24 6_CC1" xfId="53573" xr:uid="{332D3BBD-7BAD-4BDA-A13D-5AED8E99BF25}"/>
    <cellStyle name="20% - Accent1 2 24 7" xfId="1895" xr:uid="{00000000-0005-0000-0000-000093160000}"/>
    <cellStyle name="20% - Accent1 2 24 7 2" xfId="1896" xr:uid="{00000000-0005-0000-0000-000094160000}"/>
    <cellStyle name="20% - Accent1 2 24 7_CC1" xfId="53574" xr:uid="{4B374F77-EDD4-4D75-918E-FC9D1B707F49}"/>
    <cellStyle name="20% - Accent1 2 24 8" xfId="1897" xr:uid="{00000000-0005-0000-0000-000096160000}"/>
    <cellStyle name="20% - Accent1 2 24 8 2" xfId="1898" xr:uid="{00000000-0005-0000-0000-000097160000}"/>
    <cellStyle name="20% - Accent1 2 24 8_CC1" xfId="53575" xr:uid="{4A2D6C9C-A11D-47DA-A3E9-C489B755DD83}"/>
    <cellStyle name="20% - Accent1 2 24 9" xfId="1899" xr:uid="{00000000-0005-0000-0000-000099160000}"/>
    <cellStyle name="20% - Accent1 2 24 9 2" xfId="1900" xr:uid="{00000000-0005-0000-0000-00009A160000}"/>
    <cellStyle name="20% - Accent1 2 24 9_CC1" xfId="53576" xr:uid="{4E251425-1AB8-4055-97A1-37489AD82B92}"/>
    <cellStyle name="20% - Accent1 2 24_CC1" xfId="53566"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78" xr:uid="{7D7CED0C-D76E-4314-8D0D-8A7BF455BFF3}"/>
    <cellStyle name="20% - Accent1 2 25 11" xfId="1904" xr:uid="{00000000-0005-0000-0000-0000A1160000}"/>
    <cellStyle name="20% - Accent1 2 25 11 2" xfId="1905" xr:uid="{00000000-0005-0000-0000-0000A2160000}"/>
    <cellStyle name="20% - Accent1 2 25 11_CC1" xfId="53579"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0"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1" xr:uid="{2B3DAB2D-5574-4DDC-8153-4D0F9903551B}"/>
    <cellStyle name="20% - Accent1 2 25 4" xfId="1929" xr:uid="{00000000-0005-0000-0000-0000BD160000}"/>
    <cellStyle name="20% - Accent1 2 25 4 2" xfId="1930" xr:uid="{00000000-0005-0000-0000-0000BE160000}"/>
    <cellStyle name="20% - Accent1 2 25 4_CC1" xfId="53582" xr:uid="{BD6FB569-CC2D-4BFA-9B57-D457F236B5B4}"/>
    <cellStyle name="20% - Accent1 2 25 5" xfId="1931" xr:uid="{00000000-0005-0000-0000-0000C0160000}"/>
    <cellStyle name="20% - Accent1 2 25 5 2" xfId="1932" xr:uid="{00000000-0005-0000-0000-0000C1160000}"/>
    <cellStyle name="20% - Accent1 2 25 5_CC1" xfId="53583" xr:uid="{82CE92FC-AB5F-4170-8109-E5C3E27221D5}"/>
    <cellStyle name="20% - Accent1 2 25 6" xfId="1933" xr:uid="{00000000-0005-0000-0000-0000C3160000}"/>
    <cellStyle name="20% - Accent1 2 25 6 2" xfId="1934" xr:uid="{00000000-0005-0000-0000-0000C4160000}"/>
    <cellStyle name="20% - Accent1 2 25 6_CC1" xfId="53584" xr:uid="{CDFE7833-5D2E-430B-BF57-76261BE16407}"/>
    <cellStyle name="20% - Accent1 2 25 7" xfId="1935" xr:uid="{00000000-0005-0000-0000-0000C6160000}"/>
    <cellStyle name="20% - Accent1 2 25 7 2" xfId="1936" xr:uid="{00000000-0005-0000-0000-0000C7160000}"/>
    <cellStyle name="20% - Accent1 2 25 7_CC1" xfId="53585" xr:uid="{3310CCD6-ECA5-4CD0-81B6-F1667656F5F1}"/>
    <cellStyle name="20% - Accent1 2 25 8" xfId="1937" xr:uid="{00000000-0005-0000-0000-0000C9160000}"/>
    <cellStyle name="20% - Accent1 2 25 8 2" xfId="1938" xr:uid="{00000000-0005-0000-0000-0000CA160000}"/>
    <cellStyle name="20% - Accent1 2 25 8_CC1" xfId="53586" xr:uid="{4CB1ADE2-029B-4775-AA76-3D03DA6A5D5E}"/>
    <cellStyle name="20% - Accent1 2 25 9" xfId="1939" xr:uid="{00000000-0005-0000-0000-0000CC160000}"/>
    <cellStyle name="20% - Accent1 2 25 9 2" xfId="1940" xr:uid="{00000000-0005-0000-0000-0000CD160000}"/>
    <cellStyle name="20% - Accent1 2 25 9_CC1" xfId="53587" xr:uid="{CF703082-2F70-47EB-8C16-645426DC138D}"/>
    <cellStyle name="20% - Accent1 2 25_CC1" xfId="53577"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89" xr:uid="{1493017C-A806-46D0-B7BC-5A8C33398C45}"/>
    <cellStyle name="20% - Accent1 2 3 19 11" xfId="1958" xr:uid="{00000000-0005-0000-0000-0000E2160000}"/>
    <cellStyle name="20% - Accent1 2 3 19 11 2" xfId="1959" xr:uid="{00000000-0005-0000-0000-0000E3160000}"/>
    <cellStyle name="20% - Accent1 2 3 19 11_CC1" xfId="53590"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1"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592" xr:uid="{4FE85D79-DF1E-428B-A395-82E59A5EE44B}"/>
    <cellStyle name="20% - Accent1 2 3 19 4" xfId="1983" xr:uid="{00000000-0005-0000-0000-0000FE160000}"/>
    <cellStyle name="20% - Accent1 2 3 19 4 2" xfId="1984" xr:uid="{00000000-0005-0000-0000-0000FF160000}"/>
    <cellStyle name="20% - Accent1 2 3 19 4_CC1" xfId="53593" xr:uid="{C3FB3C57-ADDC-40F7-923A-23AFBBE26439}"/>
    <cellStyle name="20% - Accent1 2 3 19 5" xfId="1985" xr:uid="{00000000-0005-0000-0000-000001170000}"/>
    <cellStyle name="20% - Accent1 2 3 19 5 2" xfId="1986" xr:uid="{00000000-0005-0000-0000-000002170000}"/>
    <cellStyle name="20% - Accent1 2 3 19 5_CC1" xfId="53594" xr:uid="{49490E4D-DB42-410E-B09C-B7CDE9CEC84F}"/>
    <cellStyle name="20% - Accent1 2 3 19 6" xfId="1987" xr:uid="{00000000-0005-0000-0000-000004170000}"/>
    <cellStyle name="20% - Accent1 2 3 19 6 2" xfId="1988" xr:uid="{00000000-0005-0000-0000-000005170000}"/>
    <cellStyle name="20% - Accent1 2 3 19 6_CC1" xfId="53595" xr:uid="{74D1E465-6DB9-4CBA-BB88-B2702603F3B6}"/>
    <cellStyle name="20% - Accent1 2 3 19 7" xfId="1989" xr:uid="{00000000-0005-0000-0000-000007170000}"/>
    <cellStyle name="20% - Accent1 2 3 19 7 2" xfId="1990" xr:uid="{00000000-0005-0000-0000-000008170000}"/>
    <cellStyle name="20% - Accent1 2 3 19 7_CC1" xfId="53596" xr:uid="{7C228857-A8C2-4CAD-9F4E-75ADA11DBC38}"/>
    <cellStyle name="20% - Accent1 2 3 19 8" xfId="1991" xr:uid="{00000000-0005-0000-0000-00000A170000}"/>
    <cellStyle name="20% - Accent1 2 3 19 8 2" xfId="1992" xr:uid="{00000000-0005-0000-0000-00000B170000}"/>
    <cellStyle name="20% - Accent1 2 3 19 8_CC1" xfId="53597" xr:uid="{1DB9E7C4-C245-4E20-BB56-42CFEE5908E4}"/>
    <cellStyle name="20% - Accent1 2 3 19 9" xfId="1993" xr:uid="{00000000-0005-0000-0000-00000D170000}"/>
    <cellStyle name="20% - Accent1 2 3 19 9 2" xfId="1994" xr:uid="{00000000-0005-0000-0000-00000E170000}"/>
    <cellStyle name="20% - Accent1 2 3 19 9_CC1" xfId="53598" xr:uid="{CFABFB28-D446-41A8-9BFC-6A33FE84E037}"/>
    <cellStyle name="20% - Accent1 2 3 19_CC1" xfId="53588"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599" xr:uid="{81424D0F-D2E4-45E6-A5E3-998690C982F6}"/>
    <cellStyle name="20% - Accent1 2 3 2 11" xfId="1998" xr:uid="{00000000-0005-0000-0000-000015170000}"/>
    <cellStyle name="20% - Accent1 2 3 2 11 2" xfId="1999" xr:uid="{00000000-0005-0000-0000-000016170000}"/>
    <cellStyle name="20% - Accent1 2 3 2 11_CC1" xfId="53600" xr:uid="{42CCAD1A-A4C0-4A9D-88B8-9D2CA2496CE0}"/>
    <cellStyle name="20% - Accent1 2 3 2 12" xfId="2000" xr:uid="{00000000-0005-0000-0000-000018170000}"/>
    <cellStyle name="20% - Accent1 2 3 2 12 2" xfId="2001" xr:uid="{00000000-0005-0000-0000-000019170000}"/>
    <cellStyle name="20% - Accent1 2 3 2 12_CC1" xfId="53601" xr:uid="{761B2FFB-1C08-4A40-ADE1-D144284EF554}"/>
    <cellStyle name="20% - Accent1 2 3 2 13" xfId="2002" xr:uid="{00000000-0005-0000-0000-00001B170000}"/>
    <cellStyle name="20% - Accent1 2 3 2 13 2" xfId="2003" xr:uid="{00000000-0005-0000-0000-00001C170000}"/>
    <cellStyle name="20% - Accent1 2 3 2 13_CC1" xfId="53602" xr:uid="{A6F4D699-6A15-463C-BA65-5A85F75C563C}"/>
    <cellStyle name="20% - Accent1 2 3 2 14" xfId="2004" xr:uid="{00000000-0005-0000-0000-00001E170000}"/>
    <cellStyle name="20% - Accent1 2 3 2 14 2" xfId="2005" xr:uid="{00000000-0005-0000-0000-00001F170000}"/>
    <cellStyle name="20% - Accent1 2 3 2 14_CC1" xfId="53603" xr:uid="{A098C8C0-4281-46AE-AF5C-1387A64DEBCD}"/>
    <cellStyle name="20% - Accent1 2 3 2 15" xfId="2006" xr:uid="{00000000-0005-0000-0000-000021170000}"/>
    <cellStyle name="20% - Accent1 2 3 2 15 2" xfId="2007" xr:uid="{00000000-0005-0000-0000-000022170000}"/>
    <cellStyle name="20% - Accent1 2 3 2 15_CC1" xfId="53604" xr:uid="{D466F39D-CA5E-4174-9BAD-E776FBC5F617}"/>
    <cellStyle name="20% - Accent1 2 3 2 16" xfId="2008" xr:uid="{00000000-0005-0000-0000-000024170000}"/>
    <cellStyle name="20% - Accent1 2 3 2 16 2" xfId="2009" xr:uid="{00000000-0005-0000-0000-000025170000}"/>
    <cellStyle name="20% - Accent1 2 3 2 16_CC1" xfId="53605"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0"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06"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07" xr:uid="{AF490C8B-94EA-40F0-A28F-DBFA18A5C5B8}"/>
    <cellStyle name="20% - Accent1 2 3 2 9" xfId="2038" xr:uid="{00000000-0005-0000-0000-000046170000}"/>
    <cellStyle name="20% - Accent1 2 3 2 9 2" xfId="2039" xr:uid="{00000000-0005-0000-0000-000047170000}"/>
    <cellStyle name="20% - Accent1 2 3 2 9_CC1" xfId="53608"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0" xr:uid="{05824501-09D3-4FEE-9515-E0A5A6A3E077}"/>
    <cellStyle name="20% - Accent1 2 3 20 11" xfId="2044" xr:uid="{00000000-0005-0000-0000-00004E170000}"/>
    <cellStyle name="20% - Accent1 2 3 20 11 2" xfId="2045" xr:uid="{00000000-0005-0000-0000-00004F170000}"/>
    <cellStyle name="20% - Accent1 2 3 20 11_CC1" xfId="53611"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12"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13" xr:uid="{1FF36273-13F4-4549-900E-9EEDD1062DBB}"/>
    <cellStyle name="20% - Accent1 2 3 20 4" xfId="2069" xr:uid="{00000000-0005-0000-0000-00006A170000}"/>
    <cellStyle name="20% - Accent1 2 3 20 4 2" xfId="2070" xr:uid="{00000000-0005-0000-0000-00006B170000}"/>
    <cellStyle name="20% - Accent1 2 3 20 4_CC1" xfId="53614" xr:uid="{D50B4CD7-F714-47ED-9D53-70D661DF19E8}"/>
    <cellStyle name="20% - Accent1 2 3 20 5" xfId="2071" xr:uid="{00000000-0005-0000-0000-00006D170000}"/>
    <cellStyle name="20% - Accent1 2 3 20 5 2" xfId="2072" xr:uid="{00000000-0005-0000-0000-00006E170000}"/>
    <cellStyle name="20% - Accent1 2 3 20 5_CC1" xfId="53615" xr:uid="{EB1644EF-8CE7-48CA-BC68-F245EE3EBAD4}"/>
    <cellStyle name="20% - Accent1 2 3 20 6" xfId="2073" xr:uid="{00000000-0005-0000-0000-000070170000}"/>
    <cellStyle name="20% - Accent1 2 3 20 6 2" xfId="2074" xr:uid="{00000000-0005-0000-0000-000071170000}"/>
    <cellStyle name="20% - Accent1 2 3 20 6_CC1" xfId="53616" xr:uid="{5E7091A4-D598-412C-B420-0BAA73F522A3}"/>
    <cellStyle name="20% - Accent1 2 3 20 7" xfId="2075" xr:uid="{00000000-0005-0000-0000-000073170000}"/>
    <cellStyle name="20% - Accent1 2 3 20 7 2" xfId="2076" xr:uid="{00000000-0005-0000-0000-000074170000}"/>
    <cellStyle name="20% - Accent1 2 3 20 7_CC1" xfId="53617" xr:uid="{8CE1E461-37BA-44C0-B620-5C548B503246}"/>
    <cellStyle name="20% - Accent1 2 3 20 8" xfId="2077" xr:uid="{00000000-0005-0000-0000-000076170000}"/>
    <cellStyle name="20% - Accent1 2 3 20 8 2" xfId="2078" xr:uid="{00000000-0005-0000-0000-000077170000}"/>
    <cellStyle name="20% - Accent1 2 3 20 8_CC1" xfId="53618" xr:uid="{27F6E8E9-427C-467D-A4EE-C6E27FEFED12}"/>
    <cellStyle name="20% - Accent1 2 3 20 9" xfId="2079" xr:uid="{00000000-0005-0000-0000-000079170000}"/>
    <cellStyle name="20% - Accent1 2 3 20 9 2" xfId="2080" xr:uid="{00000000-0005-0000-0000-00007A170000}"/>
    <cellStyle name="20% - Accent1 2 3 20 9_CC1" xfId="53619" xr:uid="{647CBDB4-0C65-4A29-A57C-606C32FB46F9}"/>
    <cellStyle name="20% - Accent1 2 3 20_CC1" xfId="53609"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1" xr:uid="{565D8DC5-257E-4D88-9391-7F43785A173C}"/>
    <cellStyle name="20% - Accent1 2 3 21 11" xfId="2084" xr:uid="{00000000-0005-0000-0000-000081170000}"/>
    <cellStyle name="20% - Accent1 2 3 21 11 2" xfId="2085" xr:uid="{00000000-0005-0000-0000-000082170000}"/>
    <cellStyle name="20% - Accent1 2 3 21 11_CC1" xfId="53622"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23"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24" xr:uid="{D378B624-6BDE-4962-96C3-46C828657878}"/>
    <cellStyle name="20% - Accent1 2 3 21 4" xfId="2109" xr:uid="{00000000-0005-0000-0000-00009D170000}"/>
    <cellStyle name="20% - Accent1 2 3 21 4 2" xfId="2110" xr:uid="{00000000-0005-0000-0000-00009E170000}"/>
    <cellStyle name="20% - Accent1 2 3 21 4_CC1" xfId="53625" xr:uid="{9BFBC294-2A28-4CA8-8073-BD0E4E3A731A}"/>
    <cellStyle name="20% - Accent1 2 3 21 5" xfId="2111" xr:uid="{00000000-0005-0000-0000-0000A0170000}"/>
    <cellStyle name="20% - Accent1 2 3 21 5 2" xfId="2112" xr:uid="{00000000-0005-0000-0000-0000A1170000}"/>
    <cellStyle name="20% - Accent1 2 3 21 5_CC1" xfId="53626" xr:uid="{B6FD04B2-2D03-41BC-BC6E-4CEE67BD6A12}"/>
    <cellStyle name="20% - Accent1 2 3 21 6" xfId="2113" xr:uid="{00000000-0005-0000-0000-0000A3170000}"/>
    <cellStyle name="20% - Accent1 2 3 21 6 2" xfId="2114" xr:uid="{00000000-0005-0000-0000-0000A4170000}"/>
    <cellStyle name="20% - Accent1 2 3 21 6_CC1" xfId="53627" xr:uid="{8750B8F4-9511-4035-BF99-EB492C727D1F}"/>
    <cellStyle name="20% - Accent1 2 3 21 7" xfId="2115" xr:uid="{00000000-0005-0000-0000-0000A6170000}"/>
    <cellStyle name="20% - Accent1 2 3 21 7 2" xfId="2116" xr:uid="{00000000-0005-0000-0000-0000A7170000}"/>
    <cellStyle name="20% - Accent1 2 3 21 7_CC1" xfId="53628" xr:uid="{1B7E45E7-94AC-44CD-A9C0-69D4C5529D06}"/>
    <cellStyle name="20% - Accent1 2 3 21 8" xfId="2117" xr:uid="{00000000-0005-0000-0000-0000A9170000}"/>
    <cellStyle name="20% - Accent1 2 3 21 8 2" xfId="2118" xr:uid="{00000000-0005-0000-0000-0000AA170000}"/>
    <cellStyle name="20% - Accent1 2 3 21 8_CC1" xfId="53629" xr:uid="{071C34BB-93C9-4650-8D86-4BACE2F15728}"/>
    <cellStyle name="20% - Accent1 2 3 21 9" xfId="2119" xr:uid="{00000000-0005-0000-0000-0000AC170000}"/>
    <cellStyle name="20% - Accent1 2 3 21 9 2" xfId="2120" xr:uid="{00000000-0005-0000-0000-0000AD170000}"/>
    <cellStyle name="20% - Accent1 2 3 21 9_CC1" xfId="53630" xr:uid="{E14B20F0-3225-42A7-9DCC-BC57A431E392}"/>
    <cellStyle name="20% - Accent1 2 3 21_CC1" xfId="53620"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32" xr:uid="{33F34B52-5111-4C81-ACBE-50363DABAEDF}"/>
    <cellStyle name="20% - Accent1 2 3 22 11" xfId="2124" xr:uid="{00000000-0005-0000-0000-0000B4170000}"/>
    <cellStyle name="20% - Accent1 2 3 22 11 2" xfId="2125" xr:uid="{00000000-0005-0000-0000-0000B5170000}"/>
    <cellStyle name="20% - Accent1 2 3 22 11_CC1" xfId="53633"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34"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35" xr:uid="{362C3834-58EE-4837-B8FB-660F6F3ED024}"/>
    <cellStyle name="20% - Accent1 2 3 22 4" xfId="2149" xr:uid="{00000000-0005-0000-0000-0000D0170000}"/>
    <cellStyle name="20% - Accent1 2 3 22 4 2" xfId="2150" xr:uid="{00000000-0005-0000-0000-0000D1170000}"/>
    <cellStyle name="20% - Accent1 2 3 22 4_CC1" xfId="53636" xr:uid="{68E670E5-1FDF-48C3-9640-B0380118766B}"/>
    <cellStyle name="20% - Accent1 2 3 22 5" xfId="2151" xr:uid="{00000000-0005-0000-0000-0000D3170000}"/>
    <cellStyle name="20% - Accent1 2 3 22 5 2" xfId="2152" xr:uid="{00000000-0005-0000-0000-0000D4170000}"/>
    <cellStyle name="20% - Accent1 2 3 22 5_CC1" xfId="53637" xr:uid="{5F173DEE-C335-48B6-B619-88B24CCF8B0B}"/>
    <cellStyle name="20% - Accent1 2 3 22 6" xfId="2153" xr:uid="{00000000-0005-0000-0000-0000D6170000}"/>
    <cellStyle name="20% - Accent1 2 3 22 6 2" xfId="2154" xr:uid="{00000000-0005-0000-0000-0000D7170000}"/>
    <cellStyle name="20% - Accent1 2 3 22 6_CC1" xfId="53638" xr:uid="{1DAC51D2-BB7F-46D8-99A6-0D20174B64CB}"/>
    <cellStyle name="20% - Accent1 2 3 22 7" xfId="2155" xr:uid="{00000000-0005-0000-0000-0000D9170000}"/>
    <cellStyle name="20% - Accent1 2 3 22 7 2" xfId="2156" xr:uid="{00000000-0005-0000-0000-0000DA170000}"/>
    <cellStyle name="20% - Accent1 2 3 22 7_CC1" xfId="53639" xr:uid="{CDC544EC-B731-4AD4-9AF9-98E9428B9B93}"/>
    <cellStyle name="20% - Accent1 2 3 22 8" xfId="2157" xr:uid="{00000000-0005-0000-0000-0000DC170000}"/>
    <cellStyle name="20% - Accent1 2 3 22 8 2" xfId="2158" xr:uid="{00000000-0005-0000-0000-0000DD170000}"/>
    <cellStyle name="20% - Accent1 2 3 22 8_CC1" xfId="53640" xr:uid="{81E06CDD-8E91-4ECA-B226-9A7E61485CCA}"/>
    <cellStyle name="20% - Accent1 2 3 22 9" xfId="2159" xr:uid="{00000000-0005-0000-0000-0000DF170000}"/>
    <cellStyle name="20% - Accent1 2 3 22 9 2" xfId="2160" xr:uid="{00000000-0005-0000-0000-0000E0170000}"/>
    <cellStyle name="20% - Accent1 2 3 22 9_CC1" xfId="53641" xr:uid="{E61285BA-B824-43C0-B308-D54BA99D6C41}"/>
    <cellStyle name="20% - Accent1 2 3 22_CC1" xfId="53631"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42"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43" xr:uid="{A5910219-A211-4E34-8B07-D2BE57FA612E}"/>
    <cellStyle name="20% - Accent1 2 3 25" xfId="2177" xr:uid="{00000000-0005-0000-0000-0000F5170000}"/>
    <cellStyle name="20% - Accent1 2 3 25 2" xfId="2178" xr:uid="{00000000-0005-0000-0000-0000F6170000}"/>
    <cellStyle name="20% - Accent1 2 3 25_CC1" xfId="53644" xr:uid="{6ED5E432-3105-4F81-863F-8186A5B62174}"/>
    <cellStyle name="20% - Accent1 2 3 26" xfId="2179" xr:uid="{00000000-0005-0000-0000-0000F8170000}"/>
    <cellStyle name="20% - Accent1 2 3 26 2" xfId="2180" xr:uid="{00000000-0005-0000-0000-0000F9170000}"/>
    <cellStyle name="20% - Accent1 2 3 26_CC1" xfId="53645" xr:uid="{AEB1EDD5-B9EB-4874-971D-74C7E660C0FC}"/>
    <cellStyle name="20% - Accent1 2 3 27" xfId="2181" xr:uid="{00000000-0005-0000-0000-0000FB170000}"/>
    <cellStyle name="20% - Accent1 2 3 27 2" xfId="2182" xr:uid="{00000000-0005-0000-0000-0000FC170000}"/>
    <cellStyle name="20% - Accent1 2 3 27_CC1" xfId="53646" xr:uid="{2868DDAF-4FE9-4FEE-BA3B-2BFF1CC9EA53}"/>
    <cellStyle name="20% - Accent1 2 3 28" xfId="2183" xr:uid="{00000000-0005-0000-0000-0000FE170000}"/>
    <cellStyle name="20% - Accent1 2 3 28 2" xfId="2184" xr:uid="{00000000-0005-0000-0000-0000FF170000}"/>
    <cellStyle name="20% - Accent1 2 3 28_CC1" xfId="53647" xr:uid="{E4FF0FE0-0416-401D-8243-952873DF593E}"/>
    <cellStyle name="20% - Accent1 2 3 29" xfId="2185" xr:uid="{00000000-0005-0000-0000-000001180000}"/>
    <cellStyle name="20% - Accent1 2 3 29 2" xfId="2186" xr:uid="{00000000-0005-0000-0000-000002180000}"/>
    <cellStyle name="20% - Accent1 2 3 29_CC1" xfId="53648" xr:uid="{811DEEB9-59FA-4304-A740-E0E4A252F700}"/>
    <cellStyle name="20% - Accent1 2 3 3" xfId="2187" xr:uid="{00000000-0005-0000-0000-000004180000}"/>
    <cellStyle name="20% - Accent1 2 3 3 2" xfId="43181" xr:uid="{00000000-0005-0000-0000-000005180000}"/>
    <cellStyle name="20% - Accent1 2 3 3_CC1" xfId="53649" xr:uid="{4B167F92-45F5-47B3-9673-120BC217109F}"/>
    <cellStyle name="20% - Accent1 2 3 30" xfId="2188" xr:uid="{00000000-0005-0000-0000-000006180000}"/>
    <cellStyle name="20% - Accent1 2 3 30 2" xfId="2189" xr:uid="{00000000-0005-0000-0000-000007180000}"/>
    <cellStyle name="20% - Accent1 2 3 30_CC1" xfId="53650" xr:uid="{BAC7846E-02AD-4BA7-B8E1-90C5DAE58EA1}"/>
    <cellStyle name="20% - Accent1 2 3 31" xfId="2190" xr:uid="{00000000-0005-0000-0000-000009180000}"/>
    <cellStyle name="20% - Accent1 2 3 31 2" xfId="2191" xr:uid="{00000000-0005-0000-0000-00000A180000}"/>
    <cellStyle name="20% - Accent1 2 3 31_CC1" xfId="53651" xr:uid="{80DD5F07-E1F5-4421-BEC4-18945DCE48A8}"/>
    <cellStyle name="20% - Accent1 2 3 32" xfId="2192" xr:uid="{00000000-0005-0000-0000-00000C180000}"/>
    <cellStyle name="20% - Accent1 2 3 32 2" xfId="2193" xr:uid="{00000000-0005-0000-0000-00000D180000}"/>
    <cellStyle name="20% - Accent1 2 3 32_CC1" xfId="53652"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2" xr:uid="{00000000-0005-0000-0000-000017180000}"/>
    <cellStyle name="20% - Accent1 2 3 4_CC1" xfId="53653" xr:uid="{5C169F8C-3ACD-47D1-B706-ACB6DB2A7304}"/>
    <cellStyle name="20% - Accent1 2 3 40" xfId="12559" xr:uid="{00000000-0005-0000-0000-000018180000}"/>
    <cellStyle name="20% - Accent1 2 3 41" xfId="12560" xr:uid="{00000000-0005-0000-0000-000019180000}"/>
    <cellStyle name="20% - Accent1 2 3 42" xfId="43183" xr:uid="{00000000-0005-0000-0000-00001A180000}"/>
    <cellStyle name="20% - Accent1 2 3 5" xfId="2202" xr:uid="{00000000-0005-0000-0000-00001B180000}"/>
    <cellStyle name="20% - Accent1 2 3 5 2" xfId="43184" xr:uid="{00000000-0005-0000-0000-00001C180000}"/>
    <cellStyle name="20% - Accent1 2 3 5_CC1" xfId="53654"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85"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56" xr:uid="{C7519B6D-6B16-462D-A81D-FE0CD87F56CA}"/>
    <cellStyle name="20% - Accent1 2 41 3" xfId="2225" xr:uid="{00000000-0005-0000-0000-000036180000}"/>
    <cellStyle name="20% - Accent1 2 41 3 2" xfId="2226" xr:uid="{00000000-0005-0000-0000-000037180000}"/>
    <cellStyle name="20% - Accent1 2 41 3_CC1" xfId="53657" xr:uid="{AE476FBC-3B5B-4F48-B7C8-057D3D85BEC6}"/>
    <cellStyle name="20% - Accent1 2 41_CC1" xfId="53655"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59" xr:uid="{CC6C372D-CAB9-4C08-AA41-A3FA0005182E}"/>
    <cellStyle name="20% - Accent1 2 42 3" xfId="2230" xr:uid="{00000000-0005-0000-0000-00003E180000}"/>
    <cellStyle name="20% - Accent1 2 42 3 2" xfId="2231" xr:uid="{00000000-0005-0000-0000-00003F180000}"/>
    <cellStyle name="20% - Accent1 2 42 3_CC1" xfId="53660" xr:uid="{83E26DF2-0F25-4BA5-A9F9-09DB04C9A889}"/>
    <cellStyle name="20% - Accent1 2 42_CC1" xfId="53658" xr:uid="{F10D79E0-84C3-4D6D-9CB1-D07089447CD6}"/>
    <cellStyle name="20% - Accent1 2 43" xfId="2232" xr:uid="{00000000-0005-0000-0000-000042180000}"/>
    <cellStyle name="20% - Accent1 2 43 2" xfId="2233" xr:uid="{00000000-0005-0000-0000-000043180000}"/>
    <cellStyle name="20% - Accent1 2 43_CC1" xfId="53661" xr:uid="{CF77289B-BC58-47F2-8748-2E0BBA39F6D9}"/>
    <cellStyle name="20% - Accent1 2 44" xfId="2234" xr:uid="{00000000-0005-0000-0000-000045180000}"/>
    <cellStyle name="20% - Accent1 2 44 2" xfId="2235" xr:uid="{00000000-0005-0000-0000-000046180000}"/>
    <cellStyle name="20% - Accent1 2 44_CC1" xfId="53662" xr:uid="{8544AF48-B87D-48C1-AA67-7684EB83D128}"/>
    <cellStyle name="20% - Accent1 2 45" xfId="2236" xr:uid="{00000000-0005-0000-0000-000048180000}"/>
    <cellStyle name="20% - Accent1 2 46" xfId="12562" xr:uid="{00000000-0005-0000-0000-000049180000}"/>
    <cellStyle name="20% - Accent1 2 47" xfId="36807"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65" xr:uid="{BFB53E87-51CD-4E49-873E-3D99C7D98407}"/>
    <cellStyle name="20% - Accent1 2 5 19 11" xfId="2250" xr:uid="{00000000-0005-0000-0000-000059180000}"/>
    <cellStyle name="20% - Accent1 2 5 19 11 2" xfId="2251" xr:uid="{00000000-0005-0000-0000-00005A180000}"/>
    <cellStyle name="20% - Accent1 2 5 19 11_CC1" xfId="53666"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67"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68" xr:uid="{4038FB4F-1D2C-43C3-BA4B-2F8DDF6883EC}"/>
    <cellStyle name="20% - Accent1 2 5 19 4" xfId="2275" xr:uid="{00000000-0005-0000-0000-000075180000}"/>
    <cellStyle name="20% - Accent1 2 5 19 4 2" xfId="2276" xr:uid="{00000000-0005-0000-0000-000076180000}"/>
    <cellStyle name="20% - Accent1 2 5 19 4_CC1" xfId="53669" xr:uid="{87726A10-0033-4B4C-89AE-EB3163108372}"/>
    <cellStyle name="20% - Accent1 2 5 19 5" xfId="2277" xr:uid="{00000000-0005-0000-0000-000078180000}"/>
    <cellStyle name="20% - Accent1 2 5 19 5 2" xfId="2278" xr:uid="{00000000-0005-0000-0000-000079180000}"/>
    <cellStyle name="20% - Accent1 2 5 19 5_CC1" xfId="53670" xr:uid="{85B2EF8C-46E6-4611-8325-7524946FF2C0}"/>
    <cellStyle name="20% - Accent1 2 5 19 6" xfId="2279" xr:uid="{00000000-0005-0000-0000-00007B180000}"/>
    <cellStyle name="20% - Accent1 2 5 19 6 2" xfId="2280" xr:uid="{00000000-0005-0000-0000-00007C180000}"/>
    <cellStyle name="20% - Accent1 2 5 19 6_CC1" xfId="53671" xr:uid="{4638B736-F06A-4773-B8C8-C17F22BC703F}"/>
    <cellStyle name="20% - Accent1 2 5 19 7" xfId="2281" xr:uid="{00000000-0005-0000-0000-00007E180000}"/>
    <cellStyle name="20% - Accent1 2 5 19 7 2" xfId="2282" xr:uid="{00000000-0005-0000-0000-00007F180000}"/>
    <cellStyle name="20% - Accent1 2 5 19 7_CC1" xfId="53672" xr:uid="{F8E24C1C-FB4E-4801-AA3A-EBA8FB0BA355}"/>
    <cellStyle name="20% - Accent1 2 5 19 8" xfId="2283" xr:uid="{00000000-0005-0000-0000-000081180000}"/>
    <cellStyle name="20% - Accent1 2 5 19 8 2" xfId="2284" xr:uid="{00000000-0005-0000-0000-000082180000}"/>
    <cellStyle name="20% - Accent1 2 5 19 8_CC1" xfId="53673" xr:uid="{9F2F974F-9E3F-4866-869B-2CC81E51F930}"/>
    <cellStyle name="20% - Accent1 2 5 19 9" xfId="2285" xr:uid="{00000000-0005-0000-0000-000084180000}"/>
    <cellStyle name="20% - Accent1 2 5 19 9 2" xfId="2286" xr:uid="{00000000-0005-0000-0000-000085180000}"/>
    <cellStyle name="20% - Accent1 2 5 19 9_CC1" xfId="53674" xr:uid="{C62731E3-0E23-4587-BEDD-AB0D391A692E}"/>
    <cellStyle name="20% - Accent1 2 5 19_CC1" xfId="53664"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76" xr:uid="{4C835E5E-5734-44BA-9831-913A458596C6}"/>
    <cellStyle name="20% - Accent1 2 5 2 11" xfId="2290" xr:uid="{00000000-0005-0000-0000-00008C180000}"/>
    <cellStyle name="20% - Accent1 2 5 2 11 2" xfId="2291" xr:uid="{00000000-0005-0000-0000-00008D180000}"/>
    <cellStyle name="20% - Accent1 2 5 2 11_CC1" xfId="53677" xr:uid="{B946B708-A6FA-4834-A4E6-7A25DA5FBFF3}"/>
    <cellStyle name="20% - Accent1 2 5 2 12" xfId="2292" xr:uid="{00000000-0005-0000-0000-00008F180000}"/>
    <cellStyle name="20% - Accent1 2 5 2 12 2" xfId="2293" xr:uid="{00000000-0005-0000-0000-000090180000}"/>
    <cellStyle name="20% - Accent1 2 5 2 12_CC1" xfId="53678" xr:uid="{9460E9D8-4B1D-4290-BE34-FA2F2D78C51D}"/>
    <cellStyle name="20% - Accent1 2 5 2 13" xfId="2294" xr:uid="{00000000-0005-0000-0000-000092180000}"/>
    <cellStyle name="20% - Accent1 2 5 2 13 2" xfId="2295" xr:uid="{00000000-0005-0000-0000-000093180000}"/>
    <cellStyle name="20% - Accent1 2 5 2 13_CC1" xfId="53679" xr:uid="{5A8D6E07-2C86-4FDA-941C-1A08335AE2EF}"/>
    <cellStyle name="20% - Accent1 2 5 2 14" xfId="2296" xr:uid="{00000000-0005-0000-0000-000095180000}"/>
    <cellStyle name="20% - Accent1 2 5 2 14 2" xfId="2297" xr:uid="{00000000-0005-0000-0000-000096180000}"/>
    <cellStyle name="20% - Accent1 2 5 2 14_CC1" xfId="53680" xr:uid="{9F25DC28-A005-42F7-B41A-9D25391DD700}"/>
    <cellStyle name="20% - Accent1 2 5 2 15" xfId="2298" xr:uid="{00000000-0005-0000-0000-000098180000}"/>
    <cellStyle name="20% - Accent1 2 5 2 15 2" xfId="2299" xr:uid="{00000000-0005-0000-0000-000099180000}"/>
    <cellStyle name="20% - Accent1 2 5 2 15_CC1" xfId="53681" xr:uid="{16A36C3B-A5EF-4D1C-B48D-4CEDEC568651}"/>
    <cellStyle name="20% - Accent1 2 5 2 16" xfId="2300" xr:uid="{00000000-0005-0000-0000-00009B180000}"/>
    <cellStyle name="20% - Accent1 2 5 2 16 2" xfId="2301" xr:uid="{00000000-0005-0000-0000-00009C180000}"/>
    <cellStyle name="20% - Accent1 2 5 2 16_CC1" xfId="53682"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83"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84" xr:uid="{420555A2-92E7-4ADE-A545-C99DF3DC1762}"/>
    <cellStyle name="20% - Accent1 2 5 2 9" xfId="2330" xr:uid="{00000000-0005-0000-0000-0000BC180000}"/>
    <cellStyle name="20% - Accent1 2 5 2 9 2" xfId="2331" xr:uid="{00000000-0005-0000-0000-0000BD180000}"/>
    <cellStyle name="20% - Accent1 2 5 2 9_CC1" xfId="53685" xr:uid="{721DDD38-4471-4671-99AF-AC5D9AAC2192}"/>
    <cellStyle name="20% - Accent1 2 5 2_CC1" xfId="53675"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87" xr:uid="{E07759CD-26D5-4AAB-B4D0-77DB81E40E66}"/>
    <cellStyle name="20% - Accent1 2 5 20 11" xfId="2335" xr:uid="{00000000-0005-0000-0000-0000C4180000}"/>
    <cellStyle name="20% - Accent1 2 5 20 11 2" xfId="2336" xr:uid="{00000000-0005-0000-0000-0000C5180000}"/>
    <cellStyle name="20% - Accent1 2 5 20 11_CC1" xfId="53688"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89"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0" xr:uid="{7E78BD09-DA59-4BA3-851C-FB756C4ECBBF}"/>
    <cellStyle name="20% - Accent1 2 5 20 4" xfId="2360" xr:uid="{00000000-0005-0000-0000-0000E0180000}"/>
    <cellStyle name="20% - Accent1 2 5 20 4 2" xfId="2361" xr:uid="{00000000-0005-0000-0000-0000E1180000}"/>
    <cellStyle name="20% - Accent1 2 5 20 4_CC1" xfId="53691" xr:uid="{00F86A2C-EE7D-4BBD-8B7D-4EFC853C0B53}"/>
    <cellStyle name="20% - Accent1 2 5 20 5" xfId="2362" xr:uid="{00000000-0005-0000-0000-0000E3180000}"/>
    <cellStyle name="20% - Accent1 2 5 20 5 2" xfId="2363" xr:uid="{00000000-0005-0000-0000-0000E4180000}"/>
    <cellStyle name="20% - Accent1 2 5 20 5_CC1" xfId="53692" xr:uid="{067C04DD-E712-4C2C-8D74-9D900506D1A9}"/>
    <cellStyle name="20% - Accent1 2 5 20 6" xfId="2364" xr:uid="{00000000-0005-0000-0000-0000E6180000}"/>
    <cellStyle name="20% - Accent1 2 5 20 6 2" xfId="2365" xr:uid="{00000000-0005-0000-0000-0000E7180000}"/>
    <cellStyle name="20% - Accent1 2 5 20 6_CC1" xfId="53693" xr:uid="{ABE561CC-E80C-417E-A988-12D2716D43F3}"/>
    <cellStyle name="20% - Accent1 2 5 20 7" xfId="2366" xr:uid="{00000000-0005-0000-0000-0000E9180000}"/>
    <cellStyle name="20% - Accent1 2 5 20 7 2" xfId="2367" xr:uid="{00000000-0005-0000-0000-0000EA180000}"/>
    <cellStyle name="20% - Accent1 2 5 20 7_CC1" xfId="53694" xr:uid="{096240FD-A63A-4B64-B17B-2C670830176E}"/>
    <cellStyle name="20% - Accent1 2 5 20 8" xfId="2368" xr:uid="{00000000-0005-0000-0000-0000EC180000}"/>
    <cellStyle name="20% - Accent1 2 5 20 8 2" xfId="2369" xr:uid="{00000000-0005-0000-0000-0000ED180000}"/>
    <cellStyle name="20% - Accent1 2 5 20 8_CC1" xfId="53695" xr:uid="{4062B75A-B57B-4978-81BD-39F4A7BCB5D5}"/>
    <cellStyle name="20% - Accent1 2 5 20 9" xfId="2370" xr:uid="{00000000-0005-0000-0000-0000EF180000}"/>
    <cellStyle name="20% - Accent1 2 5 20 9 2" xfId="2371" xr:uid="{00000000-0005-0000-0000-0000F0180000}"/>
    <cellStyle name="20% - Accent1 2 5 20 9_CC1" xfId="53696" xr:uid="{6A0F349F-385B-43BA-B073-6671BD9BE594}"/>
    <cellStyle name="20% - Accent1 2 5 20_CC1" xfId="53686"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698" xr:uid="{14001033-0267-4837-9537-5F7DA56CC937}"/>
    <cellStyle name="20% - Accent1 2 5 21 11" xfId="2375" xr:uid="{00000000-0005-0000-0000-0000F7180000}"/>
    <cellStyle name="20% - Accent1 2 5 21 11 2" xfId="2376" xr:uid="{00000000-0005-0000-0000-0000F8180000}"/>
    <cellStyle name="20% - Accent1 2 5 21 11_CC1" xfId="53699"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0"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1" xr:uid="{4F535EC6-54A5-42DC-B50A-4E4640C07577}"/>
    <cellStyle name="20% - Accent1 2 5 21 4" xfId="2400" xr:uid="{00000000-0005-0000-0000-000013190000}"/>
    <cellStyle name="20% - Accent1 2 5 21 4 2" xfId="2401" xr:uid="{00000000-0005-0000-0000-000014190000}"/>
    <cellStyle name="20% - Accent1 2 5 21 4_CC1" xfId="53702" xr:uid="{EF6B7043-FD47-437A-B974-AAEE2E32DF13}"/>
    <cellStyle name="20% - Accent1 2 5 21 5" xfId="2402" xr:uid="{00000000-0005-0000-0000-000016190000}"/>
    <cellStyle name="20% - Accent1 2 5 21 5 2" xfId="2403" xr:uid="{00000000-0005-0000-0000-000017190000}"/>
    <cellStyle name="20% - Accent1 2 5 21 5_CC1" xfId="53703" xr:uid="{50F7A6FE-F94F-4FF9-84F4-B4CA80943191}"/>
    <cellStyle name="20% - Accent1 2 5 21 6" xfId="2404" xr:uid="{00000000-0005-0000-0000-000019190000}"/>
    <cellStyle name="20% - Accent1 2 5 21 6 2" xfId="2405" xr:uid="{00000000-0005-0000-0000-00001A190000}"/>
    <cellStyle name="20% - Accent1 2 5 21 6_CC1" xfId="53704" xr:uid="{AE09FA17-08D3-4D18-83C6-DA1B727EAAC3}"/>
    <cellStyle name="20% - Accent1 2 5 21 7" xfId="2406" xr:uid="{00000000-0005-0000-0000-00001C190000}"/>
    <cellStyle name="20% - Accent1 2 5 21 7 2" xfId="2407" xr:uid="{00000000-0005-0000-0000-00001D190000}"/>
    <cellStyle name="20% - Accent1 2 5 21 7_CC1" xfId="53705" xr:uid="{63436267-9EC1-4A26-8714-BBCCC79EF2DE}"/>
    <cellStyle name="20% - Accent1 2 5 21 8" xfId="2408" xr:uid="{00000000-0005-0000-0000-00001F190000}"/>
    <cellStyle name="20% - Accent1 2 5 21 8 2" xfId="2409" xr:uid="{00000000-0005-0000-0000-000020190000}"/>
    <cellStyle name="20% - Accent1 2 5 21 8_CC1" xfId="53706" xr:uid="{4A6D22CD-41C7-415B-B425-E1312A9ACFBE}"/>
    <cellStyle name="20% - Accent1 2 5 21 9" xfId="2410" xr:uid="{00000000-0005-0000-0000-000022190000}"/>
    <cellStyle name="20% - Accent1 2 5 21 9 2" xfId="2411" xr:uid="{00000000-0005-0000-0000-000023190000}"/>
    <cellStyle name="20% - Accent1 2 5 21 9_CC1" xfId="53707" xr:uid="{F196A5A5-A9BE-4A02-B6B9-3E7461AB0777}"/>
    <cellStyle name="20% - Accent1 2 5 21_CC1" xfId="53697"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09" xr:uid="{CA6D8FCC-579C-48D9-920F-60070E22D6C3}"/>
    <cellStyle name="20% - Accent1 2 5 22 11" xfId="2415" xr:uid="{00000000-0005-0000-0000-00002A190000}"/>
    <cellStyle name="20% - Accent1 2 5 22 11 2" xfId="2416" xr:uid="{00000000-0005-0000-0000-00002B190000}"/>
    <cellStyle name="20% - Accent1 2 5 22 11_CC1" xfId="53710"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1"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08"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63"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12"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86"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13" xr:uid="{A05AB7F5-6EBA-46D5-90E6-F9B1DD47AFE8}"/>
    <cellStyle name="20% - Accent1 30" xfId="13911" xr:uid="{00000000-0005-0000-0000-0000871E0000}"/>
    <cellStyle name="20% - Accent1 31" xfId="13912" xr:uid="{00000000-0005-0000-0000-0000881E0000}"/>
    <cellStyle name="20% - Accent1 32" xfId="37203" xr:uid="{00000000-0005-0000-0000-0000891E0000}"/>
    <cellStyle name="20% - Accent1 33" xfId="43187" xr:uid="{00000000-0005-0000-0000-00008A1E0000}"/>
    <cellStyle name="20% - Accent1 34" xfId="43188" xr:uid="{00000000-0005-0000-0000-00008B1E0000}"/>
    <cellStyle name="20% - Accent1 35" xfId="43189" xr:uid="{00000000-0005-0000-0000-00008C1E0000}"/>
    <cellStyle name="20% - Accent1 36" xfId="43190"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2"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3"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4" xr:uid="{00000000-0005-0000-0000-0000E31E0000}"/>
    <cellStyle name="20% - Accent1 7" xfId="2436" xr:uid="{00000000-0005-0000-0000-0000E41E0000}"/>
    <cellStyle name="20% - Accent1 7 2" xfId="13993" xr:uid="{00000000-0005-0000-0000-0000E51E0000}"/>
    <cellStyle name="20% - Accent1 7_A01" xfId="35685" xr:uid="{00000000-0005-0000-0000-0000E61E0000}"/>
    <cellStyle name="20% - Accent1 8" xfId="2437" xr:uid="{00000000-0005-0000-0000-0000E71E0000}"/>
    <cellStyle name="20% - Accent1 8 2" xfId="13994" xr:uid="{00000000-0005-0000-0000-0000E81E0000}"/>
    <cellStyle name="20% - Accent1 8_A01" xfId="35686"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87"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1" xr:uid="{00000000-0005-0000-0000-0000171F0000}"/>
    <cellStyle name="20% - Accent2 18" xfId="43192" xr:uid="{00000000-0005-0000-0000-0000181F0000}"/>
    <cellStyle name="20% - Accent2 19" xfId="43193"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194"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195" xr:uid="{00000000-0005-0000-0000-0000261F0000}"/>
    <cellStyle name="20% - Accent2 2 3 2_CC1" xfId="53714" xr:uid="{10CDF341-9ED9-412F-AE6B-3930AAB4DE96}"/>
    <cellStyle name="20% - Accent2 2 3 3" xfId="14038" xr:uid="{00000000-0005-0000-0000-0000271F0000}"/>
    <cellStyle name="20% - Accent2 2 3 3 2" xfId="43196" xr:uid="{00000000-0005-0000-0000-0000281F0000}"/>
    <cellStyle name="20% - Accent2 2 3 4" xfId="43197" xr:uid="{00000000-0005-0000-0000-0000291F0000}"/>
    <cellStyle name="20% - Accent2 2 3 5" xfId="43198" xr:uid="{00000000-0005-0000-0000-00002A1F0000}"/>
    <cellStyle name="20% - Accent2 2 3 6" xfId="43199"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0" xr:uid="{00000000-0005-0000-0000-00002F1F0000}"/>
    <cellStyle name="20% - Accent2 2 4_AVA DVA EL" xfId="43201"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2" xr:uid="{00000000-0005-0000-0000-0000341F0000}"/>
    <cellStyle name="20% - Accent2 2_4 manuell" xfId="53715" xr:uid="{45E3C54B-C3D6-4F9F-9566-75A40618F803}"/>
    <cellStyle name="20% - Accent2 20" xfId="43203" xr:uid="{00000000-0005-0000-0000-0000361F0000}"/>
    <cellStyle name="20% - Accent2 3" xfId="2450" xr:uid="{00000000-0005-0000-0000-0000371F0000}"/>
    <cellStyle name="20% - Accent2 3 2" xfId="14043" xr:uid="{00000000-0005-0000-0000-0000381F0000}"/>
    <cellStyle name="20% - Accent2 3 3" xfId="43204" xr:uid="{00000000-0005-0000-0000-0000391F0000}"/>
    <cellStyle name="20% - Accent2 3_4 manuell" xfId="53716"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88" xr:uid="{00000000-0005-0000-0000-00003F1F0000}"/>
    <cellStyle name="20% - Accent2 5" xfId="2452" xr:uid="{00000000-0005-0000-0000-0000401F0000}"/>
    <cellStyle name="20% - Accent2 5 2" xfId="14047" xr:uid="{00000000-0005-0000-0000-0000411F0000}"/>
    <cellStyle name="20% - Accent2 5_A01" xfId="35689" xr:uid="{00000000-0005-0000-0000-0000421F0000}"/>
    <cellStyle name="20% - Accent2 6" xfId="2453" xr:uid="{00000000-0005-0000-0000-0000431F0000}"/>
    <cellStyle name="20% - Accent2 6 2" xfId="14048" xr:uid="{00000000-0005-0000-0000-0000441F0000}"/>
    <cellStyle name="20% - Accent2 6_A01" xfId="35690"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1"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2"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3"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04" xr:uid="{00000000-0005-0000-0000-00008C1F0000}"/>
    <cellStyle name="20% - Accent3 19" xfId="43205"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06"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07" xr:uid="{00000000-0005-0000-0000-0000961F0000}"/>
    <cellStyle name="20% - Accent3 2 3 2_CC1" xfId="53717" xr:uid="{2BFC0269-FCB9-4398-8067-8D27D0C4B523}"/>
    <cellStyle name="20% - Accent3 2 3 3" xfId="14109" xr:uid="{00000000-0005-0000-0000-0000971F0000}"/>
    <cellStyle name="20% - Accent3 2 3 3 2" xfId="43208" xr:uid="{00000000-0005-0000-0000-0000981F0000}"/>
    <cellStyle name="20% - Accent3 2 3 4" xfId="43209" xr:uid="{00000000-0005-0000-0000-0000991F0000}"/>
    <cellStyle name="20% - Accent3 2 3 5" xfId="43210" xr:uid="{00000000-0005-0000-0000-00009A1F0000}"/>
    <cellStyle name="20% - Accent3 2 3 6" xfId="43211"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2" xr:uid="{00000000-0005-0000-0000-00009F1F0000}"/>
    <cellStyle name="20% - Accent3 2 4_AVA DVA EL" xfId="43213"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14" xr:uid="{00000000-0005-0000-0000-0000A41F0000}"/>
    <cellStyle name="20% - Accent3 2_4 manuell" xfId="53718" xr:uid="{A3EC239B-40FA-4037-84C4-A8E6C28B2D63}"/>
    <cellStyle name="20% - Accent3 20" xfId="43215" xr:uid="{00000000-0005-0000-0000-0000A61F0000}"/>
    <cellStyle name="20% - Accent3 3" xfId="2468" xr:uid="{00000000-0005-0000-0000-0000A71F0000}"/>
    <cellStyle name="20% - Accent3 3 2" xfId="14114" xr:uid="{00000000-0005-0000-0000-0000A81F0000}"/>
    <cellStyle name="20% - Accent3 3 3" xfId="43216" xr:uid="{00000000-0005-0000-0000-0000A91F0000}"/>
    <cellStyle name="20% - Accent3 3_4 manuell" xfId="53719"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4" xr:uid="{00000000-0005-0000-0000-0000AF1F0000}"/>
    <cellStyle name="20% - Accent3 5" xfId="2470" xr:uid="{00000000-0005-0000-0000-0000B01F0000}"/>
    <cellStyle name="20% - Accent3 5 2" xfId="14118" xr:uid="{00000000-0005-0000-0000-0000B11F0000}"/>
    <cellStyle name="20% - Accent3 5_A01" xfId="35695" xr:uid="{00000000-0005-0000-0000-0000B21F0000}"/>
    <cellStyle name="20% - Accent3 6" xfId="2471" xr:uid="{00000000-0005-0000-0000-0000B31F0000}"/>
    <cellStyle name="20% - Accent3 6 2" xfId="14119" xr:uid="{00000000-0005-0000-0000-0000B41F0000}"/>
    <cellStyle name="20% - Accent3 6_A01" xfId="35696"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697"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698"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699"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05" xr:uid="{00000000-0005-0000-0000-00000A200000}"/>
    <cellStyle name="20% - Accent4 19" xfId="43217"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18"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19"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0" xr:uid="{00000000-0005-0000-0000-000029200000}"/>
    <cellStyle name="20% - Accent4 2 3 3_AVA DVA EL" xfId="14214" xr:uid="{00000000-0005-0000-0000-00002A200000}"/>
    <cellStyle name="20% - Accent4 2 3 4" xfId="43221" xr:uid="{00000000-0005-0000-0000-00002B200000}"/>
    <cellStyle name="20% - Accent4 2 3 5" xfId="43222" xr:uid="{00000000-0005-0000-0000-00002C200000}"/>
    <cellStyle name="20% - Accent4 2 3 6" xfId="43223"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24"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25" xr:uid="{00000000-0005-0000-0000-00003F200000}"/>
    <cellStyle name="20% - Accent4 2_4 manuell" xfId="53720" xr:uid="{B7BC626F-75A3-493F-8372-26FA672AD160}"/>
    <cellStyle name="20% - Accent4 20" xfId="43226"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27" xr:uid="{00000000-0005-0000-0000-000046200000}"/>
    <cellStyle name="20% - Accent4 3_4 manuell" xfId="53721"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0"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1"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2"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3"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4"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5"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06" xr:uid="{00000000-0005-0000-0000-00008F200000}"/>
    <cellStyle name="20% - Accent5 14" xfId="43228" xr:uid="{00000000-0005-0000-0000-000090200000}"/>
    <cellStyle name="20% - Accent5 15" xfId="43229" xr:uid="{00000000-0005-0000-0000-000091200000}"/>
    <cellStyle name="20% - Accent5 16" xfId="43230"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1"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2" xr:uid="{00000000-0005-0000-0000-0000AC200000}"/>
    <cellStyle name="20% - Accent5 2_4 manuell" xfId="53722"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33" xr:uid="{00000000-0005-0000-0000-0000B4200000}"/>
    <cellStyle name="20% - Accent5 3_4 manuell" xfId="53723"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6"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07"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08"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09"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0"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1"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34" xr:uid="{00000000-0005-0000-0000-0000F0200000}"/>
    <cellStyle name="20% - Accent6 14" xfId="43235" xr:uid="{00000000-0005-0000-0000-0000F1200000}"/>
    <cellStyle name="20% - Accent6 15" xfId="43236" xr:uid="{00000000-0005-0000-0000-0000F2200000}"/>
    <cellStyle name="20% - Accent6 16" xfId="43237" xr:uid="{00000000-0005-0000-0000-0000F3200000}"/>
    <cellStyle name="20% - Accent6 2" xfId="2516" xr:uid="{00000000-0005-0000-0000-0000F4200000}"/>
    <cellStyle name="20% - Accent6 2 10" xfId="43238"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39"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24"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0" xr:uid="{00000000-0005-0000-0000-000032210000}"/>
    <cellStyle name="20% - Accent6 3_4 manuell" xfId="53725"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2" xr:uid="{00000000-0005-0000-0000-000042210000}"/>
    <cellStyle name="20% - Accent6 5" xfId="2524" xr:uid="{00000000-0005-0000-0000-000043210000}"/>
    <cellStyle name="20% - Accent6 5 2" xfId="14411" xr:uid="{00000000-0005-0000-0000-000044210000}"/>
    <cellStyle name="20% - Accent6 5_A01" xfId="35713" xr:uid="{00000000-0005-0000-0000-000045210000}"/>
    <cellStyle name="20% - Accent6 6" xfId="2525" xr:uid="{00000000-0005-0000-0000-000046210000}"/>
    <cellStyle name="20% - Accent6 6 2" xfId="14412" xr:uid="{00000000-0005-0000-0000-000047210000}"/>
    <cellStyle name="20% - Accent6 6_A01" xfId="35714"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5"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6"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17"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07"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08"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09"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0"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1"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2"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26"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27"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28"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29"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0"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1" xr:uid="{5B897F1D-92B2-4DE8-ADE8-D5FA2B9FE1CB}"/>
    <cellStyle name="20% – paryškinimas 1" xfId="2548" xr:uid="{00000000-0005-0000-0000-000095210000}"/>
    <cellStyle name="20% – paryškinimas 1 2" xfId="14452" xr:uid="{00000000-0005-0000-0000-000096210000}"/>
    <cellStyle name="20% – paryškinimas 1_A01" xfId="35718" xr:uid="{00000000-0005-0000-0000-000097210000}"/>
    <cellStyle name="20% – paryškinimas 2" xfId="2549" xr:uid="{00000000-0005-0000-0000-000098210000}"/>
    <cellStyle name="20% – paryškinimas 2 2" xfId="14453" xr:uid="{00000000-0005-0000-0000-000099210000}"/>
    <cellStyle name="20% – paryškinimas 2_A01" xfId="35719" xr:uid="{00000000-0005-0000-0000-00009A210000}"/>
    <cellStyle name="20% – paryškinimas 3" xfId="2550" xr:uid="{00000000-0005-0000-0000-00009B210000}"/>
    <cellStyle name="20% – paryškinimas 3 2" xfId="14454" xr:uid="{00000000-0005-0000-0000-00009C210000}"/>
    <cellStyle name="20% – paryškinimas 3_A01" xfId="35720" xr:uid="{00000000-0005-0000-0000-00009D210000}"/>
    <cellStyle name="20% – paryškinimas 4" xfId="2551" xr:uid="{00000000-0005-0000-0000-00009E210000}"/>
    <cellStyle name="20% – paryškinimas 4 2" xfId="14455" xr:uid="{00000000-0005-0000-0000-00009F210000}"/>
    <cellStyle name="20% – paryškinimas 4_A01" xfId="35721" xr:uid="{00000000-0005-0000-0000-0000A0210000}"/>
    <cellStyle name="20% – paryškinimas 5" xfId="2552" xr:uid="{00000000-0005-0000-0000-0000A1210000}"/>
    <cellStyle name="20% – paryškinimas 5 2" xfId="14456" xr:uid="{00000000-0005-0000-0000-0000A2210000}"/>
    <cellStyle name="20% – paryškinimas 5_A01" xfId="35722" xr:uid="{00000000-0005-0000-0000-0000A3210000}"/>
    <cellStyle name="20% – paryškinimas 6" xfId="2553" xr:uid="{00000000-0005-0000-0000-0000A4210000}"/>
    <cellStyle name="20% – paryškinimas 6 2" xfId="14457" xr:uid="{00000000-0005-0000-0000-0000A5210000}"/>
    <cellStyle name="20% – paryškinimas 6_A01" xfId="35723" xr:uid="{00000000-0005-0000-0000-0000A6210000}"/>
    <cellStyle name="20% - uthevingsfarge 1" xfId="36244"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15" xr:uid="{00000000-0005-0000-0000-0000AB210000}"/>
    <cellStyle name="20% - uthevingsfarge 1 10 2 2_CC1" xfId="53732" xr:uid="{FD851EDC-EA42-4218-BADC-0ECE5EC7F455}"/>
    <cellStyle name="20% - uthevingsfarge 1 10 2 3" xfId="37216" xr:uid="{00000000-0005-0000-0000-0000AC210000}"/>
    <cellStyle name="20% - uthevingsfarge 1 10 2 4" xfId="37217" xr:uid="{00000000-0005-0000-0000-0000AD210000}"/>
    <cellStyle name="20% - uthevingsfarge 1 10 2 5" xfId="37218" xr:uid="{00000000-0005-0000-0000-0000AE210000}"/>
    <cellStyle name="20% - uthevingsfarge 1 10 2 6" xfId="37214" xr:uid="{00000000-0005-0000-0000-0000AF210000}"/>
    <cellStyle name="20% - uthevingsfarge 1 10 2_4 manuell" xfId="53733" xr:uid="{0A0D6DDE-0C73-4ADB-A1E7-879740F6BC70}"/>
    <cellStyle name="20% - uthevingsfarge 1 10 3" xfId="2557" xr:uid="{00000000-0005-0000-0000-0000B1210000}"/>
    <cellStyle name="20% - uthevingsfarge 1 10 3 2" xfId="37219" xr:uid="{00000000-0005-0000-0000-0000B2210000}"/>
    <cellStyle name="20% - uthevingsfarge 1 10 3_CC1" xfId="53734" xr:uid="{2989A824-404D-41BC-95B2-112F8855F70B}"/>
    <cellStyle name="20% - uthevingsfarge 1 10 4" xfId="37220" xr:uid="{00000000-0005-0000-0000-0000B3210000}"/>
    <cellStyle name="20% - uthevingsfarge 1 10 5" xfId="37221" xr:uid="{00000000-0005-0000-0000-0000B4210000}"/>
    <cellStyle name="20% - uthevingsfarge 1 10 6" xfId="37222" xr:uid="{00000000-0005-0000-0000-0000B5210000}"/>
    <cellStyle name="20% - uthevingsfarge 1 10 7" xfId="37213" xr:uid="{00000000-0005-0000-0000-0000B6210000}"/>
    <cellStyle name="20% - uthevingsfarge 1 10_4 manuell" xfId="53735"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25" xr:uid="{00000000-0005-0000-0000-0000BB210000}"/>
    <cellStyle name="20% - uthevingsfarge 1 11 2 2_CC1" xfId="53736" xr:uid="{04E831ED-8D92-4D08-84A8-9ED82D36A8E1}"/>
    <cellStyle name="20% - uthevingsfarge 1 11 2 3" xfId="37226" xr:uid="{00000000-0005-0000-0000-0000BC210000}"/>
    <cellStyle name="20% - uthevingsfarge 1 11 2 4" xfId="37227" xr:uid="{00000000-0005-0000-0000-0000BD210000}"/>
    <cellStyle name="20% - uthevingsfarge 1 11 2 5" xfId="37228" xr:uid="{00000000-0005-0000-0000-0000BE210000}"/>
    <cellStyle name="20% - uthevingsfarge 1 11 2 6" xfId="37224" xr:uid="{00000000-0005-0000-0000-0000BF210000}"/>
    <cellStyle name="20% - uthevingsfarge 1 11 2_4 manuell" xfId="53737" xr:uid="{0B1FBA9C-FA00-4B91-A748-BDF579EFD775}"/>
    <cellStyle name="20% - uthevingsfarge 1 11 3" xfId="2561" xr:uid="{00000000-0005-0000-0000-0000C1210000}"/>
    <cellStyle name="20% - uthevingsfarge 1 11 3 2" xfId="37229" xr:uid="{00000000-0005-0000-0000-0000C2210000}"/>
    <cellStyle name="20% - uthevingsfarge 1 11 3_CC1" xfId="53738" xr:uid="{987C2CFE-49C6-4F70-94E7-4BC262D0E888}"/>
    <cellStyle name="20% - uthevingsfarge 1 11 4" xfId="37230" xr:uid="{00000000-0005-0000-0000-0000C3210000}"/>
    <cellStyle name="20% - uthevingsfarge 1 11 5" xfId="37231" xr:uid="{00000000-0005-0000-0000-0000C4210000}"/>
    <cellStyle name="20% - uthevingsfarge 1 11 6" xfId="37232" xr:uid="{00000000-0005-0000-0000-0000C5210000}"/>
    <cellStyle name="20% - uthevingsfarge 1 11 7" xfId="37223" xr:uid="{00000000-0005-0000-0000-0000C6210000}"/>
    <cellStyle name="20% - uthevingsfarge 1 11_4 manuell" xfId="53739"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35" xr:uid="{00000000-0005-0000-0000-0000CB210000}"/>
    <cellStyle name="20% - uthevingsfarge 1 12 2 2_CC1" xfId="53740" xr:uid="{22CA2238-31C2-479A-ADCD-EAD54CEFF8CF}"/>
    <cellStyle name="20% - uthevingsfarge 1 12 2 3" xfId="37236" xr:uid="{00000000-0005-0000-0000-0000CC210000}"/>
    <cellStyle name="20% - uthevingsfarge 1 12 2 4" xfId="37237" xr:uid="{00000000-0005-0000-0000-0000CD210000}"/>
    <cellStyle name="20% - uthevingsfarge 1 12 2 5" xfId="37238" xr:uid="{00000000-0005-0000-0000-0000CE210000}"/>
    <cellStyle name="20% - uthevingsfarge 1 12 2 6" xfId="37234" xr:uid="{00000000-0005-0000-0000-0000CF210000}"/>
    <cellStyle name="20% - uthevingsfarge 1 12 2_4 manuell" xfId="53741" xr:uid="{185C61FB-6ED4-405B-B474-D3FE8857605F}"/>
    <cellStyle name="20% - uthevingsfarge 1 12 3" xfId="2565" xr:uid="{00000000-0005-0000-0000-0000D1210000}"/>
    <cellStyle name="20% - uthevingsfarge 1 12 3 2" xfId="37239" xr:uid="{00000000-0005-0000-0000-0000D2210000}"/>
    <cellStyle name="20% - uthevingsfarge 1 12 3_CC1" xfId="53742" xr:uid="{AF31C7F1-33DC-468A-979D-7FA2DCC0870A}"/>
    <cellStyle name="20% - uthevingsfarge 1 12 4" xfId="37240" xr:uid="{00000000-0005-0000-0000-0000D3210000}"/>
    <cellStyle name="20% - uthevingsfarge 1 12 5" xfId="37241" xr:uid="{00000000-0005-0000-0000-0000D4210000}"/>
    <cellStyle name="20% - uthevingsfarge 1 12 6" xfId="37242" xr:uid="{00000000-0005-0000-0000-0000D5210000}"/>
    <cellStyle name="20% - uthevingsfarge 1 12 7" xfId="37233" xr:uid="{00000000-0005-0000-0000-0000D6210000}"/>
    <cellStyle name="20% - uthevingsfarge 1 12_4 manuell" xfId="53743"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45" xr:uid="{00000000-0005-0000-0000-0000DB210000}"/>
    <cellStyle name="20% - uthevingsfarge 1 13 2 2_CC1" xfId="53744" xr:uid="{B8523E5E-216F-49A0-BEAA-54FA9A9D9D4E}"/>
    <cellStyle name="20% - uthevingsfarge 1 13 2 3" xfId="37246" xr:uid="{00000000-0005-0000-0000-0000DC210000}"/>
    <cellStyle name="20% - uthevingsfarge 1 13 2 4" xfId="37247" xr:uid="{00000000-0005-0000-0000-0000DD210000}"/>
    <cellStyle name="20% - uthevingsfarge 1 13 2 5" xfId="37248" xr:uid="{00000000-0005-0000-0000-0000DE210000}"/>
    <cellStyle name="20% - uthevingsfarge 1 13 2 6" xfId="37244" xr:uid="{00000000-0005-0000-0000-0000DF210000}"/>
    <cellStyle name="20% - uthevingsfarge 1 13 2_4 manuell" xfId="53745" xr:uid="{60019445-33EE-49D4-90AD-C32BA0196CFA}"/>
    <cellStyle name="20% - uthevingsfarge 1 13 3" xfId="2569" xr:uid="{00000000-0005-0000-0000-0000E1210000}"/>
    <cellStyle name="20% - uthevingsfarge 1 13 3 2" xfId="37249" xr:uid="{00000000-0005-0000-0000-0000E2210000}"/>
    <cellStyle name="20% - uthevingsfarge 1 13 3_CC1" xfId="53746" xr:uid="{DA9E4576-55BA-490C-9520-5743C56EF88F}"/>
    <cellStyle name="20% - uthevingsfarge 1 13 4" xfId="37250" xr:uid="{00000000-0005-0000-0000-0000E3210000}"/>
    <cellStyle name="20% - uthevingsfarge 1 13 5" xfId="37251" xr:uid="{00000000-0005-0000-0000-0000E4210000}"/>
    <cellStyle name="20% - uthevingsfarge 1 13 6" xfId="37252" xr:uid="{00000000-0005-0000-0000-0000E5210000}"/>
    <cellStyle name="20% - uthevingsfarge 1 13 7" xfId="37243" xr:uid="{00000000-0005-0000-0000-0000E6210000}"/>
    <cellStyle name="20% - uthevingsfarge 1 13_4 manuell" xfId="53747"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55" xr:uid="{00000000-0005-0000-0000-0000EB210000}"/>
    <cellStyle name="20% - uthevingsfarge 1 14 2 2_CC1" xfId="53748" xr:uid="{352817D3-7B3B-47ED-AA4B-833EDD1B9B2B}"/>
    <cellStyle name="20% - uthevingsfarge 1 14 2 3" xfId="37256" xr:uid="{00000000-0005-0000-0000-0000EC210000}"/>
    <cellStyle name="20% - uthevingsfarge 1 14 2 4" xfId="37257" xr:uid="{00000000-0005-0000-0000-0000ED210000}"/>
    <cellStyle name="20% - uthevingsfarge 1 14 2 5" xfId="37258" xr:uid="{00000000-0005-0000-0000-0000EE210000}"/>
    <cellStyle name="20% - uthevingsfarge 1 14 2 6" xfId="37254" xr:uid="{00000000-0005-0000-0000-0000EF210000}"/>
    <cellStyle name="20% - uthevingsfarge 1 14 2_4 manuell" xfId="53749" xr:uid="{94E13EE4-C832-46BB-98ED-851EE203916B}"/>
    <cellStyle name="20% - uthevingsfarge 1 14 3" xfId="2573" xr:uid="{00000000-0005-0000-0000-0000F1210000}"/>
    <cellStyle name="20% - uthevingsfarge 1 14 3 2" xfId="37259" xr:uid="{00000000-0005-0000-0000-0000F2210000}"/>
    <cellStyle name="20% - uthevingsfarge 1 14 3_CC1" xfId="53750" xr:uid="{B8E7CE1D-CC0C-4246-8833-8B1D595A110D}"/>
    <cellStyle name="20% - uthevingsfarge 1 14 4" xfId="37260" xr:uid="{00000000-0005-0000-0000-0000F3210000}"/>
    <cellStyle name="20% - uthevingsfarge 1 14 5" xfId="37261" xr:uid="{00000000-0005-0000-0000-0000F4210000}"/>
    <cellStyle name="20% - uthevingsfarge 1 14 6" xfId="37262" xr:uid="{00000000-0005-0000-0000-0000F5210000}"/>
    <cellStyle name="20% - uthevingsfarge 1 14 7" xfId="37253" xr:uid="{00000000-0005-0000-0000-0000F6210000}"/>
    <cellStyle name="20% - uthevingsfarge 1 14_4 manuell" xfId="53751"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65" xr:uid="{00000000-0005-0000-0000-0000FB210000}"/>
    <cellStyle name="20% - uthevingsfarge 1 15 2 2_CC1" xfId="53752" xr:uid="{381E9608-ED3D-4802-A061-9A768943BACA}"/>
    <cellStyle name="20% - uthevingsfarge 1 15 2 3" xfId="37266" xr:uid="{00000000-0005-0000-0000-0000FC210000}"/>
    <cellStyle name="20% - uthevingsfarge 1 15 2 4" xfId="37267" xr:uid="{00000000-0005-0000-0000-0000FD210000}"/>
    <cellStyle name="20% - uthevingsfarge 1 15 2 5" xfId="37268" xr:uid="{00000000-0005-0000-0000-0000FE210000}"/>
    <cellStyle name="20% - uthevingsfarge 1 15 2 6" xfId="37264" xr:uid="{00000000-0005-0000-0000-0000FF210000}"/>
    <cellStyle name="20% - uthevingsfarge 1 15 2_4 manuell" xfId="53753" xr:uid="{D0B0AF61-F5E8-4607-9C18-181BDACD2366}"/>
    <cellStyle name="20% - uthevingsfarge 1 15 3" xfId="2577" xr:uid="{00000000-0005-0000-0000-000001220000}"/>
    <cellStyle name="20% - uthevingsfarge 1 15 3 2" xfId="37269" xr:uid="{00000000-0005-0000-0000-000002220000}"/>
    <cellStyle name="20% - uthevingsfarge 1 15 3_CC1" xfId="53754" xr:uid="{36171085-B619-43B4-AB41-278DEFF7E735}"/>
    <cellStyle name="20% - uthevingsfarge 1 15 4" xfId="37270" xr:uid="{00000000-0005-0000-0000-000003220000}"/>
    <cellStyle name="20% - uthevingsfarge 1 15 5" xfId="37271" xr:uid="{00000000-0005-0000-0000-000004220000}"/>
    <cellStyle name="20% - uthevingsfarge 1 15 6" xfId="37272" xr:uid="{00000000-0005-0000-0000-000005220000}"/>
    <cellStyle name="20% - uthevingsfarge 1 15 7" xfId="37263" xr:uid="{00000000-0005-0000-0000-000006220000}"/>
    <cellStyle name="20% - uthevingsfarge 1 15_4 manuell" xfId="53755"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75" xr:uid="{00000000-0005-0000-0000-00000B220000}"/>
    <cellStyle name="20% - uthevingsfarge 1 16 2 2_CC1" xfId="53756" xr:uid="{BBAB7DEF-65C5-4C57-9040-A6A4CAA5596B}"/>
    <cellStyle name="20% - uthevingsfarge 1 16 2 3" xfId="37276" xr:uid="{00000000-0005-0000-0000-00000C220000}"/>
    <cellStyle name="20% - uthevingsfarge 1 16 2 4" xfId="37277" xr:uid="{00000000-0005-0000-0000-00000D220000}"/>
    <cellStyle name="20% - uthevingsfarge 1 16 2 5" xfId="37278" xr:uid="{00000000-0005-0000-0000-00000E220000}"/>
    <cellStyle name="20% - uthevingsfarge 1 16 2 6" xfId="37274" xr:uid="{00000000-0005-0000-0000-00000F220000}"/>
    <cellStyle name="20% - uthevingsfarge 1 16 2_4 manuell" xfId="53757" xr:uid="{38C89F5B-037E-4D50-96D6-20E72DFE8A3E}"/>
    <cellStyle name="20% - uthevingsfarge 1 16 3" xfId="2581" xr:uid="{00000000-0005-0000-0000-000011220000}"/>
    <cellStyle name="20% - uthevingsfarge 1 16 3 2" xfId="37279" xr:uid="{00000000-0005-0000-0000-000012220000}"/>
    <cellStyle name="20% - uthevingsfarge 1 16 3_CC1" xfId="53758" xr:uid="{D93E3089-0E4A-4B1F-B6F1-9C63CE7D0F71}"/>
    <cellStyle name="20% - uthevingsfarge 1 16 4" xfId="37280" xr:uid="{00000000-0005-0000-0000-000013220000}"/>
    <cellStyle name="20% - uthevingsfarge 1 16 5" xfId="37281" xr:uid="{00000000-0005-0000-0000-000014220000}"/>
    <cellStyle name="20% - uthevingsfarge 1 16 6" xfId="37282" xr:uid="{00000000-0005-0000-0000-000015220000}"/>
    <cellStyle name="20% - uthevingsfarge 1 16 7" xfId="37273" xr:uid="{00000000-0005-0000-0000-000016220000}"/>
    <cellStyle name="20% - uthevingsfarge 1 16_4 manuell" xfId="53759"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85" xr:uid="{00000000-0005-0000-0000-00001B220000}"/>
    <cellStyle name="20% - uthevingsfarge 1 17 2 2_CC1" xfId="53760" xr:uid="{1C307C0F-ADF0-4E19-A0F7-533FF2A12B27}"/>
    <cellStyle name="20% - uthevingsfarge 1 17 2 3" xfId="37286" xr:uid="{00000000-0005-0000-0000-00001C220000}"/>
    <cellStyle name="20% - uthevingsfarge 1 17 2 4" xfId="37287" xr:uid="{00000000-0005-0000-0000-00001D220000}"/>
    <cellStyle name="20% - uthevingsfarge 1 17 2 5" xfId="37288" xr:uid="{00000000-0005-0000-0000-00001E220000}"/>
    <cellStyle name="20% - uthevingsfarge 1 17 2 6" xfId="37284" xr:uid="{00000000-0005-0000-0000-00001F220000}"/>
    <cellStyle name="20% - uthevingsfarge 1 17 2_4 manuell" xfId="53761" xr:uid="{BA4DD408-8BF6-4937-A359-61C1A5630B2E}"/>
    <cellStyle name="20% - uthevingsfarge 1 17 3" xfId="2585" xr:uid="{00000000-0005-0000-0000-000021220000}"/>
    <cellStyle name="20% - uthevingsfarge 1 17 3 2" xfId="37289" xr:uid="{00000000-0005-0000-0000-000022220000}"/>
    <cellStyle name="20% - uthevingsfarge 1 17 3_CC1" xfId="53762" xr:uid="{9639EB06-D559-42D1-AD2F-F8970FD78D58}"/>
    <cellStyle name="20% - uthevingsfarge 1 17 4" xfId="37290" xr:uid="{00000000-0005-0000-0000-000023220000}"/>
    <cellStyle name="20% - uthevingsfarge 1 17 5" xfId="37291" xr:uid="{00000000-0005-0000-0000-000024220000}"/>
    <cellStyle name="20% - uthevingsfarge 1 17 6" xfId="37292" xr:uid="{00000000-0005-0000-0000-000025220000}"/>
    <cellStyle name="20% - uthevingsfarge 1 17 7" xfId="37283" xr:uid="{00000000-0005-0000-0000-000026220000}"/>
    <cellStyle name="20% - uthevingsfarge 1 17_4 manuell" xfId="53763"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295" xr:uid="{00000000-0005-0000-0000-00002B220000}"/>
    <cellStyle name="20% - uthevingsfarge 1 18 2 2_CC1" xfId="53764" xr:uid="{3967D1C4-D510-462B-82AD-82F0D5F00AFF}"/>
    <cellStyle name="20% - uthevingsfarge 1 18 2 3" xfId="37296" xr:uid="{00000000-0005-0000-0000-00002C220000}"/>
    <cellStyle name="20% - uthevingsfarge 1 18 2 4" xfId="37297" xr:uid="{00000000-0005-0000-0000-00002D220000}"/>
    <cellStyle name="20% - uthevingsfarge 1 18 2 5" xfId="37298" xr:uid="{00000000-0005-0000-0000-00002E220000}"/>
    <cellStyle name="20% - uthevingsfarge 1 18 2 6" xfId="37294" xr:uid="{00000000-0005-0000-0000-00002F220000}"/>
    <cellStyle name="20% - uthevingsfarge 1 18 2_4 manuell" xfId="53765" xr:uid="{117E08DE-796B-4794-8145-E8E27071CA33}"/>
    <cellStyle name="20% - uthevingsfarge 1 18 3" xfId="2589" xr:uid="{00000000-0005-0000-0000-000031220000}"/>
    <cellStyle name="20% - uthevingsfarge 1 18 3 2" xfId="37299" xr:uid="{00000000-0005-0000-0000-000032220000}"/>
    <cellStyle name="20% - uthevingsfarge 1 18 3_CC1" xfId="53766" xr:uid="{025738B3-FED7-4418-BC15-C128D8816388}"/>
    <cellStyle name="20% - uthevingsfarge 1 18 4" xfId="37300" xr:uid="{00000000-0005-0000-0000-000033220000}"/>
    <cellStyle name="20% - uthevingsfarge 1 18 5" xfId="37301" xr:uid="{00000000-0005-0000-0000-000034220000}"/>
    <cellStyle name="20% - uthevingsfarge 1 18 6" xfId="37302" xr:uid="{00000000-0005-0000-0000-000035220000}"/>
    <cellStyle name="20% - uthevingsfarge 1 18 7" xfId="37293" xr:uid="{00000000-0005-0000-0000-000036220000}"/>
    <cellStyle name="20% - uthevingsfarge 1 18_4 manuell" xfId="53767"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05" xr:uid="{00000000-0005-0000-0000-00003B220000}"/>
    <cellStyle name="20% - uthevingsfarge 1 19 2 2_CC1" xfId="53768" xr:uid="{217EED1C-5641-45EF-89CD-378B3A117644}"/>
    <cellStyle name="20% - uthevingsfarge 1 19 2 3" xfId="37306" xr:uid="{00000000-0005-0000-0000-00003C220000}"/>
    <cellStyle name="20% - uthevingsfarge 1 19 2 4" xfId="37307" xr:uid="{00000000-0005-0000-0000-00003D220000}"/>
    <cellStyle name="20% - uthevingsfarge 1 19 2 5" xfId="37308" xr:uid="{00000000-0005-0000-0000-00003E220000}"/>
    <cellStyle name="20% - uthevingsfarge 1 19 2 6" xfId="37304" xr:uid="{00000000-0005-0000-0000-00003F220000}"/>
    <cellStyle name="20% - uthevingsfarge 1 19 2_4 manuell" xfId="53769" xr:uid="{A99A2810-AF2B-4567-B572-6279D0B6A0F5}"/>
    <cellStyle name="20% - uthevingsfarge 1 19 3" xfId="2593" xr:uid="{00000000-0005-0000-0000-000041220000}"/>
    <cellStyle name="20% - uthevingsfarge 1 19 3 2" xfId="37309" xr:uid="{00000000-0005-0000-0000-000042220000}"/>
    <cellStyle name="20% - uthevingsfarge 1 19 3_CC1" xfId="53770" xr:uid="{A72DCFEA-23CF-48EE-8057-EBD08EF72308}"/>
    <cellStyle name="20% - uthevingsfarge 1 19 4" xfId="37310" xr:uid="{00000000-0005-0000-0000-000043220000}"/>
    <cellStyle name="20% - uthevingsfarge 1 19 5" xfId="37311" xr:uid="{00000000-0005-0000-0000-000044220000}"/>
    <cellStyle name="20% - uthevingsfarge 1 19 6" xfId="37312" xr:uid="{00000000-0005-0000-0000-000045220000}"/>
    <cellStyle name="20% - uthevingsfarge 1 19 7" xfId="37303" xr:uid="{00000000-0005-0000-0000-000046220000}"/>
    <cellStyle name="20% - uthevingsfarge 1 19_4 manuell" xfId="53771"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1" xr:uid="{00000000-0005-0000-0000-00004F220000}"/>
    <cellStyle name="20% - uthevingsfarge 1 2 14" xfId="43242" xr:uid="{00000000-0005-0000-0000-000050220000}"/>
    <cellStyle name="20% - uthevingsfarge 1 2 15" xfId="43243" xr:uid="{00000000-0005-0000-0000-000051220000}"/>
    <cellStyle name="20% - uthevingsfarge 1 2 16" xfId="43244" xr:uid="{00000000-0005-0000-0000-000052220000}"/>
    <cellStyle name="20% - uthevingsfarge 1 2 2" xfId="2595" xr:uid="{00000000-0005-0000-0000-000053220000}"/>
    <cellStyle name="20% - uthevingsfarge 1 2 2 10" xfId="43245" xr:uid="{00000000-0005-0000-0000-000054220000}"/>
    <cellStyle name="20% - uthevingsfarge 1 2 2 11" xfId="43246" xr:uid="{00000000-0005-0000-0000-000055220000}"/>
    <cellStyle name="20% - uthevingsfarge 1 2 2 2" xfId="2596" xr:uid="{00000000-0005-0000-0000-000056220000}"/>
    <cellStyle name="20% - uthevingsfarge 1 2 2 2 10" xfId="43247" xr:uid="{00000000-0005-0000-0000-000057220000}"/>
    <cellStyle name="20% - uthevingsfarge 1 2 2 2 2" xfId="14464" xr:uid="{00000000-0005-0000-0000-000058220000}"/>
    <cellStyle name="20% - uthevingsfarge 1 2 2 2 2 2" xfId="14465" xr:uid="{00000000-0005-0000-0000-000059220000}"/>
    <cellStyle name="20% - uthevingsfarge 1 2 2 2 2 2 2" xfId="43248" xr:uid="{00000000-0005-0000-0000-00005A220000}"/>
    <cellStyle name="20% - uthevingsfarge 1 2 2 2 2 2 2 2" xfId="43249" xr:uid="{00000000-0005-0000-0000-00005B220000}"/>
    <cellStyle name="20% - uthevingsfarge 1 2 2 2 2 2 3" xfId="43250" xr:uid="{00000000-0005-0000-0000-00005C220000}"/>
    <cellStyle name="20% - uthevingsfarge 1 2 2 2 2 2_3. Chng in credit spreads" xfId="43251" xr:uid="{00000000-0005-0000-0000-00005D220000}"/>
    <cellStyle name="20% - uthevingsfarge 1 2 2 2 2 3" xfId="14466" xr:uid="{00000000-0005-0000-0000-00005E220000}"/>
    <cellStyle name="20% - uthevingsfarge 1 2 2 2 2 3 2" xfId="43252" xr:uid="{00000000-0005-0000-0000-00005F220000}"/>
    <cellStyle name="20% - uthevingsfarge 1 2 2 2 2 4" xfId="43253" xr:uid="{00000000-0005-0000-0000-000060220000}"/>
    <cellStyle name="20% - uthevingsfarge 1 2 2 2 2 5" xfId="43254" xr:uid="{00000000-0005-0000-0000-000061220000}"/>
    <cellStyle name="20% - uthevingsfarge 1 2 2 2 2 6" xfId="43255" xr:uid="{00000000-0005-0000-0000-000062220000}"/>
    <cellStyle name="20% - uthevingsfarge 1 2 2 2 2_3. Chng in credit spreads" xfId="43256" xr:uid="{00000000-0005-0000-0000-000063220000}"/>
    <cellStyle name="20% - uthevingsfarge 1 2 2 2 3" xfId="14467" xr:uid="{00000000-0005-0000-0000-000064220000}"/>
    <cellStyle name="20% - uthevingsfarge 1 2 2 2 3 2" xfId="14468" xr:uid="{00000000-0005-0000-0000-000065220000}"/>
    <cellStyle name="20% - uthevingsfarge 1 2 2 2 3 2 2" xfId="43257" xr:uid="{00000000-0005-0000-0000-000066220000}"/>
    <cellStyle name="20% - uthevingsfarge 1 2 2 2 3 2 2 2" xfId="43258" xr:uid="{00000000-0005-0000-0000-000067220000}"/>
    <cellStyle name="20% - uthevingsfarge 1 2 2 2 3 2 3" xfId="43259" xr:uid="{00000000-0005-0000-0000-000068220000}"/>
    <cellStyle name="20% - uthevingsfarge 1 2 2 2 3 2_3. Chng in credit spreads" xfId="43260" xr:uid="{00000000-0005-0000-0000-000069220000}"/>
    <cellStyle name="20% - uthevingsfarge 1 2 2 2 3 3" xfId="14469" xr:uid="{00000000-0005-0000-0000-00006A220000}"/>
    <cellStyle name="20% - uthevingsfarge 1 2 2 2 3 3 2" xfId="43261" xr:uid="{00000000-0005-0000-0000-00006B220000}"/>
    <cellStyle name="20% - uthevingsfarge 1 2 2 2 3 4" xfId="43262" xr:uid="{00000000-0005-0000-0000-00006C220000}"/>
    <cellStyle name="20% - uthevingsfarge 1 2 2 2 3 5" xfId="43263" xr:uid="{00000000-0005-0000-0000-00006D220000}"/>
    <cellStyle name="20% - uthevingsfarge 1 2 2 2 3 6" xfId="43264" xr:uid="{00000000-0005-0000-0000-00006E220000}"/>
    <cellStyle name="20% - uthevingsfarge 1 2 2 2 3_3. Chng in credit spreads" xfId="43265" xr:uid="{00000000-0005-0000-0000-00006F220000}"/>
    <cellStyle name="20% - uthevingsfarge 1 2 2 2 4" xfId="14470" xr:uid="{00000000-0005-0000-0000-000070220000}"/>
    <cellStyle name="20% - uthevingsfarge 1 2 2 2 4 2" xfId="14471" xr:uid="{00000000-0005-0000-0000-000071220000}"/>
    <cellStyle name="20% - uthevingsfarge 1 2 2 2 4 2 2" xfId="43266" xr:uid="{00000000-0005-0000-0000-000072220000}"/>
    <cellStyle name="20% - uthevingsfarge 1 2 2 2 4 3" xfId="14472" xr:uid="{00000000-0005-0000-0000-000073220000}"/>
    <cellStyle name="20% - uthevingsfarge 1 2 2 2 4 4" xfId="43267" xr:uid="{00000000-0005-0000-0000-000074220000}"/>
    <cellStyle name="20% - uthevingsfarge 1 2 2 2 4 5" xfId="43268" xr:uid="{00000000-0005-0000-0000-000075220000}"/>
    <cellStyle name="20% - uthevingsfarge 1 2 2 2 4 6" xfId="43269" xr:uid="{00000000-0005-0000-0000-000076220000}"/>
    <cellStyle name="20% - uthevingsfarge 1 2 2 2 4_3. Chng in credit spreads" xfId="43270" xr:uid="{00000000-0005-0000-0000-000077220000}"/>
    <cellStyle name="20% - uthevingsfarge 1 2 2 2 5" xfId="14473" xr:uid="{00000000-0005-0000-0000-000078220000}"/>
    <cellStyle name="20% - uthevingsfarge 1 2 2 2 5 2" xfId="14474" xr:uid="{00000000-0005-0000-0000-000079220000}"/>
    <cellStyle name="20% - uthevingsfarge 1 2 2 2 5 2 2" xfId="43271" xr:uid="{00000000-0005-0000-0000-00007A220000}"/>
    <cellStyle name="20% - uthevingsfarge 1 2 2 2 5 3" xfId="14475" xr:uid="{00000000-0005-0000-0000-00007B220000}"/>
    <cellStyle name="20% - uthevingsfarge 1 2 2 2 5 4" xfId="43272" xr:uid="{00000000-0005-0000-0000-00007C220000}"/>
    <cellStyle name="20% - uthevingsfarge 1 2 2 2 5 5" xfId="43273" xr:uid="{00000000-0005-0000-0000-00007D220000}"/>
    <cellStyle name="20% - uthevingsfarge 1 2 2 2 5_3. Chng in credit spreads" xfId="43274" xr:uid="{00000000-0005-0000-0000-00007E220000}"/>
    <cellStyle name="20% - uthevingsfarge 1 2 2 2 6" xfId="14476" xr:uid="{00000000-0005-0000-0000-00007F220000}"/>
    <cellStyle name="20% - uthevingsfarge 1 2 2 2 6 2" xfId="43275" xr:uid="{00000000-0005-0000-0000-000080220000}"/>
    <cellStyle name="20% - uthevingsfarge 1 2 2 2 7" xfId="14477" xr:uid="{00000000-0005-0000-0000-000081220000}"/>
    <cellStyle name="20% - uthevingsfarge 1 2 2 2 8" xfId="37314" xr:uid="{00000000-0005-0000-0000-000082220000}"/>
    <cellStyle name="20% - uthevingsfarge 1 2 2 2 9" xfId="43276" xr:uid="{00000000-0005-0000-0000-000083220000}"/>
    <cellStyle name="20% - uthevingsfarge 1 2 2 2_3. Chng in credit spreads" xfId="43277" xr:uid="{00000000-0005-0000-0000-000084220000}"/>
    <cellStyle name="20% - uthevingsfarge 1 2 2 3" xfId="14478" xr:uid="{00000000-0005-0000-0000-000085220000}"/>
    <cellStyle name="20% - uthevingsfarge 1 2 2 3 2" xfId="14479" xr:uid="{00000000-0005-0000-0000-000086220000}"/>
    <cellStyle name="20% - uthevingsfarge 1 2 2 3 2 2" xfId="43278" xr:uid="{00000000-0005-0000-0000-000087220000}"/>
    <cellStyle name="20% - uthevingsfarge 1 2 2 3 2 2 2" xfId="43279" xr:uid="{00000000-0005-0000-0000-000088220000}"/>
    <cellStyle name="20% - uthevingsfarge 1 2 2 3 2 3" xfId="43280" xr:uid="{00000000-0005-0000-0000-000089220000}"/>
    <cellStyle name="20% - uthevingsfarge 1 2 2 3 2_3. Chng in credit spreads" xfId="43281" xr:uid="{00000000-0005-0000-0000-00008A220000}"/>
    <cellStyle name="20% - uthevingsfarge 1 2 2 3 3" xfId="14480" xr:uid="{00000000-0005-0000-0000-00008B220000}"/>
    <cellStyle name="20% - uthevingsfarge 1 2 2 3 3 2" xfId="43282" xr:uid="{00000000-0005-0000-0000-00008C220000}"/>
    <cellStyle name="20% - uthevingsfarge 1 2 2 3 4" xfId="37315" xr:uid="{00000000-0005-0000-0000-00008D220000}"/>
    <cellStyle name="20% - uthevingsfarge 1 2 2 3 5" xfId="43283" xr:uid="{00000000-0005-0000-0000-00008E220000}"/>
    <cellStyle name="20% - uthevingsfarge 1 2 2 3 6" xfId="43284" xr:uid="{00000000-0005-0000-0000-00008F220000}"/>
    <cellStyle name="20% - uthevingsfarge 1 2 2 3_3. Chng in credit spreads" xfId="43285" xr:uid="{00000000-0005-0000-0000-000090220000}"/>
    <cellStyle name="20% - uthevingsfarge 1 2 2 4" xfId="14481" xr:uid="{00000000-0005-0000-0000-000091220000}"/>
    <cellStyle name="20% - uthevingsfarge 1 2 2 4 2" xfId="14482" xr:uid="{00000000-0005-0000-0000-000092220000}"/>
    <cellStyle name="20% - uthevingsfarge 1 2 2 4 2 2" xfId="43286" xr:uid="{00000000-0005-0000-0000-000093220000}"/>
    <cellStyle name="20% - uthevingsfarge 1 2 2 4 2 2 2" xfId="43287" xr:uid="{00000000-0005-0000-0000-000094220000}"/>
    <cellStyle name="20% - uthevingsfarge 1 2 2 4 2 3" xfId="43288" xr:uid="{00000000-0005-0000-0000-000095220000}"/>
    <cellStyle name="20% - uthevingsfarge 1 2 2 4 2_3. Chng in credit spreads" xfId="43289" xr:uid="{00000000-0005-0000-0000-000096220000}"/>
    <cellStyle name="20% - uthevingsfarge 1 2 2 4 3" xfId="14483" xr:uid="{00000000-0005-0000-0000-000097220000}"/>
    <cellStyle name="20% - uthevingsfarge 1 2 2 4 3 2" xfId="43290" xr:uid="{00000000-0005-0000-0000-000098220000}"/>
    <cellStyle name="20% - uthevingsfarge 1 2 2 4 4" xfId="37316" xr:uid="{00000000-0005-0000-0000-000099220000}"/>
    <cellStyle name="20% - uthevingsfarge 1 2 2 4 5" xfId="43291" xr:uid="{00000000-0005-0000-0000-00009A220000}"/>
    <cellStyle name="20% - uthevingsfarge 1 2 2 4 6" xfId="43292" xr:uid="{00000000-0005-0000-0000-00009B220000}"/>
    <cellStyle name="20% - uthevingsfarge 1 2 2 4_3. Chng in credit spreads" xfId="43293" xr:uid="{00000000-0005-0000-0000-00009C220000}"/>
    <cellStyle name="20% - uthevingsfarge 1 2 2 5" xfId="14484" xr:uid="{00000000-0005-0000-0000-00009D220000}"/>
    <cellStyle name="20% - uthevingsfarge 1 2 2 5 2" xfId="14485" xr:uid="{00000000-0005-0000-0000-00009E220000}"/>
    <cellStyle name="20% - uthevingsfarge 1 2 2 5 2 2" xfId="43294" xr:uid="{00000000-0005-0000-0000-00009F220000}"/>
    <cellStyle name="20% - uthevingsfarge 1 2 2 5 2 2 2" xfId="43295" xr:uid="{00000000-0005-0000-0000-0000A0220000}"/>
    <cellStyle name="20% - uthevingsfarge 1 2 2 5 2 3" xfId="43296" xr:uid="{00000000-0005-0000-0000-0000A1220000}"/>
    <cellStyle name="20% - uthevingsfarge 1 2 2 5 2_3. Chng in credit spreads" xfId="43297" xr:uid="{00000000-0005-0000-0000-0000A2220000}"/>
    <cellStyle name="20% - uthevingsfarge 1 2 2 5 3" xfId="14486" xr:uid="{00000000-0005-0000-0000-0000A3220000}"/>
    <cellStyle name="20% - uthevingsfarge 1 2 2 5 3 2" xfId="43298" xr:uid="{00000000-0005-0000-0000-0000A4220000}"/>
    <cellStyle name="20% - uthevingsfarge 1 2 2 5 4" xfId="37317" xr:uid="{00000000-0005-0000-0000-0000A5220000}"/>
    <cellStyle name="20% - uthevingsfarge 1 2 2 5 5" xfId="43299" xr:uid="{00000000-0005-0000-0000-0000A6220000}"/>
    <cellStyle name="20% - uthevingsfarge 1 2 2 5 6" xfId="43300" xr:uid="{00000000-0005-0000-0000-0000A7220000}"/>
    <cellStyle name="20% - uthevingsfarge 1 2 2 5_3. Chng in credit spreads" xfId="43301" xr:uid="{00000000-0005-0000-0000-0000A8220000}"/>
    <cellStyle name="20% - uthevingsfarge 1 2 2 6" xfId="14487" xr:uid="{00000000-0005-0000-0000-0000A9220000}"/>
    <cellStyle name="20% - uthevingsfarge 1 2 2 6 2" xfId="14488" xr:uid="{00000000-0005-0000-0000-0000AA220000}"/>
    <cellStyle name="20% - uthevingsfarge 1 2 2 6 2 2" xfId="43302" xr:uid="{00000000-0005-0000-0000-0000AB220000}"/>
    <cellStyle name="20% - uthevingsfarge 1 2 2 6 3" xfId="14489" xr:uid="{00000000-0005-0000-0000-0000AC220000}"/>
    <cellStyle name="20% - uthevingsfarge 1 2 2 6 4" xfId="43303" xr:uid="{00000000-0005-0000-0000-0000AD220000}"/>
    <cellStyle name="20% - uthevingsfarge 1 2 2 6 5" xfId="43304" xr:uid="{00000000-0005-0000-0000-0000AE220000}"/>
    <cellStyle name="20% - uthevingsfarge 1 2 2 6 6" xfId="43305" xr:uid="{00000000-0005-0000-0000-0000AF220000}"/>
    <cellStyle name="20% - uthevingsfarge 1 2 2 6_3. Chng in credit spreads" xfId="43306" xr:uid="{00000000-0005-0000-0000-0000B0220000}"/>
    <cellStyle name="20% - uthevingsfarge 1 2 2 7" xfId="14490" xr:uid="{00000000-0005-0000-0000-0000B1220000}"/>
    <cellStyle name="20% - uthevingsfarge 1 2 2 8" xfId="37313" xr:uid="{00000000-0005-0000-0000-0000B2220000}"/>
    <cellStyle name="20% - uthevingsfarge 1 2 2 9" xfId="43307" xr:uid="{00000000-0005-0000-0000-0000B3220000}"/>
    <cellStyle name="20% - uthevingsfarge 1 2 2_3. Chng in credit spreads" xfId="43308" xr:uid="{00000000-0005-0000-0000-0000B4220000}"/>
    <cellStyle name="20% - uthevingsfarge 1 2 3" xfId="12446" xr:uid="{00000000-0005-0000-0000-0000B5220000}"/>
    <cellStyle name="20% - uthevingsfarge 1 2 3 10" xfId="43309" xr:uid="{00000000-0005-0000-0000-0000B6220000}"/>
    <cellStyle name="20% - uthevingsfarge 1 2 3 2" xfId="14491" xr:uid="{00000000-0005-0000-0000-0000B7220000}"/>
    <cellStyle name="20% - uthevingsfarge 1 2 3 2 2" xfId="14492" xr:uid="{00000000-0005-0000-0000-0000B8220000}"/>
    <cellStyle name="20% - uthevingsfarge 1 2 3 2 2 2" xfId="43310" xr:uid="{00000000-0005-0000-0000-0000B9220000}"/>
    <cellStyle name="20% - uthevingsfarge 1 2 3 2 2 2 2" xfId="43311" xr:uid="{00000000-0005-0000-0000-0000BA220000}"/>
    <cellStyle name="20% - uthevingsfarge 1 2 3 2 2 3" xfId="43312" xr:uid="{00000000-0005-0000-0000-0000BB220000}"/>
    <cellStyle name="20% - uthevingsfarge 1 2 3 2 2_3. Chng in credit spreads" xfId="43313" xr:uid="{00000000-0005-0000-0000-0000BC220000}"/>
    <cellStyle name="20% - uthevingsfarge 1 2 3 2 3" xfId="14493" xr:uid="{00000000-0005-0000-0000-0000BD220000}"/>
    <cellStyle name="20% - uthevingsfarge 1 2 3 2 3 2" xfId="43314" xr:uid="{00000000-0005-0000-0000-0000BE220000}"/>
    <cellStyle name="20% - uthevingsfarge 1 2 3 2 3 2 2" xfId="43315" xr:uid="{00000000-0005-0000-0000-0000BF220000}"/>
    <cellStyle name="20% - uthevingsfarge 1 2 3 2 3 3" xfId="43316" xr:uid="{00000000-0005-0000-0000-0000C0220000}"/>
    <cellStyle name="20% - uthevingsfarge 1 2 3 2 3_3. Chng in credit spreads" xfId="43317" xr:uid="{00000000-0005-0000-0000-0000C1220000}"/>
    <cellStyle name="20% - uthevingsfarge 1 2 3 2 4" xfId="43318" xr:uid="{00000000-0005-0000-0000-0000C2220000}"/>
    <cellStyle name="20% - uthevingsfarge 1 2 3 2 4 2" xfId="43319" xr:uid="{00000000-0005-0000-0000-0000C3220000}"/>
    <cellStyle name="20% - uthevingsfarge 1 2 3 2 4 2 2" xfId="43320" xr:uid="{00000000-0005-0000-0000-0000C4220000}"/>
    <cellStyle name="20% - uthevingsfarge 1 2 3 2 4 3" xfId="43321" xr:uid="{00000000-0005-0000-0000-0000C5220000}"/>
    <cellStyle name="20% - uthevingsfarge 1 2 3 2 4_3. Chng in credit spreads" xfId="43322" xr:uid="{00000000-0005-0000-0000-0000C6220000}"/>
    <cellStyle name="20% - uthevingsfarge 1 2 3 2 5" xfId="43323" xr:uid="{00000000-0005-0000-0000-0000C7220000}"/>
    <cellStyle name="20% - uthevingsfarge 1 2 3 2 5 2" xfId="43324" xr:uid="{00000000-0005-0000-0000-0000C8220000}"/>
    <cellStyle name="20% - uthevingsfarge 1 2 3 2 6" xfId="43325" xr:uid="{00000000-0005-0000-0000-0000C9220000}"/>
    <cellStyle name="20% - uthevingsfarge 1 2 3 2_3. Chng in credit spreads" xfId="43326" xr:uid="{00000000-0005-0000-0000-0000CA220000}"/>
    <cellStyle name="20% - uthevingsfarge 1 2 3 3" xfId="14494" xr:uid="{00000000-0005-0000-0000-0000CB220000}"/>
    <cellStyle name="20% - uthevingsfarge 1 2 3 3 2" xfId="14495" xr:uid="{00000000-0005-0000-0000-0000CC220000}"/>
    <cellStyle name="20% - uthevingsfarge 1 2 3 3 2 2" xfId="43327" xr:uid="{00000000-0005-0000-0000-0000CD220000}"/>
    <cellStyle name="20% - uthevingsfarge 1 2 3 3 2 2 2" xfId="43328" xr:uid="{00000000-0005-0000-0000-0000CE220000}"/>
    <cellStyle name="20% - uthevingsfarge 1 2 3 3 2 3" xfId="43329" xr:uid="{00000000-0005-0000-0000-0000CF220000}"/>
    <cellStyle name="20% - uthevingsfarge 1 2 3 3 2_3. Chng in credit spreads" xfId="43330" xr:uid="{00000000-0005-0000-0000-0000D0220000}"/>
    <cellStyle name="20% - uthevingsfarge 1 2 3 3 3" xfId="14496" xr:uid="{00000000-0005-0000-0000-0000D1220000}"/>
    <cellStyle name="20% - uthevingsfarge 1 2 3 3 3 2" xfId="43331" xr:uid="{00000000-0005-0000-0000-0000D2220000}"/>
    <cellStyle name="20% - uthevingsfarge 1 2 3 3 4" xfId="43332" xr:uid="{00000000-0005-0000-0000-0000D3220000}"/>
    <cellStyle name="20% - uthevingsfarge 1 2 3 3 5" xfId="43333" xr:uid="{00000000-0005-0000-0000-0000D4220000}"/>
    <cellStyle name="20% - uthevingsfarge 1 2 3 3 6" xfId="43334" xr:uid="{00000000-0005-0000-0000-0000D5220000}"/>
    <cellStyle name="20% - uthevingsfarge 1 2 3 3_3. Chng in credit spreads" xfId="43335" xr:uid="{00000000-0005-0000-0000-0000D6220000}"/>
    <cellStyle name="20% - uthevingsfarge 1 2 3 4" xfId="14497" xr:uid="{00000000-0005-0000-0000-0000D7220000}"/>
    <cellStyle name="20% - uthevingsfarge 1 2 3 4 2" xfId="14498" xr:uid="{00000000-0005-0000-0000-0000D8220000}"/>
    <cellStyle name="20% - uthevingsfarge 1 2 3 4 2 2" xfId="43336" xr:uid="{00000000-0005-0000-0000-0000D9220000}"/>
    <cellStyle name="20% - uthevingsfarge 1 2 3 4 3" xfId="14499" xr:uid="{00000000-0005-0000-0000-0000DA220000}"/>
    <cellStyle name="20% - uthevingsfarge 1 2 3 4 4" xfId="43337" xr:uid="{00000000-0005-0000-0000-0000DB220000}"/>
    <cellStyle name="20% - uthevingsfarge 1 2 3 4 5" xfId="43338" xr:uid="{00000000-0005-0000-0000-0000DC220000}"/>
    <cellStyle name="20% - uthevingsfarge 1 2 3 4 6" xfId="43339" xr:uid="{00000000-0005-0000-0000-0000DD220000}"/>
    <cellStyle name="20% - uthevingsfarge 1 2 3 4_3. Chng in credit spreads" xfId="43340" xr:uid="{00000000-0005-0000-0000-0000DE220000}"/>
    <cellStyle name="20% - uthevingsfarge 1 2 3 5" xfId="14500" xr:uid="{00000000-0005-0000-0000-0000DF220000}"/>
    <cellStyle name="20% - uthevingsfarge 1 2 3 5 2" xfId="14501" xr:uid="{00000000-0005-0000-0000-0000E0220000}"/>
    <cellStyle name="20% - uthevingsfarge 1 2 3 5 2 2" xfId="43341" xr:uid="{00000000-0005-0000-0000-0000E1220000}"/>
    <cellStyle name="20% - uthevingsfarge 1 2 3 5 3" xfId="14502" xr:uid="{00000000-0005-0000-0000-0000E2220000}"/>
    <cellStyle name="20% - uthevingsfarge 1 2 3 5 4" xfId="43342" xr:uid="{00000000-0005-0000-0000-0000E3220000}"/>
    <cellStyle name="20% - uthevingsfarge 1 2 3 5 5" xfId="43343" xr:uid="{00000000-0005-0000-0000-0000E4220000}"/>
    <cellStyle name="20% - uthevingsfarge 1 2 3 5 6" xfId="43344" xr:uid="{00000000-0005-0000-0000-0000E5220000}"/>
    <cellStyle name="20% - uthevingsfarge 1 2 3 5_3. Chng in credit spreads" xfId="43345" xr:uid="{00000000-0005-0000-0000-0000E6220000}"/>
    <cellStyle name="20% - uthevingsfarge 1 2 3 6" xfId="14503" xr:uid="{00000000-0005-0000-0000-0000E7220000}"/>
    <cellStyle name="20% - uthevingsfarge 1 2 3 6 2" xfId="43346" xr:uid="{00000000-0005-0000-0000-0000E8220000}"/>
    <cellStyle name="20% - uthevingsfarge 1 2 3 6 2 2" xfId="43347" xr:uid="{00000000-0005-0000-0000-0000E9220000}"/>
    <cellStyle name="20% - uthevingsfarge 1 2 3 6 3" xfId="43348" xr:uid="{00000000-0005-0000-0000-0000EA220000}"/>
    <cellStyle name="20% - uthevingsfarge 1 2 3 6_3. Chng in credit spreads" xfId="43349" xr:uid="{00000000-0005-0000-0000-0000EB220000}"/>
    <cellStyle name="20% - uthevingsfarge 1 2 3 7" xfId="14504" xr:uid="{00000000-0005-0000-0000-0000EC220000}"/>
    <cellStyle name="20% - uthevingsfarge 1 2 3 7 2" xfId="43350" xr:uid="{00000000-0005-0000-0000-0000ED220000}"/>
    <cellStyle name="20% - uthevingsfarge 1 2 3 8" xfId="37318" xr:uid="{00000000-0005-0000-0000-0000EE220000}"/>
    <cellStyle name="20% - uthevingsfarge 1 2 3 9" xfId="43351" xr:uid="{00000000-0005-0000-0000-0000EF220000}"/>
    <cellStyle name="20% - uthevingsfarge 1 2 3_3. Chng in credit spreads" xfId="43352"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53" xr:uid="{00000000-0005-0000-0000-0000F4220000}"/>
    <cellStyle name="20% - uthevingsfarge 1 2 4 2 3" xfId="43354" xr:uid="{00000000-0005-0000-0000-0000F5220000}"/>
    <cellStyle name="20% - uthevingsfarge 1 2 4 2_3. Chng in credit spreads" xfId="43355" xr:uid="{00000000-0005-0000-0000-0000F6220000}"/>
    <cellStyle name="20% - uthevingsfarge 1 2 4 3" xfId="14508" xr:uid="{00000000-0005-0000-0000-0000F7220000}"/>
    <cellStyle name="20% - uthevingsfarge 1 2 4 3 2" xfId="43356" xr:uid="{00000000-0005-0000-0000-0000F8220000}"/>
    <cellStyle name="20% - uthevingsfarge 1 2 4 3 2 2" xfId="43357" xr:uid="{00000000-0005-0000-0000-0000F9220000}"/>
    <cellStyle name="20% - uthevingsfarge 1 2 4 3 3" xfId="43358" xr:uid="{00000000-0005-0000-0000-0000FA220000}"/>
    <cellStyle name="20% - uthevingsfarge 1 2 4 3_3. Chng in credit spreads" xfId="43359" xr:uid="{00000000-0005-0000-0000-0000FB220000}"/>
    <cellStyle name="20% - uthevingsfarge 1 2 4 4" xfId="14509" xr:uid="{00000000-0005-0000-0000-0000FC220000}"/>
    <cellStyle name="20% - uthevingsfarge 1 2 4 4 2" xfId="43360" xr:uid="{00000000-0005-0000-0000-0000FD220000}"/>
    <cellStyle name="20% - uthevingsfarge 1 2 4 4 2 2" xfId="43361" xr:uid="{00000000-0005-0000-0000-0000FE220000}"/>
    <cellStyle name="20% - uthevingsfarge 1 2 4 4 3" xfId="43362" xr:uid="{00000000-0005-0000-0000-0000FF220000}"/>
    <cellStyle name="20% - uthevingsfarge 1 2 4 4_3. Chng in credit spreads" xfId="43363" xr:uid="{00000000-0005-0000-0000-000000230000}"/>
    <cellStyle name="20% - uthevingsfarge 1 2 4 5" xfId="37319" xr:uid="{00000000-0005-0000-0000-000001230000}"/>
    <cellStyle name="20% - uthevingsfarge 1 2 4 5 2" xfId="43364" xr:uid="{00000000-0005-0000-0000-000002230000}"/>
    <cellStyle name="20% - uthevingsfarge 1 2 4 6" xfId="43365" xr:uid="{00000000-0005-0000-0000-000003230000}"/>
    <cellStyle name="20% - uthevingsfarge 1 2 4 7" xfId="43366" xr:uid="{00000000-0005-0000-0000-000004230000}"/>
    <cellStyle name="20% - uthevingsfarge 1 2 4_3. Chng in credit spreads" xfId="43367"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68" xr:uid="{00000000-0005-0000-0000-000009230000}"/>
    <cellStyle name="20% - uthevingsfarge 1 2 5 2 3" xfId="43369" xr:uid="{00000000-0005-0000-0000-00000A230000}"/>
    <cellStyle name="20% - uthevingsfarge 1 2 5 2_3. Chng in credit spreads" xfId="43370" xr:uid="{00000000-0005-0000-0000-00000B230000}"/>
    <cellStyle name="20% - uthevingsfarge 1 2 5 3" xfId="14513" xr:uid="{00000000-0005-0000-0000-00000C230000}"/>
    <cellStyle name="20% - uthevingsfarge 1 2 5 3 2" xfId="43371" xr:uid="{00000000-0005-0000-0000-00000D230000}"/>
    <cellStyle name="20% - uthevingsfarge 1 2 5 4" xfId="14514" xr:uid="{00000000-0005-0000-0000-00000E230000}"/>
    <cellStyle name="20% - uthevingsfarge 1 2 5 5" xfId="37320" xr:uid="{00000000-0005-0000-0000-00000F230000}"/>
    <cellStyle name="20% - uthevingsfarge 1 2 5 6" xfId="43372" xr:uid="{00000000-0005-0000-0000-000010230000}"/>
    <cellStyle name="20% - uthevingsfarge 1 2 5 7" xfId="43373" xr:uid="{00000000-0005-0000-0000-000011230000}"/>
    <cellStyle name="20% - uthevingsfarge 1 2 5_3. Chng in credit spreads" xfId="43374"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75" xr:uid="{00000000-0005-0000-0000-000016230000}"/>
    <cellStyle name="20% - uthevingsfarge 1 2 6 2 3" xfId="43376" xr:uid="{00000000-0005-0000-0000-000017230000}"/>
    <cellStyle name="20% - uthevingsfarge 1 2 6 2_3. Chng in credit spreads" xfId="43377" xr:uid="{00000000-0005-0000-0000-000018230000}"/>
    <cellStyle name="20% - uthevingsfarge 1 2 6 3" xfId="14518" xr:uid="{00000000-0005-0000-0000-000019230000}"/>
    <cellStyle name="20% - uthevingsfarge 1 2 6 3 2" xfId="43378" xr:uid="{00000000-0005-0000-0000-00001A230000}"/>
    <cellStyle name="20% - uthevingsfarge 1 2 6 4" xfId="14519" xr:uid="{00000000-0005-0000-0000-00001B230000}"/>
    <cellStyle name="20% - uthevingsfarge 1 2 6 5" xfId="37321" xr:uid="{00000000-0005-0000-0000-00001C230000}"/>
    <cellStyle name="20% - uthevingsfarge 1 2 6 6" xfId="43379" xr:uid="{00000000-0005-0000-0000-00001D230000}"/>
    <cellStyle name="20% - uthevingsfarge 1 2 6 7" xfId="43380" xr:uid="{00000000-0005-0000-0000-00001E230000}"/>
    <cellStyle name="20% - uthevingsfarge 1 2 6_3. Chng in credit spreads" xfId="43381"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2"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83" xr:uid="{00000000-0005-0000-0000-000027230000}"/>
    <cellStyle name="20% - uthevingsfarge 1 2 7 6" xfId="43384" xr:uid="{00000000-0005-0000-0000-000028230000}"/>
    <cellStyle name="20% - uthevingsfarge 1 2 7_3. Chng in credit spreads" xfId="43385" xr:uid="{00000000-0005-0000-0000-000029230000}"/>
    <cellStyle name="20% - uthevingsfarge 1 2 8" xfId="14526" xr:uid="{00000000-0005-0000-0000-00002A230000}"/>
    <cellStyle name="20% - uthevingsfarge 1 2 8 2" xfId="14527" xr:uid="{00000000-0005-0000-0000-00002B230000}"/>
    <cellStyle name="20% - uthevingsfarge 1 2 8 2 2" xfId="43386" xr:uid="{00000000-0005-0000-0000-00002C230000}"/>
    <cellStyle name="20% - uthevingsfarge 1 2 8 3" xfId="14528" xr:uid="{00000000-0005-0000-0000-00002D230000}"/>
    <cellStyle name="20% - uthevingsfarge 1 2 8 4" xfId="43387" xr:uid="{00000000-0005-0000-0000-00002E230000}"/>
    <cellStyle name="20% - uthevingsfarge 1 2 8_3. Chng in credit spreads" xfId="43388"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24" xr:uid="{00000000-0005-0000-0000-000038230000}"/>
    <cellStyle name="20% - uthevingsfarge 1 20 2 2_CC1" xfId="53772" xr:uid="{7C3ABB5D-DF35-43B5-9945-87DEBDD6F4AF}"/>
    <cellStyle name="20% - uthevingsfarge 1 20 2 3" xfId="37325" xr:uid="{00000000-0005-0000-0000-000039230000}"/>
    <cellStyle name="20% - uthevingsfarge 1 20 2 4" xfId="37326" xr:uid="{00000000-0005-0000-0000-00003A230000}"/>
    <cellStyle name="20% - uthevingsfarge 1 20 2 5" xfId="37327" xr:uid="{00000000-0005-0000-0000-00003B230000}"/>
    <cellStyle name="20% - uthevingsfarge 1 20 2 6" xfId="37323" xr:uid="{00000000-0005-0000-0000-00003C230000}"/>
    <cellStyle name="20% - uthevingsfarge 1 20 2_4 manuell" xfId="53773" xr:uid="{EF214DAA-4B64-48FC-8242-165DF9903BF6}"/>
    <cellStyle name="20% - uthevingsfarge 1 20 3" xfId="2601" xr:uid="{00000000-0005-0000-0000-00003E230000}"/>
    <cellStyle name="20% - uthevingsfarge 1 20 3 2" xfId="37328" xr:uid="{00000000-0005-0000-0000-00003F230000}"/>
    <cellStyle name="20% - uthevingsfarge 1 20 3_CC1" xfId="53774" xr:uid="{2C4438C5-B526-41D7-AE29-524E7421CB1D}"/>
    <cellStyle name="20% - uthevingsfarge 1 20 4" xfId="37329" xr:uid="{00000000-0005-0000-0000-000040230000}"/>
    <cellStyle name="20% - uthevingsfarge 1 20 5" xfId="37330" xr:uid="{00000000-0005-0000-0000-000041230000}"/>
    <cellStyle name="20% - uthevingsfarge 1 20 6" xfId="37331" xr:uid="{00000000-0005-0000-0000-000042230000}"/>
    <cellStyle name="20% - uthevingsfarge 1 20 7" xfId="37322" xr:uid="{00000000-0005-0000-0000-000043230000}"/>
    <cellStyle name="20% - uthevingsfarge 1 20_4 manuell" xfId="53775"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34" xr:uid="{00000000-0005-0000-0000-000048230000}"/>
    <cellStyle name="20% - uthevingsfarge 1 21 2 2_CC1" xfId="53776" xr:uid="{51B605FE-CC21-4514-95BF-77DEB98E61DD}"/>
    <cellStyle name="20% - uthevingsfarge 1 21 2 3" xfId="37335" xr:uid="{00000000-0005-0000-0000-000049230000}"/>
    <cellStyle name="20% - uthevingsfarge 1 21 2 4" xfId="37336" xr:uid="{00000000-0005-0000-0000-00004A230000}"/>
    <cellStyle name="20% - uthevingsfarge 1 21 2 5" xfId="37337" xr:uid="{00000000-0005-0000-0000-00004B230000}"/>
    <cellStyle name="20% - uthevingsfarge 1 21 2 6" xfId="37333" xr:uid="{00000000-0005-0000-0000-00004C230000}"/>
    <cellStyle name="20% - uthevingsfarge 1 21 2_4 manuell" xfId="53777" xr:uid="{B9637FB8-CBC1-4A81-A078-B379769334DF}"/>
    <cellStyle name="20% - uthevingsfarge 1 21 3" xfId="2605" xr:uid="{00000000-0005-0000-0000-00004E230000}"/>
    <cellStyle name="20% - uthevingsfarge 1 21 3 2" xfId="37338" xr:uid="{00000000-0005-0000-0000-00004F230000}"/>
    <cellStyle name="20% - uthevingsfarge 1 21 3_CC1" xfId="53778" xr:uid="{3A4B16E9-E3D0-4222-860D-85E81604DE31}"/>
    <cellStyle name="20% - uthevingsfarge 1 21 4" xfId="37339" xr:uid="{00000000-0005-0000-0000-000050230000}"/>
    <cellStyle name="20% - uthevingsfarge 1 21 5" xfId="37340" xr:uid="{00000000-0005-0000-0000-000051230000}"/>
    <cellStyle name="20% - uthevingsfarge 1 21 6" xfId="37341" xr:uid="{00000000-0005-0000-0000-000052230000}"/>
    <cellStyle name="20% - uthevingsfarge 1 21 7" xfId="37332" xr:uid="{00000000-0005-0000-0000-000053230000}"/>
    <cellStyle name="20% - uthevingsfarge 1 21_4 manuell" xfId="53779"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44" xr:uid="{00000000-0005-0000-0000-000058230000}"/>
    <cellStyle name="20% - uthevingsfarge 1 22 2 2_CC1" xfId="53780" xr:uid="{FE4F4703-508F-42AD-9D11-88061D14D1D8}"/>
    <cellStyle name="20% - uthevingsfarge 1 22 2 3" xfId="37345" xr:uid="{00000000-0005-0000-0000-000059230000}"/>
    <cellStyle name="20% - uthevingsfarge 1 22 2 4" xfId="37346" xr:uid="{00000000-0005-0000-0000-00005A230000}"/>
    <cellStyle name="20% - uthevingsfarge 1 22 2 5" xfId="37347" xr:uid="{00000000-0005-0000-0000-00005B230000}"/>
    <cellStyle name="20% - uthevingsfarge 1 22 2 6" xfId="37343" xr:uid="{00000000-0005-0000-0000-00005C230000}"/>
    <cellStyle name="20% - uthevingsfarge 1 22 2_4 manuell" xfId="53781" xr:uid="{0B74B8AB-35D8-427E-AAA5-164822CAA41C}"/>
    <cellStyle name="20% - uthevingsfarge 1 22 3" xfId="2609" xr:uid="{00000000-0005-0000-0000-00005E230000}"/>
    <cellStyle name="20% - uthevingsfarge 1 22 3 2" xfId="37348" xr:uid="{00000000-0005-0000-0000-00005F230000}"/>
    <cellStyle name="20% - uthevingsfarge 1 22 3_CC1" xfId="53782" xr:uid="{CA1E95A7-2933-4E83-935D-1DA69C59358A}"/>
    <cellStyle name="20% - uthevingsfarge 1 22 4" xfId="37349" xr:uid="{00000000-0005-0000-0000-000060230000}"/>
    <cellStyle name="20% - uthevingsfarge 1 22 5" xfId="37350" xr:uid="{00000000-0005-0000-0000-000061230000}"/>
    <cellStyle name="20% - uthevingsfarge 1 22 6" xfId="37351" xr:uid="{00000000-0005-0000-0000-000062230000}"/>
    <cellStyle name="20% - uthevingsfarge 1 22 7" xfId="37342" xr:uid="{00000000-0005-0000-0000-000063230000}"/>
    <cellStyle name="20% - uthevingsfarge 1 22_4 manuell" xfId="53783"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54" xr:uid="{00000000-0005-0000-0000-000068230000}"/>
    <cellStyle name="20% - uthevingsfarge 1 23 2 2_CC1" xfId="53784" xr:uid="{2499DDCC-717E-4754-8F51-A145CC9716B6}"/>
    <cellStyle name="20% - uthevingsfarge 1 23 2 3" xfId="37355" xr:uid="{00000000-0005-0000-0000-000069230000}"/>
    <cellStyle name="20% - uthevingsfarge 1 23 2 4" xfId="37356" xr:uid="{00000000-0005-0000-0000-00006A230000}"/>
    <cellStyle name="20% - uthevingsfarge 1 23 2 5" xfId="37357" xr:uid="{00000000-0005-0000-0000-00006B230000}"/>
    <cellStyle name="20% - uthevingsfarge 1 23 2 6" xfId="37353" xr:uid="{00000000-0005-0000-0000-00006C230000}"/>
    <cellStyle name="20% - uthevingsfarge 1 23 2_4 manuell" xfId="53785" xr:uid="{945B2818-828F-4EBB-A891-744EE49A3D3D}"/>
    <cellStyle name="20% - uthevingsfarge 1 23 3" xfId="2613" xr:uid="{00000000-0005-0000-0000-00006E230000}"/>
    <cellStyle name="20% - uthevingsfarge 1 23 3 2" xfId="37358" xr:uid="{00000000-0005-0000-0000-00006F230000}"/>
    <cellStyle name="20% - uthevingsfarge 1 23 3_CC1" xfId="53786" xr:uid="{E453840E-7EE6-4290-9CC8-D4B3524C7062}"/>
    <cellStyle name="20% - uthevingsfarge 1 23 4" xfId="37359" xr:uid="{00000000-0005-0000-0000-000070230000}"/>
    <cellStyle name="20% - uthevingsfarge 1 23 5" xfId="37360" xr:uid="{00000000-0005-0000-0000-000071230000}"/>
    <cellStyle name="20% - uthevingsfarge 1 23 6" xfId="37361" xr:uid="{00000000-0005-0000-0000-000072230000}"/>
    <cellStyle name="20% - uthevingsfarge 1 23 7" xfId="37352" xr:uid="{00000000-0005-0000-0000-000073230000}"/>
    <cellStyle name="20% - uthevingsfarge 1 23_4 manuell" xfId="53787"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64" xr:uid="{00000000-0005-0000-0000-000078230000}"/>
    <cellStyle name="20% - uthevingsfarge 1 24 2 2_CC1" xfId="53788" xr:uid="{F05685C8-23FA-4988-AA43-EA4CAC223B3C}"/>
    <cellStyle name="20% - uthevingsfarge 1 24 2 3" xfId="37365" xr:uid="{00000000-0005-0000-0000-000079230000}"/>
    <cellStyle name="20% - uthevingsfarge 1 24 2 4" xfId="37366" xr:uid="{00000000-0005-0000-0000-00007A230000}"/>
    <cellStyle name="20% - uthevingsfarge 1 24 2 5" xfId="37367" xr:uid="{00000000-0005-0000-0000-00007B230000}"/>
    <cellStyle name="20% - uthevingsfarge 1 24 2 6" xfId="37363" xr:uid="{00000000-0005-0000-0000-00007C230000}"/>
    <cellStyle name="20% - uthevingsfarge 1 24 2_4 manuell" xfId="53789" xr:uid="{CAF3B902-FABC-4C0D-8191-798E3F79F121}"/>
    <cellStyle name="20% - uthevingsfarge 1 24 3" xfId="2617" xr:uid="{00000000-0005-0000-0000-00007E230000}"/>
    <cellStyle name="20% - uthevingsfarge 1 24 3 2" xfId="37368" xr:uid="{00000000-0005-0000-0000-00007F230000}"/>
    <cellStyle name="20% - uthevingsfarge 1 24 3_CC1" xfId="53790" xr:uid="{14B02098-6B8F-4A7C-8A90-4CE4E3B76C37}"/>
    <cellStyle name="20% - uthevingsfarge 1 24 4" xfId="37369" xr:uid="{00000000-0005-0000-0000-000080230000}"/>
    <cellStyle name="20% - uthevingsfarge 1 24 5" xfId="37370" xr:uid="{00000000-0005-0000-0000-000081230000}"/>
    <cellStyle name="20% - uthevingsfarge 1 24 6" xfId="37371" xr:uid="{00000000-0005-0000-0000-000082230000}"/>
    <cellStyle name="20% - uthevingsfarge 1 24 7" xfId="37362" xr:uid="{00000000-0005-0000-0000-000083230000}"/>
    <cellStyle name="20% - uthevingsfarge 1 24_4 manuell" xfId="53791"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74" xr:uid="{00000000-0005-0000-0000-000088230000}"/>
    <cellStyle name="20% - uthevingsfarge 1 25 2 2_CC1" xfId="53792" xr:uid="{AD4A7D59-DA57-44B9-A5FF-B52BA372048F}"/>
    <cellStyle name="20% - uthevingsfarge 1 25 2 3" xfId="37375" xr:uid="{00000000-0005-0000-0000-000089230000}"/>
    <cellStyle name="20% - uthevingsfarge 1 25 2 4" xfId="37376" xr:uid="{00000000-0005-0000-0000-00008A230000}"/>
    <cellStyle name="20% - uthevingsfarge 1 25 2 5" xfId="37377" xr:uid="{00000000-0005-0000-0000-00008B230000}"/>
    <cellStyle name="20% - uthevingsfarge 1 25 2 6" xfId="37373" xr:uid="{00000000-0005-0000-0000-00008C230000}"/>
    <cellStyle name="20% - uthevingsfarge 1 25 2_4 manuell" xfId="53793" xr:uid="{FC8FA025-BCF4-4B61-B07C-FCA978D77121}"/>
    <cellStyle name="20% - uthevingsfarge 1 25 3" xfId="2621" xr:uid="{00000000-0005-0000-0000-00008E230000}"/>
    <cellStyle name="20% - uthevingsfarge 1 25 3 2" xfId="37378" xr:uid="{00000000-0005-0000-0000-00008F230000}"/>
    <cellStyle name="20% - uthevingsfarge 1 25 3_CC1" xfId="53794" xr:uid="{E8492E33-3925-4412-A99F-F5EBA772DA1F}"/>
    <cellStyle name="20% - uthevingsfarge 1 25 4" xfId="37379" xr:uid="{00000000-0005-0000-0000-000090230000}"/>
    <cellStyle name="20% - uthevingsfarge 1 25 5" xfId="37380" xr:uid="{00000000-0005-0000-0000-000091230000}"/>
    <cellStyle name="20% - uthevingsfarge 1 25 6" xfId="37381" xr:uid="{00000000-0005-0000-0000-000092230000}"/>
    <cellStyle name="20% - uthevingsfarge 1 25 7" xfId="37372" xr:uid="{00000000-0005-0000-0000-000093230000}"/>
    <cellStyle name="20% - uthevingsfarge 1 25_4 manuell" xfId="53795"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84" xr:uid="{00000000-0005-0000-0000-000098230000}"/>
    <cellStyle name="20% - uthevingsfarge 1 26 2 2_CC1" xfId="53796" xr:uid="{85B94F73-1719-4CF5-A332-7092EFBC75D2}"/>
    <cellStyle name="20% - uthevingsfarge 1 26 2 3" xfId="37385" xr:uid="{00000000-0005-0000-0000-000099230000}"/>
    <cellStyle name="20% - uthevingsfarge 1 26 2 4" xfId="37386" xr:uid="{00000000-0005-0000-0000-00009A230000}"/>
    <cellStyle name="20% - uthevingsfarge 1 26 2 5" xfId="37387" xr:uid="{00000000-0005-0000-0000-00009B230000}"/>
    <cellStyle name="20% - uthevingsfarge 1 26 2 6" xfId="37383" xr:uid="{00000000-0005-0000-0000-00009C230000}"/>
    <cellStyle name="20% - uthevingsfarge 1 26 2_4 manuell" xfId="53797" xr:uid="{D3403D38-CCB9-423E-8802-6FCD796F9A43}"/>
    <cellStyle name="20% - uthevingsfarge 1 26 3" xfId="2625" xr:uid="{00000000-0005-0000-0000-00009E230000}"/>
    <cellStyle name="20% - uthevingsfarge 1 26 3 2" xfId="37388" xr:uid="{00000000-0005-0000-0000-00009F230000}"/>
    <cellStyle name="20% - uthevingsfarge 1 26 3_CC1" xfId="53798" xr:uid="{28656BCE-BB61-47DF-8B04-8A2B4AB62FA1}"/>
    <cellStyle name="20% - uthevingsfarge 1 26 4" xfId="37389" xr:uid="{00000000-0005-0000-0000-0000A0230000}"/>
    <cellStyle name="20% - uthevingsfarge 1 26 5" xfId="37390" xr:uid="{00000000-0005-0000-0000-0000A1230000}"/>
    <cellStyle name="20% - uthevingsfarge 1 26 6" xfId="37391" xr:uid="{00000000-0005-0000-0000-0000A2230000}"/>
    <cellStyle name="20% - uthevingsfarge 1 26 7" xfId="37382" xr:uid="{00000000-0005-0000-0000-0000A3230000}"/>
    <cellStyle name="20% - uthevingsfarge 1 26_4 manuell" xfId="53799"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394" xr:uid="{00000000-0005-0000-0000-0000A8230000}"/>
    <cellStyle name="20% - uthevingsfarge 1 27 2 2_CC1" xfId="53800" xr:uid="{8186ABB4-3353-48E2-922E-030AE1068498}"/>
    <cellStyle name="20% - uthevingsfarge 1 27 2 3" xfId="37395" xr:uid="{00000000-0005-0000-0000-0000A9230000}"/>
    <cellStyle name="20% - uthevingsfarge 1 27 2 4" xfId="37396" xr:uid="{00000000-0005-0000-0000-0000AA230000}"/>
    <cellStyle name="20% - uthevingsfarge 1 27 2 5" xfId="37397" xr:uid="{00000000-0005-0000-0000-0000AB230000}"/>
    <cellStyle name="20% - uthevingsfarge 1 27 2 6" xfId="37393" xr:uid="{00000000-0005-0000-0000-0000AC230000}"/>
    <cellStyle name="20% - uthevingsfarge 1 27 2_4 manuell" xfId="53801" xr:uid="{43C21A3E-6C19-49EA-9931-B2EB71D0D6AB}"/>
    <cellStyle name="20% - uthevingsfarge 1 27 3" xfId="2629" xr:uid="{00000000-0005-0000-0000-0000AE230000}"/>
    <cellStyle name="20% - uthevingsfarge 1 27 3 2" xfId="37398" xr:uid="{00000000-0005-0000-0000-0000AF230000}"/>
    <cellStyle name="20% - uthevingsfarge 1 27 3_CC1" xfId="53802" xr:uid="{77E63D9A-BD6B-450F-9C35-8F53A1A51DE3}"/>
    <cellStyle name="20% - uthevingsfarge 1 27 4" xfId="37399" xr:uid="{00000000-0005-0000-0000-0000B0230000}"/>
    <cellStyle name="20% - uthevingsfarge 1 27 5" xfId="37400" xr:uid="{00000000-0005-0000-0000-0000B1230000}"/>
    <cellStyle name="20% - uthevingsfarge 1 27 6" xfId="37401" xr:uid="{00000000-0005-0000-0000-0000B2230000}"/>
    <cellStyle name="20% - uthevingsfarge 1 27 7" xfId="37392" xr:uid="{00000000-0005-0000-0000-0000B3230000}"/>
    <cellStyle name="20% - uthevingsfarge 1 27_4 manuell" xfId="53803"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04" xr:uid="{00000000-0005-0000-0000-0000B8230000}"/>
    <cellStyle name="20% - uthevingsfarge 1 28 2 2_CC1" xfId="53804" xr:uid="{C8E9E42A-674F-43E6-B1DB-3B20DF202A4E}"/>
    <cellStyle name="20% - uthevingsfarge 1 28 2 3" xfId="37405" xr:uid="{00000000-0005-0000-0000-0000B9230000}"/>
    <cellStyle name="20% - uthevingsfarge 1 28 2 4" xfId="37406" xr:uid="{00000000-0005-0000-0000-0000BA230000}"/>
    <cellStyle name="20% - uthevingsfarge 1 28 2 5" xfId="37407" xr:uid="{00000000-0005-0000-0000-0000BB230000}"/>
    <cellStyle name="20% - uthevingsfarge 1 28 2 6" xfId="37403" xr:uid="{00000000-0005-0000-0000-0000BC230000}"/>
    <cellStyle name="20% - uthevingsfarge 1 28 2_4 manuell" xfId="53805" xr:uid="{CFD28D91-56BB-48B7-9624-0C7A5FCB5EAA}"/>
    <cellStyle name="20% - uthevingsfarge 1 28 3" xfId="2633" xr:uid="{00000000-0005-0000-0000-0000BE230000}"/>
    <cellStyle name="20% - uthevingsfarge 1 28 3 2" xfId="37408" xr:uid="{00000000-0005-0000-0000-0000BF230000}"/>
    <cellStyle name="20% - uthevingsfarge 1 28 3_CC1" xfId="53806" xr:uid="{ACA4922D-4547-4E0F-9549-3FD635BA2154}"/>
    <cellStyle name="20% - uthevingsfarge 1 28 4" xfId="37409" xr:uid="{00000000-0005-0000-0000-0000C0230000}"/>
    <cellStyle name="20% - uthevingsfarge 1 28 5" xfId="37410" xr:uid="{00000000-0005-0000-0000-0000C1230000}"/>
    <cellStyle name="20% - uthevingsfarge 1 28 6" xfId="37411" xr:uid="{00000000-0005-0000-0000-0000C2230000}"/>
    <cellStyle name="20% - uthevingsfarge 1 28 7" xfId="37402" xr:uid="{00000000-0005-0000-0000-0000C3230000}"/>
    <cellStyle name="20% - uthevingsfarge 1 28_4 manuell" xfId="53807"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14" xr:uid="{00000000-0005-0000-0000-0000C8230000}"/>
    <cellStyle name="20% - uthevingsfarge 1 29 2 2_CC1" xfId="53808" xr:uid="{6432A4BF-004A-4343-8B20-D46F293BE633}"/>
    <cellStyle name="20% - uthevingsfarge 1 29 2 3" xfId="37415" xr:uid="{00000000-0005-0000-0000-0000C9230000}"/>
    <cellStyle name="20% - uthevingsfarge 1 29 2 4" xfId="37416" xr:uid="{00000000-0005-0000-0000-0000CA230000}"/>
    <cellStyle name="20% - uthevingsfarge 1 29 2 5" xfId="37417" xr:uid="{00000000-0005-0000-0000-0000CB230000}"/>
    <cellStyle name="20% - uthevingsfarge 1 29 2 6" xfId="37413" xr:uid="{00000000-0005-0000-0000-0000CC230000}"/>
    <cellStyle name="20% - uthevingsfarge 1 29 2_4 manuell" xfId="53809" xr:uid="{BB901E31-EFEF-4648-BE11-D7114C229844}"/>
    <cellStyle name="20% - uthevingsfarge 1 29 3" xfId="2637" xr:uid="{00000000-0005-0000-0000-0000CE230000}"/>
    <cellStyle name="20% - uthevingsfarge 1 29 3 2" xfId="37418" xr:uid="{00000000-0005-0000-0000-0000CF230000}"/>
    <cellStyle name="20% - uthevingsfarge 1 29 3_CC1" xfId="53810" xr:uid="{76FA2823-2D22-4512-BDBB-B031B0D8626C}"/>
    <cellStyle name="20% - uthevingsfarge 1 29 4" xfId="37419" xr:uid="{00000000-0005-0000-0000-0000D0230000}"/>
    <cellStyle name="20% - uthevingsfarge 1 29 5" xfId="37420" xr:uid="{00000000-0005-0000-0000-0000D1230000}"/>
    <cellStyle name="20% - uthevingsfarge 1 29 6" xfId="37421" xr:uid="{00000000-0005-0000-0000-0000D2230000}"/>
    <cellStyle name="20% - uthevingsfarge 1 29 7" xfId="37412" xr:uid="{00000000-0005-0000-0000-0000D3230000}"/>
    <cellStyle name="20% - uthevingsfarge 1 29_4 manuell" xfId="53811" xr:uid="{42FBA0E0-0B9D-46B0-9074-14365F3F2EA0}"/>
    <cellStyle name="20% - uthevingsfarge 1 3" xfId="2638" xr:uid="{00000000-0005-0000-0000-0000D5230000}"/>
    <cellStyle name="20% - uthevingsfarge 1 3 10" xfId="43389" xr:uid="{00000000-0005-0000-0000-0000D6230000}"/>
    <cellStyle name="20% - uthevingsfarge 1 3 11" xfId="43390" xr:uid="{00000000-0005-0000-0000-0000D7230000}"/>
    <cellStyle name="20% - uthevingsfarge 1 3 2" xfId="2639" xr:uid="{00000000-0005-0000-0000-0000D8230000}"/>
    <cellStyle name="20% - uthevingsfarge 1 3 2 10" xfId="43391" xr:uid="{00000000-0005-0000-0000-0000D9230000}"/>
    <cellStyle name="20% - uthevingsfarge 1 3 2 2" xfId="2640" xr:uid="{00000000-0005-0000-0000-0000DA230000}"/>
    <cellStyle name="20% - uthevingsfarge 1 3 2 2 2" xfId="14533" xr:uid="{00000000-0005-0000-0000-0000DB230000}"/>
    <cellStyle name="20% - uthevingsfarge 1 3 2 2 2 2" xfId="43392" xr:uid="{00000000-0005-0000-0000-0000DC230000}"/>
    <cellStyle name="20% - uthevingsfarge 1 3 2 2 2 2 2" xfId="43393" xr:uid="{00000000-0005-0000-0000-0000DD230000}"/>
    <cellStyle name="20% - uthevingsfarge 1 3 2 2 2 3" xfId="43394" xr:uid="{00000000-0005-0000-0000-0000DE230000}"/>
    <cellStyle name="20% - uthevingsfarge 1 3 2 2 2_3. Chng in credit spreads" xfId="43395" xr:uid="{00000000-0005-0000-0000-0000DF230000}"/>
    <cellStyle name="20% - uthevingsfarge 1 3 2 2 3" xfId="14534" xr:uid="{00000000-0005-0000-0000-0000E0230000}"/>
    <cellStyle name="20% - uthevingsfarge 1 3 2 2 3 2" xfId="43396" xr:uid="{00000000-0005-0000-0000-0000E1230000}"/>
    <cellStyle name="20% - uthevingsfarge 1 3 2 2 3 2 2" xfId="43397" xr:uid="{00000000-0005-0000-0000-0000E2230000}"/>
    <cellStyle name="20% - uthevingsfarge 1 3 2 2 3 3" xfId="43398" xr:uid="{00000000-0005-0000-0000-0000E3230000}"/>
    <cellStyle name="20% - uthevingsfarge 1 3 2 2 3_3. Chng in credit spreads" xfId="43399" xr:uid="{00000000-0005-0000-0000-0000E4230000}"/>
    <cellStyle name="20% - uthevingsfarge 1 3 2 2 4" xfId="37424" xr:uid="{00000000-0005-0000-0000-0000E5230000}"/>
    <cellStyle name="20% - uthevingsfarge 1 3 2 2 4 2" xfId="43400" xr:uid="{00000000-0005-0000-0000-0000E6230000}"/>
    <cellStyle name="20% - uthevingsfarge 1 3 2 2 5" xfId="43401" xr:uid="{00000000-0005-0000-0000-0000E7230000}"/>
    <cellStyle name="20% - uthevingsfarge 1 3 2 2 6" xfId="43402" xr:uid="{00000000-0005-0000-0000-0000E8230000}"/>
    <cellStyle name="20% - uthevingsfarge 1 3 2 2_3. Chng in credit spreads" xfId="43403" xr:uid="{00000000-0005-0000-0000-0000E9230000}"/>
    <cellStyle name="20% - uthevingsfarge 1 3 2 3" xfId="14535" xr:uid="{00000000-0005-0000-0000-0000EA230000}"/>
    <cellStyle name="20% - uthevingsfarge 1 3 2 3 2" xfId="14536" xr:uid="{00000000-0005-0000-0000-0000EB230000}"/>
    <cellStyle name="20% - uthevingsfarge 1 3 2 3 2 2" xfId="43404" xr:uid="{00000000-0005-0000-0000-0000EC230000}"/>
    <cellStyle name="20% - uthevingsfarge 1 3 2 3 3" xfId="14537" xr:uid="{00000000-0005-0000-0000-0000ED230000}"/>
    <cellStyle name="20% - uthevingsfarge 1 3 2 3 4" xfId="37425" xr:uid="{00000000-0005-0000-0000-0000EE230000}"/>
    <cellStyle name="20% - uthevingsfarge 1 3 2 3 5" xfId="43405" xr:uid="{00000000-0005-0000-0000-0000EF230000}"/>
    <cellStyle name="20% - uthevingsfarge 1 3 2 3 6" xfId="43406" xr:uid="{00000000-0005-0000-0000-0000F0230000}"/>
    <cellStyle name="20% - uthevingsfarge 1 3 2 3_3. Chng in credit spreads" xfId="43407" xr:uid="{00000000-0005-0000-0000-0000F1230000}"/>
    <cellStyle name="20% - uthevingsfarge 1 3 2 4" xfId="14538" xr:uid="{00000000-0005-0000-0000-0000F2230000}"/>
    <cellStyle name="20% - uthevingsfarge 1 3 2 4 2" xfId="14539" xr:uid="{00000000-0005-0000-0000-0000F3230000}"/>
    <cellStyle name="20% - uthevingsfarge 1 3 2 4 2 2" xfId="43408" xr:uid="{00000000-0005-0000-0000-0000F4230000}"/>
    <cellStyle name="20% - uthevingsfarge 1 3 2 4 3" xfId="14540" xr:uid="{00000000-0005-0000-0000-0000F5230000}"/>
    <cellStyle name="20% - uthevingsfarge 1 3 2 4 4" xfId="37426" xr:uid="{00000000-0005-0000-0000-0000F6230000}"/>
    <cellStyle name="20% - uthevingsfarge 1 3 2 4 5" xfId="43409" xr:uid="{00000000-0005-0000-0000-0000F7230000}"/>
    <cellStyle name="20% - uthevingsfarge 1 3 2 4 6" xfId="43410" xr:uid="{00000000-0005-0000-0000-0000F8230000}"/>
    <cellStyle name="20% - uthevingsfarge 1 3 2 4_3. Chng in credit spreads" xfId="43411"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27" xr:uid="{00000000-0005-0000-0000-0000FD230000}"/>
    <cellStyle name="20% - uthevingsfarge 1 3 2 5 5" xfId="43412" xr:uid="{00000000-0005-0000-0000-0000FE230000}"/>
    <cellStyle name="20% - uthevingsfarge 1 3 2 5 6" xfId="43413"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3" xr:uid="{00000000-0005-0000-0000-000005240000}"/>
    <cellStyle name="20% - uthevingsfarge 1 3 2 9" xfId="43414" xr:uid="{00000000-0005-0000-0000-000006240000}"/>
    <cellStyle name="20% - uthevingsfarge 1 3 2_3. Chng in credit spreads" xfId="43415" xr:uid="{00000000-0005-0000-0000-000007240000}"/>
    <cellStyle name="20% - uthevingsfarge 1 3 3" xfId="2641" xr:uid="{00000000-0005-0000-0000-000008240000}"/>
    <cellStyle name="20% - uthevingsfarge 1 3 3 2" xfId="14549" xr:uid="{00000000-0005-0000-0000-000009240000}"/>
    <cellStyle name="20% - uthevingsfarge 1 3 3 2 2" xfId="43416" xr:uid="{00000000-0005-0000-0000-00000A240000}"/>
    <cellStyle name="20% - uthevingsfarge 1 3 3 2 2 2" xfId="43417" xr:uid="{00000000-0005-0000-0000-00000B240000}"/>
    <cellStyle name="20% - uthevingsfarge 1 3 3 2 2 2 2" xfId="43418" xr:uid="{00000000-0005-0000-0000-00000C240000}"/>
    <cellStyle name="20% - uthevingsfarge 1 3 3 2 2 3" xfId="43419" xr:uid="{00000000-0005-0000-0000-00000D240000}"/>
    <cellStyle name="20% - uthevingsfarge 1 3 3 2 2_3. Chng in credit spreads" xfId="43420" xr:uid="{00000000-0005-0000-0000-00000E240000}"/>
    <cellStyle name="20% - uthevingsfarge 1 3 3 2 3" xfId="43421" xr:uid="{00000000-0005-0000-0000-00000F240000}"/>
    <cellStyle name="20% - uthevingsfarge 1 3 3 2 3 2" xfId="43422" xr:uid="{00000000-0005-0000-0000-000010240000}"/>
    <cellStyle name="20% - uthevingsfarge 1 3 3 2 3 2 2" xfId="43423" xr:uid="{00000000-0005-0000-0000-000011240000}"/>
    <cellStyle name="20% - uthevingsfarge 1 3 3 2 3 3" xfId="43424" xr:uid="{00000000-0005-0000-0000-000012240000}"/>
    <cellStyle name="20% - uthevingsfarge 1 3 3 2 3_3. Chng in credit spreads" xfId="43425" xr:uid="{00000000-0005-0000-0000-000013240000}"/>
    <cellStyle name="20% - uthevingsfarge 1 3 3 2 4" xfId="43426" xr:uid="{00000000-0005-0000-0000-000014240000}"/>
    <cellStyle name="20% - uthevingsfarge 1 3 3 2 4 2" xfId="43427" xr:uid="{00000000-0005-0000-0000-000015240000}"/>
    <cellStyle name="20% - uthevingsfarge 1 3 3 2 5" xfId="43428" xr:uid="{00000000-0005-0000-0000-000016240000}"/>
    <cellStyle name="20% - uthevingsfarge 1 3 3 2_3. Chng in credit spreads" xfId="43429" xr:uid="{00000000-0005-0000-0000-000017240000}"/>
    <cellStyle name="20% - uthevingsfarge 1 3 3 3" xfId="14550" xr:uid="{00000000-0005-0000-0000-000018240000}"/>
    <cellStyle name="20% - uthevingsfarge 1 3 3 3 2" xfId="43430" xr:uid="{00000000-0005-0000-0000-000019240000}"/>
    <cellStyle name="20% - uthevingsfarge 1 3 3 3 2 2" xfId="43431" xr:uid="{00000000-0005-0000-0000-00001A240000}"/>
    <cellStyle name="20% - uthevingsfarge 1 3 3 3 3" xfId="43432" xr:uid="{00000000-0005-0000-0000-00001B240000}"/>
    <cellStyle name="20% - uthevingsfarge 1 3 3 3_3. Chng in credit spreads" xfId="43433" xr:uid="{00000000-0005-0000-0000-00001C240000}"/>
    <cellStyle name="20% - uthevingsfarge 1 3 3 4" xfId="37428" xr:uid="{00000000-0005-0000-0000-00001D240000}"/>
    <cellStyle name="20% - uthevingsfarge 1 3 3 4 2" xfId="43434" xr:uid="{00000000-0005-0000-0000-00001E240000}"/>
    <cellStyle name="20% - uthevingsfarge 1 3 3 4 2 2" xfId="43435" xr:uid="{00000000-0005-0000-0000-00001F240000}"/>
    <cellStyle name="20% - uthevingsfarge 1 3 3 4 3" xfId="43436" xr:uid="{00000000-0005-0000-0000-000020240000}"/>
    <cellStyle name="20% - uthevingsfarge 1 3 3 4_3. Chng in credit spreads" xfId="43437" xr:uid="{00000000-0005-0000-0000-000021240000}"/>
    <cellStyle name="20% - uthevingsfarge 1 3 3 5" xfId="43438" xr:uid="{00000000-0005-0000-0000-000022240000}"/>
    <cellStyle name="20% - uthevingsfarge 1 3 3 5 2" xfId="43439" xr:uid="{00000000-0005-0000-0000-000023240000}"/>
    <cellStyle name="20% - uthevingsfarge 1 3 3 6" xfId="43440" xr:uid="{00000000-0005-0000-0000-000024240000}"/>
    <cellStyle name="20% - uthevingsfarge 1 3 3_3. Chng in credit spreads" xfId="43441" xr:uid="{00000000-0005-0000-0000-000025240000}"/>
    <cellStyle name="20% - uthevingsfarge 1 3 4" xfId="14551" xr:uid="{00000000-0005-0000-0000-000026240000}"/>
    <cellStyle name="20% - uthevingsfarge 1 3 4 2" xfId="14552" xr:uid="{00000000-0005-0000-0000-000027240000}"/>
    <cellStyle name="20% - uthevingsfarge 1 3 4 2 2" xfId="43442" xr:uid="{00000000-0005-0000-0000-000028240000}"/>
    <cellStyle name="20% - uthevingsfarge 1 3 4 2 2 2" xfId="43443" xr:uid="{00000000-0005-0000-0000-000029240000}"/>
    <cellStyle name="20% - uthevingsfarge 1 3 4 2 3" xfId="43444" xr:uid="{00000000-0005-0000-0000-00002A240000}"/>
    <cellStyle name="20% - uthevingsfarge 1 3 4 2_3. Chng in credit spreads" xfId="43445" xr:uid="{00000000-0005-0000-0000-00002B240000}"/>
    <cellStyle name="20% - uthevingsfarge 1 3 4 3" xfId="14553" xr:uid="{00000000-0005-0000-0000-00002C240000}"/>
    <cellStyle name="20% - uthevingsfarge 1 3 4 3 2" xfId="43446" xr:uid="{00000000-0005-0000-0000-00002D240000}"/>
    <cellStyle name="20% - uthevingsfarge 1 3 4 3 2 2" xfId="43447" xr:uid="{00000000-0005-0000-0000-00002E240000}"/>
    <cellStyle name="20% - uthevingsfarge 1 3 4 3 3" xfId="43448" xr:uid="{00000000-0005-0000-0000-00002F240000}"/>
    <cellStyle name="20% - uthevingsfarge 1 3 4 3_3. Chng in credit spreads" xfId="43449" xr:uid="{00000000-0005-0000-0000-000030240000}"/>
    <cellStyle name="20% - uthevingsfarge 1 3 4 4" xfId="37429" xr:uid="{00000000-0005-0000-0000-000031240000}"/>
    <cellStyle name="20% - uthevingsfarge 1 3 4 4 2" xfId="43450" xr:uid="{00000000-0005-0000-0000-000032240000}"/>
    <cellStyle name="20% - uthevingsfarge 1 3 4 5" xfId="43451" xr:uid="{00000000-0005-0000-0000-000033240000}"/>
    <cellStyle name="20% - uthevingsfarge 1 3 4 6" xfId="43452" xr:uid="{00000000-0005-0000-0000-000034240000}"/>
    <cellStyle name="20% - uthevingsfarge 1 3 4_3. Chng in credit spreads" xfId="43453" xr:uid="{00000000-0005-0000-0000-000035240000}"/>
    <cellStyle name="20% - uthevingsfarge 1 3 5" xfId="14554" xr:uid="{00000000-0005-0000-0000-000036240000}"/>
    <cellStyle name="20% - uthevingsfarge 1 3 5 2" xfId="14555" xr:uid="{00000000-0005-0000-0000-000037240000}"/>
    <cellStyle name="20% - uthevingsfarge 1 3 5 2 2" xfId="43454" xr:uid="{00000000-0005-0000-0000-000038240000}"/>
    <cellStyle name="20% - uthevingsfarge 1 3 5 3" xfId="14556" xr:uid="{00000000-0005-0000-0000-000039240000}"/>
    <cellStyle name="20% - uthevingsfarge 1 3 5 4" xfId="37430" xr:uid="{00000000-0005-0000-0000-00003A240000}"/>
    <cellStyle name="20% - uthevingsfarge 1 3 5 5" xfId="43455" xr:uid="{00000000-0005-0000-0000-00003B240000}"/>
    <cellStyle name="20% - uthevingsfarge 1 3 5 6" xfId="43456" xr:uid="{00000000-0005-0000-0000-00003C240000}"/>
    <cellStyle name="20% - uthevingsfarge 1 3 5_3. Chng in credit spreads" xfId="43457" xr:uid="{00000000-0005-0000-0000-00003D240000}"/>
    <cellStyle name="20% - uthevingsfarge 1 3 6" xfId="14557" xr:uid="{00000000-0005-0000-0000-00003E240000}"/>
    <cellStyle name="20% - uthevingsfarge 1 3 6 2" xfId="14558" xr:uid="{00000000-0005-0000-0000-00003F240000}"/>
    <cellStyle name="20% - uthevingsfarge 1 3 6 2 2" xfId="43458" xr:uid="{00000000-0005-0000-0000-000040240000}"/>
    <cellStyle name="20% - uthevingsfarge 1 3 6 3" xfId="14559" xr:uid="{00000000-0005-0000-0000-000041240000}"/>
    <cellStyle name="20% - uthevingsfarge 1 3 6 4" xfId="37431" xr:uid="{00000000-0005-0000-0000-000042240000}"/>
    <cellStyle name="20% - uthevingsfarge 1 3 6 5" xfId="43459" xr:uid="{00000000-0005-0000-0000-000043240000}"/>
    <cellStyle name="20% - uthevingsfarge 1 3 6 6" xfId="43460" xr:uid="{00000000-0005-0000-0000-000044240000}"/>
    <cellStyle name="20% - uthevingsfarge 1 3 6_3. Chng in credit spreads" xfId="43461" xr:uid="{00000000-0005-0000-0000-000045240000}"/>
    <cellStyle name="20% - uthevingsfarge 1 3 7" xfId="14560" xr:uid="{00000000-0005-0000-0000-000046240000}"/>
    <cellStyle name="20% - uthevingsfarge 1 3 7 2" xfId="14561" xr:uid="{00000000-0005-0000-0000-000047240000}"/>
    <cellStyle name="20% - uthevingsfarge 1 3 7 2 2" xfId="43462" xr:uid="{00000000-0005-0000-0000-000048240000}"/>
    <cellStyle name="20% - uthevingsfarge 1 3 7 3" xfId="43463" xr:uid="{00000000-0005-0000-0000-000049240000}"/>
    <cellStyle name="20% - uthevingsfarge 1 3 7_3. Chng in credit spreads" xfId="43464" xr:uid="{00000000-0005-0000-0000-00004A240000}"/>
    <cellStyle name="20% - uthevingsfarge 1 3 8" xfId="14562" xr:uid="{00000000-0005-0000-0000-00004B240000}"/>
    <cellStyle name="20% - uthevingsfarge 1 3 9" xfId="37422" xr:uid="{00000000-0005-0000-0000-00004C240000}"/>
    <cellStyle name="20% - uthevingsfarge 1 3_4 manuell" xfId="53812"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34" xr:uid="{00000000-0005-0000-0000-000051240000}"/>
    <cellStyle name="20% - uthevingsfarge 1 30 2 2_CC1" xfId="53813" xr:uid="{846E16FF-4A84-4131-A2A8-02EC81F51265}"/>
    <cellStyle name="20% - uthevingsfarge 1 30 2 3" xfId="37435" xr:uid="{00000000-0005-0000-0000-000052240000}"/>
    <cellStyle name="20% - uthevingsfarge 1 30 2 4" xfId="37436" xr:uid="{00000000-0005-0000-0000-000053240000}"/>
    <cellStyle name="20% - uthevingsfarge 1 30 2 5" xfId="37437" xr:uid="{00000000-0005-0000-0000-000054240000}"/>
    <cellStyle name="20% - uthevingsfarge 1 30 2 6" xfId="37433" xr:uid="{00000000-0005-0000-0000-000055240000}"/>
    <cellStyle name="20% - uthevingsfarge 1 30 2_4 manuell" xfId="53814" xr:uid="{3BD9E9B6-5D8F-463B-BC73-E30D3AB63EFF}"/>
    <cellStyle name="20% - uthevingsfarge 1 30 3" xfId="2645" xr:uid="{00000000-0005-0000-0000-000057240000}"/>
    <cellStyle name="20% - uthevingsfarge 1 30 3 2" xfId="37438" xr:uid="{00000000-0005-0000-0000-000058240000}"/>
    <cellStyle name="20% - uthevingsfarge 1 30 3_CC1" xfId="53815" xr:uid="{252E3EC6-F274-4342-B1B8-7E0D82EE7DC9}"/>
    <cellStyle name="20% - uthevingsfarge 1 30 4" xfId="37439" xr:uid="{00000000-0005-0000-0000-000059240000}"/>
    <cellStyle name="20% - uthevingsfarge 1 30 5" xfId="37440" xr:uid="{00000000-0005-0000-0000-00005A240000}"/>
    <cellStyle name="20% - uthevingsfarge 1 30 6" xfId="37441" xr:uid="{00000000-0005-0000-0000-00005B240000}"/>
    <cellStyle name="20% - uthevingsfarge 1 30 7" xfId="37432" xr:uid="{00000000-0005-0000-0000-00005C240000}"/>
    <cellStyle name="20% - uthevingsfarge 1 30_4 manuell" xfId="53816"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44" xr:uid="{00000000-0005-0000-0000-000061240000}"/>
    <cellStyle name="20% - uthevingsfarge 1 31 2 2_CC1" xfId="53817" xr:uid="{7AAF4D24-D39F-4090-AF16-1DA0C66E5844}"/>
    <cellStyle name="20% - uthevingsfarge 1 31 2 3" xfId="37445" xr:uid="{00000000-0005-0000-0000-000062240000}"/>
    <cellStyle name="20% - uthevingsfarge 1 31 2 4" xfId="37446" xr:uid="{00000000-0005-0000-0000-000063240000}"/>
    <cellStyle name="20% - uthevingsfarge 1 31 2 5" xfId="37447" xr:uid="{00000000-0005-0000-0000-000064240000}"/>
    <cellStyle name="20% - uthevingsfarge 1 31 2 6" xfId="37443" xr:uid="{00000000-0005-0000-0000-000065240000}"/>
    <cellStyle name="20% - uthevingsfarge 1 31 2_4 manuell" xfId="53818" xr:uid="{D6AEFC84-D010-4B40-8BAB-8E2E0373F7CB}"/>
    <cellStyle name="20% - uthevingsfarge 1 31 3" xfId="2649" xr:uid="{00000000-0005-0000-0000-000067240000}"/>
    <cellStyle name="20% - uthevingsfarge 1 31 3 2" xfId="37448" xr:uid="{00000000-0005-0000-0000-000068240000}"/>
    <cellStyle name="20% - uthevingsfarge 1 31 3_CC1" xfId="53819" xr:uid="{B77BF78B-8176-432D-8F44-A2E4B597CD81}"/>
    <cellStyle name="20% - uthevingsfarge 1 31 4" xfId="37449" xr:uid="{00000000-0005-0000-0000-000069240000}"/>
    <cellStyle name="20% - uthevingsfarge 1 31 5" xfId="37450" xr:uid="{00000000-0005-0000-0000-00006A240000}"/>
    <cellStyle name="20% - uthevingsfarge 1 31 6" xfId="37451" xr:uid="{00000000-0005-0000-0000-00006B240000}"/>
    <cellStyle name="20% - uthevingsfarge 1 31 7" xfId="37442" xr:uid="{00000000-0005-0000-0000-00006C240000}"/>
    <cellStyle name="20% - uthevingsfarge 1 31_4 manuell" xfId="53820"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54" xr:uid="{00000000-0005-0000-0000-000071240000}"/>
    <cellStyle name="20% - uthevingsfarge 1 32 2 2_CC1" xfId="53821" xr:uid="{AE129CCE-4578-415C-B522-F41F3EB2C566}"/>
    <cellStyle name="20% - uthevingsfarge 1 32 2 3" xfId="37455" xr:uid="{00000000-0005-0000-0000-000072240000}"/>
    <cellStyle name="20% - uthevingsfarge 1 32 2 4" xfId="37456" xr:uid="{00000000-0005-0000-0000-000073240000}"/>
    <cellStyle name="20% - uthevingsfarge 1 32 2 5" xfId="37457" xr:uid="{00000000-0005-0000-0000-000074240000}"/>
    <cellStyle name="20% - uthevingsfarge 1 32 2 6" xfId="37453" xr:uid="{00000000-0005-0000-0000-000075240000}"/>
    <cellStyle name="20% - uthevingsfarge 1 32 2_4 manuell" xfId="53822" xr:uid="{C00D53CE-DF56-47E4-B6B9-A7A09AC13197}"/>
    <cellStyle name="20% - uthevingsfarge 1 32 3" xfId="2653" xr:uid="{00000000-0005-0000-0000-000077240000}"/>
    <cellStyle name="20% - uthevingsfarge 1 32 3 2" xfId="37458" xr:uid="{00000000-0005-0000-0000-000078240000}"/>
    <cellStyle name="20% - uthevingsfarge 1 32 3_CC1" xfId="53823" xr:uid="{DAA7A599-FC78-4726-8820-96A7A22ADE2E}"/>
    <cellStyle name="20% - uthevingsfarge 1 32 4" xfId="37459" xr:uid="{00000000-0005-0000-0000-000079240000}"/>
    <cellStyle name="20% - uthevingsfarge 1 32 5" xfId="37460" xr:uid="{00000000-0005-0000-0000-00007A240000}"/>
    <cellStyle name="20% - uthevingsfarge 1 32 6" xfId="37461" xr:uid="{00000000-0005-0000-0000-00007B240000}"/>
    <cellStyle name="20% - uthevingsfarge 1 32 7" xfId="37452" xr:uid="{00000000-0005-0000-0000-00007C240000}"/>
    <cellStyle name="20% - uthevingsfarge 1 32_4 manuell" xfId="53824"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64" xr:uid="{00000000-0005-0000-0000-000081240000}"/>
    <cellStyle name="20% - uthevingsfarge 1 33 2 2_CC1" xfId="53825" xr:uid="{9F983027-AE47-427C-B4A5-A0DD725BCA10}"/>
    <cellStyle name="20% - uthevingsfarge 1 33 2 3" xfId="37465" xr:uid="{00000000-0005-0000-0000-000082240000}"/>
    <cellStyle name="20% - uthevingsfarge 1 33 2 4" xfId="37466" xr:uid="{00000000-0005-0000-0000-000083240000}"/>
    <cellStyle name="20% - uthevingsfarge 1 33 2 5" xfId="37467" xr:uid="{00000000-0005-0000-0000-000084240000}"/>
    <cellStyle name="20% - uthevingsfarge 1 33 2 6" xfId="37463" xr:uid="{00000000-0005-0000-0000-000085240000}"/>
    <cellStyle name="20% - uthevingsfarge 1 33 2_4 manuell" xfId="53826" xr:uid="{44F994A6-85F7-4825-9850-297EB8A093D9}"/>
    <cellStyle name="20% - uthevingsfarge 1 33 3" xfId="2657" xr:uid="{00000000-0005-0000-0000-000087240000}"/>
    <cellStyle name="20% - uthevingsfarge 1 33 3 2" xfId="37468" xr:uid="{00000000-0005-0000-0000-000088240000}"/>
    <cellStyle name="20% - uthevingsfarge 1 33 3_CC1" xfId="53827" xr:uid="{6D1B00A7-AFB8-4EB9-8021-C9D4427373C1}"/>
    <cellStyle name="20% - uthevingsfarge 1 33 4" xfId="37469" xr:uid="{00000000-0005-0000-0000-000089240000}"/>
    <cellStyle name="20% - uthevingsfarge 1 33 5" xfId="37470" xr:uid="{00000000-0005-0000-0000-00008A240000}"/>
    <cellStyle name="20% - uthevingsfarge 1 33 6" xfId="37471" xr:uid="{00000000-0005-0000-0000-00008B240000}"/>
    <cellStyle name="20% - uthevingsfarge 1 33 7" xfId="37462" xr:uid="{00000000-0005-0000-0000-00008C240000}"/>
    <cellStyle name="20% - uthevingsfarge 1 33_4 manuell" xfId="53828"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74" xr:uid="{00000000-0005-0000-0000-000091240000}"/>
    <cellStyle name="20% - uthevingsfarge 1 34 2 2_CC1" xfId="53829" xr:uid="{422C2BBF-CF9C-45B7-B6CE-EB6EB0CFB79C}"/>
    <cellStyle name="20% - uthevingsfarge 1 34 2 3" xfId="37475" xr:uid="{00000000-0005-0000-0000-000092240000}"/>
    <cellStyle name="20% - uthevingsfarge 1 34 2 4" xfId="37476" xr:uid="{00000000-0005-0000-0000-000093240000}"/>
    <cellStyle name="20% - uthevingsfarge 1 34 2 5" xfId="37477" xr:uid="{00000000-0005-0000-0000-000094240000}"/>
    <cellStyle name="20% - uthevingsfarge 1 34 2 6" xfId="37473" xr:uid="{00000000-0005-0000-0000-000095240000}"/>
    <cellStyle name="20% - uthevingsfarge 1 34 2_4 manuell" xfId="53830" xr:uid="{5ADB35F6-AA4F-4659-9527-4C34065D927A}"/>
    <cellStyle name="20% - uthevingsfarge 1 34 3" xfId="2661" xr:uid="{00000000-0005-0000-0000-000097240000}"/>
    <cellStyle name="20% - uthevingsfarge 1 34 3 2" xfId="37478" xr:uid="{00000000-0005-0000-0000-000098240000}"/>
    <cellStyle name="20% - uthevingsfarge 1 34 3_CC1" xfId="53831" xr:uid="{F658A2F4-C8C7-4A0E-AC9D-91F1F02A48D7}"/>
    <cellStyle name="20% - uthevingsfarge 1 34 4" xfId="37479" xr:uid="{00000000-0005-0000-0000-000099240000}"/>
    <cellStyle name="20% - uthevingsfarge 1 34 5" xfId="37480" xr:uid="{00000000-0005-0000-0000-00009A240000}"/>
    <cellStyle name="20% - uthevingsfarge 1 34 6" xfId="37481" xr:uid="{00000000-0005-0000-0000-00009B240000}"/>
    <cellStyle name="20% - uthevingsfarge 1 34 7" xfId="37472" xr:uid="{00000000-0005-0000-0000-00009C240000}"/>
    <cellStyle name="20% - uthevingsfarge 1 34_4 manuell" xfId="53832"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84" xr:uid="{00000000-0005-0000-0000-0000A1240000}"/>
    <cellStyle name="20% - uthevingsfarge 1 35 2 2_CC1" xfId="53833" xr:uid="{E6F37DBA-4ECA-4AEA-A864-412B0F5E618C}"/>
    <cellStyle name="20% - uthevingsfarge 1 35 2 3" xfId="37485" xr:uid="{00000000-0005-0000-0000-0000A2240000}"/>
    <cellStyle name="20% - uthevingsfarge 1 35 2 4" xfId="37486" xr:uid="{00000000-0005-0000-0000-0000A3240000}"/>
    <cellStyle name="20% - uthevingsfarge 1 35 2 5" xfId="37487" xr:uid="{00000000-0005-0000-0000-0000A4240000}"/>
    <cellStyle name="20% - uthevingsfarge 1 35 2 6" xfId="37483" xr:uid="{00000000-0005-0000-0000-0000A5240000}"/>
    <cellStyle name="20% - uthevingsfarge 1 35 2_4 manuell" xfId="53834" xr:uid="{32CED136-7138-4FEC-BC7E-008FF6F26BCB}"/>
    <cellStyle name="20% - uthevingsfarge 1 35 3" xfId="2665" xr:uid="{00000000-0005-0000-0000-0000A7240000}"/>
    <cellStyle name="20% - uthevingsfarge 1 35 3 2" xfId="37488" xr:uid="{00000000-0005-0000-0000-0000A8240000}"/>
    <cellStyle name="20% - uthevingsfarge 1 35 3_CC1" xfId="53835" xr:uid="{ADEEFC30-C2B3-4A3E-B95E-6102436D964C}"/>
    <cellStyle name="20% - uthevingsfarge 1 35 4" xfId="37489" xr:uid="{00000000-0005-0000-0000-0000A9240000}"/>
    <cellStyle name="20% - uthevingsfarge 1 35 5" xfId="37490" xr:uid="{00000000-0005-0000-0000-0000AA240000}"/>
    <cellStyle name="20% - uthevingsfarge 1 35 6" xfId="37491" xr:uid="{00000000-0005-0000-0000-0000AB240000}"/>
    <cellStyle name="20% - uthevingsfarge 1 35 7" xfId="37482" xr:uid="{00000000-0005-0000-0000-0000AC240000}"/>
    <cellStyle name="20% - uthevingsfarge 1 35_4 manuell" xfId="53836"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494" xr:uid="{00000000-0005-0000-0000-0000B1240000}"/>
    <cellStyle name="20% - uthevingsfarge 1 36 2 2_CC1" xfId="53837" xr:uid="{2468E3DF-91C3-44F3-A4D6-259770DEDF4C}"/>
    <cellStyle name="20% - uthevingsfarge 1 36 2 3" xfId="37495" xr:uid="{00000000-0005-0000-0000-0000B2240000}"/>
    <cellStyle name="20% - uthevingsfarge 1 36 2 4" xfId="37496" xr:uid="{00000000-0005-0000-0000-0000B3240000}"/>
    <cellStyle name="20% - uthevingsfarge 1 36 2 5" xfId="37497" xr:uid="{00000000-0005-0000-0000-0000B4240000}"/>
    <cellStyle name="20% - uthevingsfarge 1 36 2 6" xfId="37493" xr:uid="{00000000-0005-0000-0000-0000B5240000}"/>
    <cellStyle name="20% - uthevingsfarge 1 36 2_4 manuell" xfId="53838" xr:uid="{B81360E8-1D43-49A4-9AA2-7292437D6A61}"/>
    <cellStyle name="20% - uthevingsfarge 1 36 3" xfId="2669" xr:uid="{00000000-0005-0000-0000-0000B7240000}"/>
    <cellStyle name="20% - uthevingsfarge 1 36 3 2" xfId="37498" xr:uid="{00000000-0005-0000-0000-0000B8240000}"/>
    <cellStyle name="20% - uthevingsfarge 1 36 3_CC1" xfId="53839" xr:uid="{925578AD-04C0-465F-AFE2-CF1D0F3185B4}"/>
    <cellStyle name="20% - uthevingsfarge 1 36 4" xfId="37499" xr:uid="{00000000-0005-0000-0000-0000B9240000}"/>
    <cellStyle name="20% - uthevingsfarge 1 36 5" xfId="37500" xr:uid="{00000000-0005-0000-0000-0000BA240000}"/>
    <cellStyle name="20% - uthevingsfarge 1 36 6" xfId="37501" xr:uid="{00000000-0005-0000-0000-0000BB240000}"/>
    <cellStyle name="20% - uthevingsfarge 1 36 7" xfId="37492" xr:uid="{00000000-0005-0000-0000-0000BC240000}"/>
    <cellStyle name="20% - uthevingsfarge 1 36_4 manuell" xfId="53840"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04" xr:uid="{00000000-0005-0000-0000-0000C1240000}"/>
    <cellStyle name="20% - uthevingsfarge 1 37 2 2_CC1" xfId="53841" xr:uid="{502CCC14-2F06-46B5-8F66-CAF4EA76181C}"/>
    <cellStyle name="20% - uthevingsfarge 1 37 2 3" xfId="37505" xr:uid="{00000000-0005-0000-0000-0000C2240000}"/>
    <cellStyle name="20% - uthevingsfarge 1 37 2 4" xfId="37506" xr:uid="{00000000-0005-0000-0000-0000C3240000}"/>
    <cellStyle name="20% - uthevingsfarge 1 37 2 5" xfId="37507" xr:uid="{00000000-0005-0000-0000-0000C4240000}"/>
    <cellStyle name="20% - uthevingsfarge 1 37 2 6" xfId="37503" xr:uid="{00000000-0005-0000-0000-0000C5240000}"/>
    <cellStyle name="20% - uthevingsfarge 1 37 2_4 manuell" xfId="53842" xr:uid="{647D8F48-D3E7-4CF9-AE0D-D056CA3741C0}"/>
    <cellStyle name="20% - uthevingsfarge 1 37 3" xfId="2673" xr:uid="{00000000-0005-0000-0000-0000C7240000}"/>
    <cellStyle name="20% - uthevingsfarge 1 37 3 2" xfId="37508" xr:uid="{00000000-0005-0000-0000-0000C8240000}"/>
    <cellStyle name="20% - uthevingsfarge 1 37 3_CC1" xfId="53843" xr:uid="{C8B0C423-8CD1-4913-9614-C63D425CAC09}"/>
    <cellStyle name="20% - uthevingsfarge 1 37 4" xfId="37509" xr:uid="{00000000-0005-0000-0000-0000C9240000}"/>
    <cellStyle name="20% - uthevingsfarge 1 37 5" xfId="37510" xr:uid="{00000000-0005-0000-0000-0000CA240000}"/>
    <cellStyle name="20% - uthevingsfarge 1 37 6" xfId="37511" xr:uid="{00000000-0005-0000-0000-0000CB240000}"/>
    <cellStyle name="20% - uthevingsfarge 1 37 7" xfId="37502" xr:uid="{00000000-0005-0000-0000-0000CC240000}"/>
    <cellStyle name="20% - uthevingsfarge 1 37_4 manuell" xfId="53844"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14" xr:uid="{00000000-0005-0000-0000-0000D1240000}"/>
    <cellStyle name="20% - uthevingsfarge 1 38 2 2_CC1" xfId="53845" xr:uid="{29A76AC5-1572-4425-85C4-7243B412C1E5}"/>
    <cellStyle name="20% - uthevingsfarge 1 38 2 3" xfId="37515" xr:uid="{00000000-0005-0000-0000-0000D2240000}"/>
    <cellStyle name="20% - uthevingsfarge 1 38 2 4" xfId="37516" xr:uid="{00000000-0005-0000-0000-0000D3240000}"/>
    <cellStyle name="20% - uthevingsfarge 1 38 2 5" xfId="37517" xr:uid="{00000000-0005-0000-0000-0000D4240000}"/>
    <cellStyle name="20% - uthevingsfarge 1 38 2 6" xfId="37513" xr:uid="{00000000-0005-0000-0000-0000D5240000}"/>
    <cellStyle name="20% - uthevingsfarge 1 38 2_4 manuell" xfId="53846" xr:uid="{FCB2994B-ACAF-4ADA-80D7-9D350CF694FD}"/>
    <cellStyle name="20% - uthevingsfarge 1 38 3" xfId="2677" xr:uid="{00000000-0005-0000-0000-0000D7240000}"/>
    <cellStyle name="20% - uthevingsfarge 1 38 3 2" xfId="37518" xr:uid="{00000000-0005-0000-0000-0000D8240000}"/>
    <cellStyle name="20% - uthevingsfarge 1 38 3_CC1" xfId="53847" xr:uid="{1E513293-9332-4F40-B59C-898A723EC67D}"/>
    <cellStyle name="20% - uthevingsfarge 1 38 4" xfId="37519" xr:uid="{00000000-0005-0000-0000-0000D9240000}"/>
    <cellStyle name="20% - uthevingsfarge 1 38 5" xfId="37520" xr:uid="{00000000-0005-0000-0000-0000DA240000}"/>
    <cellStyle name="20% - uthevingsfarge 1 38 6" xfId="37521" xr:uid="{00000000-0005-0000-0000-0000DB240000}"/>
    <cellStyle name="20% - uthevingsfarge 1 38 7" xfId="37512" xr:uid="{00000000-0005-0000-0000-0000DC240000}"/>
    <cellStyle name="20% - uthevingsfarge 1 38_4 manuell" xfId="53848"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24" xr:uid="{00000000-0005-0000-0000-0000E1240000}"/>
    <cellStyle name="20% - uthevingsfarge 1 39 2 2_CC1" xfId="53849" xr:uid="{7F545F7C-C654-4C54-AAF8-B63BFA67FDBA}"/>
    <cellStyle name="20% - uthevingsfarge 1 39 2 3" xfId="37525" xr:uid="{00000000-0005-0000-0000-0000E2240000}"/>
    <cellStyle name="20% - uthevingsfarge 1 39 2 4" xfId="37526" xr:uid="{00000000-0005-0000-0000-0000E3240000}"/>
    <cellStyle name="20% - uthevingsfarge 1 39 2 5" xfId="37527" xr:uid="{00000000-0005-0000-0000-0000E4240000}"/>
    <cellStyle name="20% - uthevingsfarge 1 39 2 6" xfId="37523" xr:uid="{00000000-0005-0000-0000-0000E5240000}"/>
    <cellStyle name="20% - uthevingsfarge 1 39 2_4 manuell" xfId="53850" xr:uid="{44EB3B16-8162-496B-90E7-8A3EE7A99852}"/>
    <cellStyle name="20% - uthevingsfarge 1 39 3" xfId="2681" xr:uid="{00000000-0005-0000-0000-0000E7240000}"/>
    <cellStyle name="20% - uthevingsfarge 1 39 3 2" xfId="37528" xr:uid="{00000000-0005-0000-0000-0000E8240000}"/>
    <cellStyle name="20% - uthevingsfarge 1 39 3_CC1" xfId="53851" xr:uid="{E8D5A342-1C61-43AF-83F7-8394F3646F26}"/>
    <cellStyle name="20% - uthevingsfarge 1 39 4" xfId="37529" xr:uid="{00000000-0005-0000-0000-0000E9240000}"/>
    <cellStyle name="20% - uthevingsfarge 1 39 5" xfId="37530" xr:uid="{00000000-0005-0000-0000-0000EA240000}"/>
    <cellStyle name="20% - uthevingsfarge 1 39 6" xfId="37531" xr:uid="{00000000-0005-0000-0000-0000EB240000}"/>
    <cellStyle name="20% - uthevingsfarge 1 39 7" xfId="37522" xr:uid="{00000000-0005-0000-0000-0000EC240000}"/>
    <cellStyle name="20% - uthevingsfarge 1 39_4 manuell" xfId="53852" xr:uid="{6F7912C7-4183-4518-AE50-64E2EF2E6C9E}"/>
    <cellStyle name="20% - uthevingsfarge 1 4" xfId="2682" xr:uid="{00000000-0005-0000-0000-0000EE240000}"/>
    <cellStyle name="20% - uthevingsfarge 1 4 10" xfId="43465"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66" xr:uid="{00000000-0005-0000-0000-0000F3240000}"/>
    <cellStyle name="20% - uthevingsfarge 1 4 2 2 3" xfId="37534" xr:uid="{00000000-0005-0000-0000-0000F4240000}"/>
    <cellStyle name="20% - uthevingsfarge 1 4 2 2_3. Chng in credit spreads" xfId="43467" xr:uid="{00000000-0005-0000-0000-0000F5240000}"/>
    <cellStyle name="20% - uthevingsfarge 1 4 2 3" xfId="14564" xr:uid="{00000000-0005-0000-0000-0000F6240000}"/>
    <cellStyle name="20% - uthevingsfarge 1 4 2 3 2" xfId="37535" xr:uid="{00000000-0005-0000-0000-0000F7240000}"/>
    <cellStyle name="20% - uthevingsfarge 1 4 2 3 2 2" xfId="43468" xr:uid="{00000000-0005-0000-0000-0000F8240000}"/>
    <cellStyle name="20% - uthevingsfarge 1 4 2 3 3" xfId="43469" xr:uid="{00000000-0005-0000-0000-0000F9240000}"/>
    <cellStyle name="20% - uthevingsfarge 1 4 2 3_3. Chng in credit spreads" xfId="43470" xr:uid="{00000000-0005-0000-0000-0000FA240000}"/>
    <cellStyle name="20% - uthevingsfarge 1 4 2 4" xfId="37536" xr:uid="{00000000-0005-0000-0000-0000FB240000}"/>
    <cellStyle name="20% - uthevingsfarge 1 4 2 4 2" xfId="43471" xr:uid="{00000000-0005-0000-0000-0000FC240000}"/>
    <cellStyle name="20% - uthevingsfarge 1 4 2 5" xfId="37537" xr:uid="{00000000-0005-0000-0000-0000FD240000}"/>
    <cellStyle name="20% - uthevingsfarge 1 4 2 6" xfId="37533" xr:uid="{00000000-0005-0000-0000-0000FE240000}"/>
    <cellStyle name="20% - uthevingsfarge 1 4 2 7" xfId="43472" xr:uid="{00000000-0005-0000-0000-0000FF240000}"/>
    <cellStyle name="20% - uthevingsfarge 1 4 2 8" xfId="43473" xr:uid="{00000000-0005-0000-0000-000000250000}"/>
    <cellStyle name="20% - uthevingsfarge 1 4 2_3. Chng in credit spreads" xfId="43474" xr:uid="{00000000-0005-0000-0000-000001250000}"/>
    <cellStyle name="20% - uthevingsfarge 1 4 3" xfId="2685" xr:uid="{00000000-0005-0000-0000-000002250000}"/>
    <cellStyle name="20% - uthevingsfarge 1 4 3 2" xfId="14565" xr:uid="{00000000-0005-0000-0000-000003250000}"/>
    <cellStyle name="20% - uthevingsfarge 1 4 3 2 2" xfId="43475" xr:uid="{00000000-0005-0000-0000-000004250000}"/>
    <cellStyle name="20% - uthevingsfarge 1 4 3 3" xfId="14566" xr:uid="{00000000-0005-0000-0000-000005250000}"/>
    <cellStyle name="20% - uthevingsfarge 1 4 3 4" xfId="37538" xr:uid="{00000000-0005-0000-0000-000006250000}"/>
    <cellStyle name="20% - uthevingsfarge 1 4 3 5" xfId="43476" xr:uid="{00000000-0005-0000-0000-000007250000}"/>
    <cellStyle name="20% - uthevingsfarge 1 4 3 6" xfId="43477" xr:uid="{00000000-0005-0000-0000-000008250000}"/>
    <cellStyle name="20% - uthevingsfarge 1 4 3_3. Chng in credit spreads" xfId="43478" xr:uid="{00000000-0005-0000-0000-000009250000}"/>
    <cellStyle name="20% - uthevingsfarge 1 4 4" xfId="14567" xr:uid="{00000000-0005-0000-0000-00000A250000}"/>
    <cellStyle name="20% - uthevingsfarge 1 4 4 2" xfId="14568" xr:uid="{00000000-0005-0000-0000-00000B250000}"/>
    <cellStyle name="20% - uthevingsfarge 1 4 4 2 2" xfId="43479" xr:uid="{00000000-0005-0000-0000-00000C250000}"/>
    <cellStyle name="20% - uthevingsfarge 1 4 4 3" xfId="14569" xr:uid="{00000000-0005-0000-0000-00000D250000}"/>
    <cellStyle name="20% - uthevingsfarge 1 4 4 4" xfId="37539" xr:uid="{00000000-0005-0000-0000-00000E250000}"/>
    <cellStyle name="20% - uthevingsfarge 1 4 4 5" xfId="43480" xr:uid="{00000000-0005-0000-0000-00000F250000}"/>
    <cellStyle name="20% - uthevingsfarge 1 4 4 6" xfId="43481" xr:uid="{00000000-0005-0000-0000-000010250000}"/>
    <cellStyle name="20% - uthevingsfarge 1 4 4_3. Chng in credit spreads" xfId="43482"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0" xr:uid="{00000000-0005-0000-0000-000015250000}"/>
    <cellStyle name="20% - uthevingsfarge 1 4 5 5" xfId="43483" xr:uid="{00000000-0005-0000-0000-000016250000}"/>
    <cellStyle name="20% - uthevingsfarge 1 4 5 6" xfId="43484"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1" xr:uid="{00000000-0005-0000-0000-00001B250000}"/>
    <cellStyle name="20% - uthevingsfarge 1 4 6_AVA DVA EL" xfId="14576" xr:uid="{00000000-0005-0000-0000-00001C250000}"/>
    <cellStyle name="20% - uthevingsfarge 1 4 7" xfId="14577" xr:uid="{00000000-0005-0000-0000-00001D250000}"/>
    <cellStyle name="20% - uthevingsfarge 1 4 8" xfId="37532" xr:uid="{00000000-0005-0000-0000-00001E250000}"/>
    <cellStyle name="20% - uthevingsfarge 1 4 9" xfId="43485" xr:uid="{00000000-0005-0000-0000-00001F250000}"/>
    <cellStyle name="20% - uthevingsfarge 1 4_3. Chng in credit spreads" xfId="43486"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44" xr:uid="{00000000-0005-0000-0000-000024250000}"/>
    <cellStyle name="20% - uthevingsfarge 1 40 2 2_CC1" xfId="53853" xr:uid="{8F298426-D958-4DFB-A648-9ECAA584BBB4}"/>
    <cellStyle name="20% - uthevingsfarge 1 40 2 3" xfId="37545" xr:uid="{00000000-0005-0000-0000-000025250000}"/>
    <cellStyle name="20% - uthevingsfarge 1 40 2 4" xfId="37546" xr:uid="{00000000-0005-0000-0000-000026250000}"/>
    <cellStyle name="20% - uthevingsfarge 1 40 2 5" xfId="37547" xr:uid="{00000000-0005-0000-0000-000027250000}"/>
    <cellStyle name="20% - uthevingsfarge 1 40 2 6" xfId="37543" xr:uid="{00000000-0005-0000-0000-000028250000}"/>
    <cellStyle name="20% - uthevingsfarge 1 40 2_4 manuell" xfId="53854" xr:uid="{54E37738-E782-42A3-9D10-4853DBA7154A}"/>
    <cellStyle name="20% - uthevingsfarge 1 40 3" xfId="2689" xr:uid="{00000000-0005-0000-0000-00002A250000}"/>
    <cellStyle name="20% - uthevingsfarge 1 40 3 2" xfId="37548" xr:uid="{00000000-0005-0000-0000-00002B250000}"/>
    <cellStyle name="20% - uthevingsfarge 1 40 3_CC1" xfId="53855" xr:uid="{4646A90A-BE4D-40BE-8E1C-A26EF7C05630}"/>
    <cellStyle name="20% - uthevingsfarge 1 40 4" xfId="37549" xr:uid="{00000000-0005-0000-0000-00002C250000}"/>
    <cellStyle name="20% - uthevingsfarge 1 40 5" xfId="37550" xr:uid="{00000000-0005-0000-0000-00002D250000}"/>
    <cellStyle name="20% - uthevingsfarge 1 40 6" xfId="37551" xr:uid="{00000000-0005-0000-0000-00002E250000}"/>
    <cellStyle name="20% - uthevingsfarge 1 40 7" xfId="37542" xr:uid="{00000000-0005-0000-0000-00002F250000}"/>
    <cellStyle name="20% - uthevingsfarge 1 40_4 manuell" xfId="53856"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54" xr:uid="{00000000-0005-0000-0000-000034250000}"/>
    <cellStyle name="20% - uthevingsfarge 1 41 2 2_CC1" xfId="53857" xr:uid="{3AE4AE47-9872-4926-9A6A-1320378B17E3}"/>
    <cellStyle name="20% - uthevingsfarge 1 41 2 3" xfId="37555" xr:uid="{00000000-0005-0000-0000-000035250000}"/>
    <cellStyle name="20% - uthevingsfarge 1 41 2 4" xfId="37556" xr:uid="{00000000-0005-0000-0000-000036250000}"/>
    <cellStyle name="20% - uthevingsfarge 1 41 2 5" xfId="37557" xr:uid="{00000000-0005-0000-0000-000037250000}"/>
    <cellStyle name="20% - uthevingsfarge 1 41 2 6" xfId="37553" xr:uid="{00000000-0005-0000-0000-000038250000}"/>
    <cellStyle name="20% - uthevingsfarge 1 41 2_4 manuell" xfId="53858" xr:uid="{F753D3F9-AFDC-418D-A394-3DF727181943}"/>
    <cellStyle name="20% - uthevingsfarge 1 41 3" xfId="2693" xr:uid="{00000000-0005-0000-0000-00003A250000}"/>
    <cellStyle name="20% - uthevingsfarge 1 41 3 2" xfId="37558" xr:uid="{00000000-0005-0000-0000-00003B250000}"/>
    <cellStyle name="20% - uthevingsfarge 1 41 3_CC1" xfId="53859" xr:uid="{124527AE-23C8-4387-8859-DC5D6CE6A238}"/>
    <cellStyle name="20% - uthevingsfarge 1 41 4" xfId="37559" xr:uid="{00000000-0005-0000-0000-00003C250000}"/>
    <cellStyle name="20% - uthevingsfarge 1 41 5" xfId="37560" xr:uid="{00000000-0005-0000-0000-00003D250000}"/>
    <cellStyle name="20% - uthevingsfarge 1 41 6" xfId="37561" xr:uid="{00000000-0005-0000-0000-00003E250000}"/>
    <cellStyle name="20% - uthevingsfarge 1 41 7" xfId="37552" xr:uid="{00000000-0005-0000-0000-00003F250000}"/>
    <cellStyle name="20% - uthevingsfarge 1 41_4 manuell" xfId="53860"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64" xr:uid="{00000000-0005-0000-0000-000044250000}"/>
    <cellStyle name="20% - uthevingsfarge 1 42 2 2_CC1" xfId="53861" xr:uid="{4611171F-A0C2-451B-8EC3-23D442332D92}"/>
    <cellStyle name="20% - uthevingsfarge 1 42 2 3" xfId="37565" xr:uid="{00000000-0005-0000-0000-000045250000}"/>
    <cellStyle name="20% - uthevingsfarge 1 42 2 4" xfId="37566" xr:uid="{00000000-0005-0000-0000-000046250000}"/>
    <cellStyle name="20% - uthevingsfarge 1 42 2 5" xfId="37567" xr:uid="{00000000-0005-0000-0000-000047250000}"/>
    <cellStyle name="20% - uthevingsfarge 1 42 2 6" xfId="37563" xr:uid="{00000000-0005-0000-0000-000048250000}"/>
    <cellStyle name="20% - uthevingsfarge 1 42 2_4 manuell" xfId="53862" xr:uid="{44677BA7-B67E-4139-8753-D9958E7AE626}"/>
    <cellStyle name="20% - uthevingsfarge 1 42 3" xfId="2697" xr:uid="{00000000-0005-0000-0000-00004A250000}"/>
    <cellStyle name="20% - uthevingsfarge 1 42 3 2" xfId="37568" xr:uid="{00000000-0005-0000-0000-00004B250000}"/>
    <cellStyle name="20% - uthevingsfarge 1 42 3_CC1" xfId="53863" xr:uid="{2D413B7B-AB32-4F8C-8F6F-82A7C5F62D71}"/>
    <cellStyle name="20% - uthevingsfarge 1 42 4" xfId="37569" xr:uid="{00000000-0005-0000-0000-00004C250000}"/>
    <cellStyle name="20% - uthevingsfarge 1 42 5" xfId="37570" xr:uid="{00000000-0005-0000-0000-00004D250000}"/>
    <cellStyle name="20% - uthevingsfarge 1 42 6" xfId="37571" xr:uid="{00000000-0005-0000-0000-00004E250000}"/>
    <cellStyle name="20% - uthevingsfarge 1 42 7" xfId="37562" xr:uid="{00000000-0005-0000-0000-00004F250000}"/>
    <cellStyle name="20% - uthevingsfarge 1 42_4 manuell" xfId="53864"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74" xr:uid="{00000000-0005-0000-0000-000054250000}"/>
    <cellStyle name="20% - uthevingsfarge 1 43 2 2_CC1" xfId="53865" xr:uid="{0A81CD52-EE43-4BDB-94F7-DBA5A2265E89}"/>
    <cellStyle name="20% - uthevingsfarge 1 43 2 3" xfId="37575" xr:uid="{00000000-0005-0000-0000-000055250000}"/>
    <cellStyle name="20% - uthevingsfarge 1 43 2 4" xfId="37576" xr:uid="{00000000-0005-0000-0000-000056250000}"/>
    <cellStyle name="20% - uthevingsfarge 1 43 2 5" xfId="37577" xr:uid="{00000000-0005-0000-0000-000057250000}"/>
    <cellStyle name="20% - uthevingsfarge 1 43 2 6" xfId="37573" xr:uid="{00000000-0005-0000-0000-000058250000}"/>
    <cellStyle name="20% - uthevingsfarge 1 43 2_4 manuell" xfId="53866" xr:uid="{551DAE9C-0304-480F-92A9-4A2233CDA0E9}"/>
    <cellStyle name="20% - uthevingsfarge 1 43 3" xfId="2701" xr:uid="{00000000-0005-0000-0000-00005A250000}"/>
    <cellStyle name="20% - uthevingsfarge 1 43 3 2" xfId="37578" xr:uid="{00000000-0005-0000-0000-00005B250000}"/>
    <cellStyle name="20% - uthevingsfarge 1 43 3_CC1" xfId="53867" xr:uid="{E57D7203-71A3-4256-B7D0-8690804FE316}"/>
    <cellStyle name="20% - uthevingsfarge 1 43 4" xfId="37579" xr:uid="{00000000-0005-0000-0000-00005C250000}"/>
    <cellStyle name="20% - uthevingsfarge 1 43 5" xfId="37580" xr:uid="{00000000-0005-0000-0000-00005D250000}"/>
    <cellStyle name="20% - uthevingsfarge 1 43 6" xfId="37581" xr:uid="{00000000-0005-0000-0000-00005E250000}"/>
    <cellStyle name="20% - uthevingsfarge 1 43 7" xfId="37572" xr:uid="{00000000-0005-0000-0000-00005F250000}"/>
    <cellStyle name="20% - uthevingsfarge 1 43_4 manuell" xfId="53868"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84" xr:uid="{00000000-0005-0000-0000-000064250000}"/>
    <cellStyle name="20% - uthevingsfarge 1 44 2 2_CC1" xfId="53869" xr:uid="{55FE0D46-93A4-48CF-B416-6AFC9FBAD983}"/>
    <cellStyle name="20% - uthevingsfarge 1 44 2 3" xfId="37585" xr:uid="{00000000-0005-0000-0000-000065250000}"/>
    <cellStyle name="20% - uthevingsfarge 1 44 2 4" xfId="37586" xr:uid="{00000000-0005-0000-0000-000066250000}"/>
    <cellStyle name="20% - uthevingsfarge 1 44 2 5" xfId="37587" xr:uid="{00000000-0005-0000-0000-000067250000}"/>
    <cellStyle name="20% - uthevingsfarge 1 44 2 6" xfId="37583" xr:uid="{00000000-0005-0000-0000-000068250000}"/>
    <cellStyle name="20% - uthevingsfarge 1 44 2_4 manuell" xfId="53870" xr:uid="{84008472-6094-4CDD-AC29-D98737E0BF1E}"/>
    <cellStyle name="20% - uthevingsfarge 1 44 3" xfId="2705" xr:uid="{00000000-0005-0000-0000-00006A250000}"/>
    <cellStyle name="20% - uthevingsfarge 1 44 3 2" xfId="37588" xr:uid="{00000000-0005-0000-0000-00006B250000}"/>
    <cellStyle name="20% - uthevingsfarge 1 44 3_CC1" xfId="53871" xr:uid="{EA452726-A1F8-493A-A277-D1D4B38ADC04}"/>
    <cellStyle name="20% - uthevingsfarge 1 44 4" xfId="37589" xr:uid="{00000000-0005-0000-0000-00006C250000}"/>
    <cellStyle name="20% - uthevingsfarge 1 44 5" xfId="37590" xr:uid="{00000000-0005-0000-0000-00006D250000}"/>
    <cellStyle name="20% - uthevingsfarge 1 44 6" xfId="37591" xr:uid="{00000000-0005-0000-0000-00006E250000}"/>
    <cellStyle name="20% - uthevingsfarge 1 44 7" xfId="37582" xr:uid="{00000000-0005-0000-0000-00006F250000}"/>
    <cellStyle name="20% - uthevingsfarge 1 44_4 manuell" xfId="53872"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594" xr:uid="{00000000-0005-0000-0000-000074250000}"/>
    <cellStyle name="20% - uthevingsfarge 1 45 2 2_CC1" xfId="53873" xr:uid="{2F879B6D-BBA5-457E-8753-BB17805AAFC6}"/>
    <cellStyle name="20% - uthevingsfarge 1 45 2 3" xfId="37595" xr:uid="{00000000-0005-0000-0000-000075250000}"/>
    <cellStyle name="20% - uthevingsfarge 1 45 2 4" xfId="37596" xr:uid="{00000000-0005-0000-0000-000076250000}"/>
    <cellStyle name="20% - uthevingsfarge 1 45 2 5" xfId="37597" xr:uid="{00000000-0005-0000-0000-000077250000}"/>
    <cellStyle name="20% - uthevingsfarge 1 45 2 6" xfId="37593" xr:uid="{00000000-0005-0000-0000-000078250000}"/>
    <cellStyle name="20% - uthevingsfarge 1 45 2_4 manuell" xfId="53874" xr:uid="{640741A6-3045-4C94-9C7B-86C4C754B369}"/>
    <cellStyle name="20% - uthevingsfarge 1 45 3" xfId="2709" xr:uid="{00000000-0005-0000-0000-00007A250000}"/>
    <cellStyle name="20% - uthevingsfarge 1 45 3 2" xfId="37598" xr:uid="{00000000-0005-0000-0000-00007B250000}"/>
    <cellStyle name="20% - uthevingsfarge 1 45 3_CC1" xfId="53875" xr:uid="{CE7F5F68-D6B3-4030-930F-9C38C95BD1DB}"/>
    <cellStyle name="20% - uthevingsfarge 1 45 4" xfId="37599" xr:uid="{00000000-0005-0000-0000-00007C250000}"/>
    <cellStyle name="20% - uthevingsfarge 1 45 5" xfId="37600" xr:uid="{00000000-0005-0000-0000-00007D250000}"/>
    <cellStyle name="20% - uthevingsfarge 1 45 6" xfId="37601" xr:uid="{00000000-0005-0000-0000-00007E250000}"/>
    <cellStyle name="20% - uthevingsfarge 1 45 7" xfId="37592" xr:uid="{00000000-0005-0000-0000-00007F250000}"/>
    <cellStyle name="20% - uthevingsfarge 1 45_4 manuell" xfId="53876"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04" xr:uid="{00000000-0005-0000-0000-000084250000}"/>
    <cellStyle name="20% - uthevingsfarge 1 46 2 2_CC1" xfId="53877" xr:uid="{1F1B50C9-AEA3-45AB-9874-7FB146610916}"/>
    <cellStyle name="20% - uthevingsfarge 1 46 2 3" xfId="37605" xr:uid="{00000000-0005-0000-0000-000085250000}"/>
    <cellStyle name="20% - uthevingsfarge 1 46 2 4" xfId="37606" xr:uid="{00000000-0005-0000-0000-000086250000}"/>
    <cellStyle name="20% - uthevingsfarge 1 46 2 5" xfId="37607" xr:uid="{00000000-0005-0000-0000-000087250000}"/>
    <cellStyle name="20% - uthevingsfarge 1 46 2 6" xfId="37603" xr:uid="{00000000-0005-0000-0000-000088250000}"/>
    <cellStyle name="20% - uthevingsfarge 1 46 2_4 manuell" xfId="53878" xr:uid="{643A6204-5236-403F-A213-73D46CB7F92D}"/>
    <cellStyle name="20% - uthevingsfarge 1 46 3" xfId="2713" xr:uid="{00000000-0005-0000-0000-00008A250000}"/>
    <cellStyle name="20% - uthevingsfarge 1 46 3 2" xfId="37608" xr:uid="{00000000-0005-0000-0000-00008B250000}"/>
    <cellStyle name="20% - uthevingsfarge 1 46 3_CC1" xfId="53879" xr:uid="{3A293F46-6724-497D-81DF-84EAAF1C99ED}"/>
    <cellStyle name="20% - uthevingsfarge 1 46 4" xfId="37609" xr:uid="{00000000-0005-0000-0000-00008C250000}"/>
    <cellStyle name="20% - uthevingsfarge 1 46 5" xfId="37610" xr:uid="{00000000-0005-0000-0000-00008D250000}"/>
    <cellStyle name="20% - uthevingsfarge 1 46 6" xfId="37611" xr:uid="{00000000-0005-0000-0000-00008E250000}"/>
    <cellStyle name="20% - uthevingsfarge 1 46 7" xfId="37602" xr:uid="{00000000-0005-0000-0000-00008F250000}"/>
    <cellStyle name="20% - uthevingsfarge 1 46_4 manuell" xfId="53880"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14" xr:uid="{00000000-0005-0000-0000-000094250000}"/>
    <cellStyle name="20% - uthevingsfarge 1 47 2 2_CC1" xfId="53881" xr:uid="{2F64071A-8587-4222-A4CB-E8FC4964E9A7}"/>
    <cellStyle name="20% - uthevingsfarge 1 47 2 3" xfId="37615" xr:uid="{00000000-0005-0000-0000-000095250000}"/>
    <cellStyle name="20% - uthevingsfarge 1 47 2 4" xfId="37616" xr:uid="{00000000-0005-0000-0000-000096250000}"/>
    <cellStyle name="20% - uthevingsfarge 1 47 2 5" xfId="37617" xr:uid="{00000000-0005-0000-0000-000097250000}"/>
    <cellStyle name="20% - uthevingsfarge 1 47 2 6" xfId="37613" xr:uid="{00000000-0005-0000-0000-000098250000}"/>
    <cellStyle name="20% - uthevingsfarge 1 47 2_4 manuell" xfId="53882" xr:uid="{68A00FDD-092A-4C0A-9D36-EC1939B7DDFE}"/>
    <cellStyle name="20% - uthevingsfarge 1 47 3" xfId="2717" xr:uid="{00000000-0005-0000-0000-00009A250000}"/>
    <cellStyle name="20% - uthevingsfarge 1 47 3 2" xfId="37618" xr:uid="{00000000-0005-0000-0000-00009B250000}"/>
    <cellStyle name="20% - uthevingsfarge 1 47 3_CC1" xfId="53883" xr:uid="{F518A7B5-2D77-4ED8-BB6A-9D179C0F44A4}"/>
    <cellStyle name="20% - uthevingsfarge 1 47 4" xfId="37619" xr:uid="{00000000-0005-0000-0000-00009C250000}"/>
    <cellStyle name="20% - uthevingsfarge 1 47 5" xfId="37620" xr:uid="{00000000-0005-0000-0000-00009D250000}"/>
    <cellStyle name="20% - uthevingsfarge 1 47 6" xfId="37621" xr:uid="{00000000-0005-0000-0000-00009E250000}"/>
    <cellStyle name="20% - uthevingsfarge 1 47 7" xfId="37612" xr:uid="{00000000-0005-0000-0000-00009F250000}"/>
    <cellStyle name="20% - uthevingsfarge 1 47_4 manuell" xfId="53884"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24" xr:uid="{00000000-0005-0000-0000-0000A4250000}"/>
    <cellStyle name="20% - uthevingsfarge 1 48 2 2_CC1" xfId="53885" xr:uid="{5B05487F-EA7D-45C6-9F69-8F9B707A0223}"/>
    <cellStyle name="20% - uthevingsfarge 1 48 2 3" xfId="37625" xr:uid="{00000000-0005-0000-0000-0000A5250000}"/>
    <cellStyle name="20% - uthevingsfarge 1 48 2 4" xfId="37626" xr:uid="{00000000-0005-0000-0000-0000A6250000}"/>
    <cellStyle name="20% - uthevingsfarge 1 48 2 5" xfId="37627" xr:uid="{00000000-0005-0000-0000-0000A7250000}"/>
    <cellStyle name="20% - uthevingsfarge 1 48 2 6" xfId="37623" xr:uid="{00000000-0005-0000-0000-0000A8250000}"/>
    <cellStyle name="20% - uthevingsfarge 1 48 2_4 manuell" xfId="53886" xr:uid="{C181F97D-BF98-4EDA-94A6-089635DC1D40}"/>
    <cellStyle name="20% - uthevingsfarge 1 48 3" xfId="2721" xr:uid="{00000000-0005-0000-0000-0000AA250000}"/>
    <cellStyle name="20% - uthevingsfarge 1 48 3 2" xfId="37628" xr:uid="{00000000-0005-0000-0000-0000AB250000}"/>
    <cellStyle name="20% - uthevingsfarge 1 48 3_CC1" xfId="53887" xr:uid="{18E6912E-869A-46F8-91C7-E7959414AEF3}"/>
    <cellStyle name="20% - uthevingsfarge 1 48 4" xfId="37629" xr:uid="{00000000-0005-0000-0000-0000AC250000}"/>
    <cellStyle name="20% - uthevingsfarge 1 48 5" xfId="37630" xr:uid="{00000000-0005-0000-0000-0000AD250000}"/>
    <cellStyle name="20% - uthevingsfarge 1 48 6" xfId="37631" xr:uid="{00000000-0005-0000-0000-0000AE250000}"/>
    <cellStyle name="20% - uthevingsfarge 1 48 7" xfId="37622" xr:uid="{00000000-0005-0000-0000-0000AF250000}"/>
    <cellStyle name="20% - uthevingsfarge 1 48_4 manuell" xfId="53888"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34" xr:uid="{00000000-0005-0000-0000-0000B4250000}"/>
    <cellStyle name="20% - uthevingsfarge 1 49 2 2_CC1" xfId="53889" xr:uid="{C4B110B4-9AC4-436C-83B3-40095A06F499}"/>
    <cellStyle name="20% - uthevingsfarge 1 49 2 3" xfId="37635" xr:uid="{00000000-0005-0000-0000-0000B5250000}"/>
    <cellStyle name="20% - uthevingsfarge 1 49 2 4" xfId="37636" xr:uid="{00000000-0005-0000-0000-0000B6250000}"/>
    <cellStyle name="20% - uthevingsfarge 1 49 2 5" xfId="37637" xr:uid="{00000000-0005-0000-0000-0000B7250000}"/>
    <cellStyle name="20% - uthevingsfarge 1 49 2 6" xfId="37633" xr:uid="{00000000-0005-0000-0000-0000B8250000}"/>
    <cellStyle name="20% - uthevingsfarge 1 49 2_4 manuell" xfId="53890" xr:uid="{C84C48F8-5B20-4785-8046-C8E088A092F0}"/>
    <cellStyle name="20% - uthevingsfarge 1 49 3" xfId="2725" xr:uid="{00000000-0005-0000-0000-0000BA250000}"/>
    <cellStyle name="20% - uthevingsfarge 1 49 3 2" xfId="37638" xr:uid="{00000000-0005-0000-0000-0000BB250000}"/>
    <cellStyle name="20% - uthevingsfarge 1 49 3_CC1" xfId="53891" xr:uid="{EFA27E5C-83BD-4CF5-B63F-A497DE6B1C69}"/>
    <cellStyle name="20% - uthevingsfarge 1 49 4" xfId="37639" xr:uid="{00000000-0005-0000-0000-0000BC250000}"/>
    <cellStyle name="20% - uthevingsfarge 1 49 5" xfId="37640" xr:uid="{00000000-0005-0000-0000-0000BD250000}"/>
    <cellStyle name="20% - uthevingsfarge 1 49 6" xfId="37641" xr:uid="{00000000-0005-0000-0000-0000BE250000}"/>
    <cellStyle name="20% - uthevingsfarge 1 49 7" xfId="37632" xr:uid="{00000000-0005-0000-0000-0000BF250000}"/>
    <cellStyle name="20% - uthevingsfarge 1 49_4 manuell" xfId="53892"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44" xr:uid="{00000000-0005-0000-0000-0000C4250000}"/>
    <cellStyle name="20% - uthevingsfarge 1 5 2 2 2 2" xfId="43487" xr:uid="{00000000-0005-0000-0000-0000C5250000}"/>
    <cellStyle name="20% - uthevingsfarge 1 5 2 2 3" xfId="43488" xr:uid="{00000000-0005-0000-0000-0000C6250000}"/>
    <cellStyle name="20% - uthevingsfarge 1 5 2 2_3. Chng in credit spreads" xfId="43489" xr:uid="{00000000-0005-0000-0000-0000C7250000}"/>
    <cellStyle name="20% - uthevingsfarge 1 5 2 3" xfId="37645" xr:uid="{00000000-0005-0000-0000-0000C8250000}"/>
    <cellStyle name="20% - uthevingsfarge 1 5 2 3 2" xfId="43490" xr:uid="{00000000-0005-0000-0000-0000C9250000}"/>
    <cellStyle name="20% - uthevingsfarge 1 5 2 3 2 2" xfId="43491" xr:uid="{00000000-0005-0000-0000-0000CA250000}"/>
    <cellStyle name="20% - uthevingsfarge 1 5 2 3 3" xfId="43492" xr:uid="{00000000-0005-0000-0000-0000CB250000}"/>
    <cellStyle name="20% - uthevingsfarge 1 5 2 3_3. Chng in credit spreads" xfId="43493" xr:uid="{00000000-0005-0000-0000-0000CC250000}"/>
    <cellStyle name="20% - uthevingsfarge 1 5 2 4" xfId="37646" xr:uid="{00000000-0005-0000-0000-0000CD250000}"/>
    <cellStyle name="20% - uthevingsfarge 1 5 2 4 2" xfId="43494" xr:uid="{00000000-0005-0000-0000-0000CE250000}"/>
    <cellStyle name="20% - uthevingsfarge 1 5 2 5" xfId="37647" xr:uid="{00000000-0005-0000-0000-0000CF250000}"/>
    <cellStyle name="20% - uthevingsfarge 1 5 2 6" xfId="37643" xr:uid="{00000000-0005-0000-0000-0000D0250000}"/>
    <cellStyle name="20% - uthevingsfarge 1 5 2_3. Chng in credit spreads" xfId="43495" xr:uid="{00000000-0005-0000-0000-0000D1250000}"/>
    <cellStyle name="20% - uthevingsfarge 1 5 3" xfId="2729" xr:uid="{00000000-0005-0000-0000-0000D2250000}"/>
    <cellStyle name="20% - uthevingsfarge 1 5 3 2" xfId="14578" xr:uid="{00000000-0005-0000-0000-0000D3250000}"/>
    <cellStyle name="20% - uthevingsfarge 1 5 3 2 2" xfId="43496" xr:uid="{00000000-0005-0000-0000-0000D4250000}"/>
    <cellStyle name="20% - uthevingsfarge 1 5 3 3" xfId="37648" xr:uid="{00000000-0005-0000-0000-0000D5250000}"/>
    <cellStyle name="20% - uthevingsfarge 1 5 3_3. Chng in credit spreads" xfId="43497" xr:uid="{00000000-0005-0000-0000-0000D6250000}"/>
    <cellStyle name="20% - uthevingsfarge 1 5 4" xfId="14579" xr:uid="{00000000-0005-0000-0000-0000D7250000}"/>
    <cellStyle name="20% - uthevingsfarge 1 5 4 2" xfId="37649" xr:uid="{00000000-0005-0000-0000-0000D8250000}"/>
    <cellStyle name="20% - uthevingsfarge 1 5 4 2 2" xfId="43498" xr:uid="{00000000-0005-0000-0000-0000D9250000}"/>
    <cellStyle name="20% - uthevingsfarge 1 5 4 3" xfId="43499" xr:uid="{00000000-0005-0000-0000-0000DA250000}"/>
    <cellStyle name="20% - uthevingsfarge 1 5 4_3. Chng in credit spreads" xfId="43500" xr:uid="{00000000-0005-0000-0000-0000DB250000}"/>
    <cellStyle name="20% - uthevingsfarge 1 5 5" xfId="14580" xr:uid="{00000000-0005-0000-0000-0000DC250000}"/>
    <cellStyle name="20% - uthevingsfarge 1 5 5 2" xfId="37650" xr:uid="{00000000-0005-0000-0000-0000DD250000}"/>
    <cellStyle name="20% - uthevingsfarge 1 5 6" xfId="37651" xr:uid="{00000000-0005-0000-0000-0000DE250000}"/>
    <cellStyle name="20% - uthevingsfarge 1 5 7" xfId="37642" xr:uid="{00000000-0005-0000-0000-0000DF250000}"/>
    <cellStyle name="20% - uthevingsfarge 1 5 8" xfId="43501" xr:uid="{00000000-0005-0000-0000-0000E0250000}"/>
    <cellStyle name="20% - uthevingsfarge 1 5 9" xfId="43502" xr:uid="{00000000-0005-0000-0000-0000E1250000}"/>
    <cellStyle name="20% - uthevingsfarge 1 5_3. Chng in credit spreads" xfId="43503"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54" xr:uid="{00000000-0005-0000-0000-0000E6250000}"/>
    <cellStyle name="20% - uthevingsfarge 1 50 2 2_CC1" xfId="53893" xr:uid="{49FA0DAF-3BC8-4AD2-917E-B77BFD68241D}"/>
    <cellStyle name="20% - uthevingsfarge 1 50 2 3" xfId="37655" xr:uid="{00000000-0005-0000-0000-0000E7250000}"/>
    <cellStyle name="20% - uthevingsfarge 1 50 2 4" xfId="37656" xr:uid="{00000000-0005-0000-0000-0000E8250000}"/>
    <cellStyle name="20% - uthevingsfarge 1 50 2 5" xfId="37657" xr:uid="{00000000-0005-0000-0000-0000E9250000}"/>
    <cellStyle name="20% - uthevingsfarge 1 50 2 6" xfId="37653" xr:uid="{00000000-0005-0000-0000-0000EA250000}"/>
    <cellStyle name="20% - uthevingsfarge 1 50 2_4 manuell" xfId="53894" xr:uid="{5734068D-5696-4F48-91EF-814A0328147D}"/>
    <cellStyle name="20% - uthevingsfarge 1 50 3" xfId="2733" xr:uid="{00000000-0005-0000-0000-0000EC250000}"/>
    <cellStyle name="20% - uthevingsfarge 1 50 3 2" xfId="37658" xr:uid="{00000000-0005-0000-0000-0000ED250000}"/>
    <cellStyle name="20% - uthevingsfarge 1 50 3_CC1" xfId="53895" xr:uid="{5A0B4183-4A47-4F6B-8D48-4EFAFBA63139}"/>
    <cellStyle name="20% - uthevingsfarge 1 50 4" xfId="37659" xr:uid="{00000000-0005-0000-0000-0000EE250000}"/>
    <cellStyle name="20% - uthevingsfarge 1 50 5" xfId="37660" xr:uid="{00000000-0005-0000-0000-0000EF250000}"/>
    <cellStyle name="20% - uthevingsfarge 1 50 6" xfId="37661" xr:uid="{00000000-0005-0000-0000-0000F0250000}"/>
    <cellStyle name="20% - uthevingsfarge 1 50 7" xfId="37652" xr:uid="{00000000-0005-0000-0000-0000F1250000}"/>
    <cellStyle name="20% - uthevingsfarge 1 50_4 manuell" xfId="53896"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64" xr:uid="{00000000-0005-0000-0000-0000F6250000}"/>
    <cellStyle name="20% - uthevingsfarge 1 51 2 2_CC1" xfId="53897" xr:uid="{AD52D3ED-E8C5-472B-BE40-ABA631C79893}"/>
    <cellStyle name="20% - uthevingsfarge 1 51 2 3" xfId="37665" xr:uid="{00000000-0005-0000-0000-0000F7250000}"/>
    <cellStyle name="20% - uthevingsfarge 1 51 2 4" xfId="37666" xr:uid="{00000000-0005-0000-0000-0000F8250000}"/>
    <cellStyle name="20% - uthevingsfarge 1 51 2 5" xfId="37667" xr:uid="{00000000-0005-0000-0000-0000F9250000}"/>
    <cellStyle name="20% - uthevingsfarge 1 51 2 6" xfId="37663" xr:uid="{00000000-0005-0000-0000-0000FA250000}"/>
    <cellStyle name="20% - uthevingsfarge 1 51 2_4 manuell" xfId="53898" xr:uid="{E508E5DD-C38A-4982-8481-C6675A6B134F}"/>
    <cellStyle name="20% - uthevingsfarge 1 51 3" xfId="2737" xr:uid="{00000000-0005-0000-0000-0000FC250000}"/>
    <cellStyle name="20% - uthevingsfarge 1 51 3 2" xfId="37668" xr:uid="{00000000-0005-0000-0000-0000FD250000}"/>
    <cellStyle name="20% - uthevingsfarge 1 51 3_CC1" xfId="53899" xr:uid="{A2DAE082-9DFD-4855-8C04-00965AC653A6}"/>
    <cellStyle name="20% - uthevingsfarge 1 51 4" xfId="37669" xr:uid="{00000000-0005-0000-0000-0000FE250000}"/>
    <cellStyle name="20% - uthevingsfarge 1 51 5" xfId="37670" xr:uid="{00000000-0005-0000-0000-0000FF250000}"/>
    <cellStyle name="20% - uthevingsfarge 1 51 6" xfId="37671" xr:uid="{00000000-0005-0000-0000-000000260000}"/>
    <cellStyle name="20% - uthevingsfarge 1 51 7" xfId="37662" xr:uid="{00000000-0005-0000-0000-000001260000}"/>
    <cellStyle name="20% - uthevingsfarge 1 51_4 manuell" xfId="53900"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74" xr:uid="{00000000-0005-0000-0000-000006260000}"/>
    <cellStyle name="20% - uthevingsfarge 1 52 2 2_CC1" xfId="53901" xr:uid="{ADB5EBF4-53E1-49F0-B3C0-92957B88126A}"/>
    <cellStyle name="20% - uthevingsfarge 1 52 2 3" xfId="37675" xr:uid="{00000000-0005-0000-0000-000007260000}"/>
    <cellStyle name="20% - uthevingsfarge 1 52 2 4" xfId="37676" xr:uid="{00000000-0005-0000-0000-000008260000}"/>
    <cellStyle name="20% - uthevingsfarge 1 52 2 5" xfId="37677" xr:uid="{00000000-0005-0000-0000-000009260000}"/>
    <cellStyle name="20% - uthevingsfarge 1 52 2 6" xfId="37673" xr:uid="{00000000-0005-0000-0000-00000A260000}"/>
    <cellStyle name="20% - uthevingsfarge 1 52 2_4 manuell" xfId="53902" xr:uid="{05FE9531-E1DA-4306-BA39-991D5ABD1F52}"/>
    <cellStyle name="20% - uthevingsfarge 1 52 3" xfId="2741" xr:uid="{00000000-0005-0000-0000-00000C260000}"/>
    <cellStyle name="20% - uthevingsfarge 1 52 3 2" xfId="37678" xr:uid="{00000000-0005-0000-0000-00000D260000}"/>
    <cellStyle name="20% - uthevingsfarge 1 52 3_CC1" xfId="53903" xr:uid="{04C106FC-172B-427A-B007-FBDD747D3DD5}"/>
    <cellStyle name="20% - uthevingsfarge 1 52 4" xfId="37679" xr:uid="{00000000-0005-0000-0000-00000E260000}"/>
    <cellStyle name="20% - uthevingsfarge 1 52 5" xfId="37680" xr:uid="{00000000-0005-0000-0000-00000F260000}"/>
    <cellStyle name="20% - uthevingsfarge 1 52 6" xfId="37681" xr:uid="{00000000-0005-0000-0000-000010260000}"/>
    <cellStyle name="20% - uthevingsfarge 1 52 7" xfId="37672" xr:uid="{00000000-0005-0000-0000-000011260000}"/>
    <cellStyle name="20% - uthevingsfarge 1 52_4 manuell" xfId="53904"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84" xr:uid="{00000000-0005-0000-0000-000016260000}"/>
    <cellStyle name="20% - uthevingsfarge 1 53 2 2_CC1" xfId="53905" xr:uid="{C1B18385-D274-42B3-B00F-1F7F3CD95701}"/>
    <cellStyle name="20% - uthevingsfarge 1 53 2 3" xfId="37685" xr:uid="{00000000-0005-0000-0000-000017260000}"/>
    <cellStyle name="20% - uthevingsfarge 1 53 2 4" xfId="37686" xr:uid="{00000000-0005-0000-0000-000018260000}"/>
    <cellStyle name="20% - uthevingsfarge 1 53 2 5" xfId="37687" xr:uid="{00000000-0005-0000-0000-000019260000}"/>
    <cellStyle name="20% - uthevingsfarge 1 53 2 6" xfId="37683" xr:uid="{00000000-0005-0000-0000-00001A260000}"/>
    <cellStyle name="20% - uthevingsfarge 1 53 2_4 manuell" xfId="53906" xr:uid="{B7530B82-63FC-4298-AEE7-AB54A299210E}"/>
    <cellStyle name="20% - uthevingsfarge 1 53 3" xfId="2745" xr:uid="{00000000-0005-0000-0000-00001C260000}"/>
    <cellStyle name="20% - uthevingsfarge 1 53 3 2" xfId="37688" xr:uid="{00000000-0005-0000-0000-00001D260000}"/>
    <cellStyle name="20% - uthevingsfarge 1 53 3_CC1" xfId="53907" xr:uid="{C2AD600D-B244-4017-A525-71279757AB56}"/>
    <cellStyle name="20% - uthevingsfarge 1 53 4" xfId="37689" xr:uid="{00000000-0005-0000-0000-00001E260000}"/>
    <cellStyle name="20% - uthevingsfarge 1 53 5" xfId="37690" xr:uid="{00000000-0005-0000-0000-00001F260000}"/>
    <cellStyle name="20% - uthevingsfarge 1 53 6" xfId="37691" xr:uid="{00000000-0005-0000-0000-000020260000}"/>
    <cellStyle name="20% - uthevingsfarge 1 53 7" xfId="37682" xr:uid="{00000000-0005-0000-0000-000021260000}"/>
    <cellStyle name="20% - uthevingsfarge 1 53_4 manuell" xfId="53908"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694" xr:uid="{00000000-0005-0000-0000-000026260000}"/>
    <cellStyle name="20% - uthevingsfarge 1 54 2 2_CC1" xfId="53909" xr:uid="{29381FC0-00D6-4752-8A9E-E7F519E8300F}"/>
    <cellStyle name="20% - uthevingsfarge 1 54 2 3" xfId="37695" xr:uid="{00000000-0005-0000-0000-000027260000}"/>
    <cellStyle name="20% - uthevingsfarge 1 54 2 4" xfId="37696" xr:uid="{00000000-0005-0000-0000-000028260000}"/>
    <cellStyle name="20% - uthevingsfarge 1 54 2 5" xfId="37697" xr:uid="{00000000-0005-0000-0000-000029260000}"/>
    <cellStyle name="20% - uthevingsfarge 1 54 2 6" xfId="37693" xr:uid="{00000000-0005-0000-0000-00002A260000}"/>
    <cellStyle name="20% - uthevingsfarge 1 54 2_4 manuell" xfId="53910" xr:uid="{7EAB0668-C65F-4808-AF71-B86F16F4EE35}"/>
    <cellStyle name="20% - uthevingsfarge 1 54 3" xfId="2749" xr:uid="{00000000-0005-0000-0000-00002C260000}"/>
    <cellStyle name="20% - uthevingsfarge 1 54 3 2" xfId="37698" xr:uid="{00000000-0005-0000-0000-00002D260000}"/>
    <cellStyle name="20% - uthevingsfarge 1 54 3_CC1" xfId="53911" xr:uid="{92D3BA92-6149-4CEA-A491-689DE0FDEC94}"/>
    <cellStyle name="20% - uthevingsfarge 1 54 4" xfId="37699" xr:uid="{00000000-0005-0000-0000-00002E260000}"/>
    <cellStyle name="20% - uthevingsfarge 1 54 5" xfId="37700" xr:uid="{00000000-0005-0000-0000-00002F260000}"/>
    <cellStyle name="20% - uthevingsfarge 1 54 6" xfId="37701" xr:uid="{00000000-0005-0000-0000-000030260000}"/>
    <cellStyle name="20% - uthevingsfarge 1 54 7" xfId="37692" xr:uid="{00000000-0005-0000-0000-000031260000}"/>
    <cellStyle name="20% - uthevingsfarge 1 54_4 manuell" xfId="53912"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04" xr:uid="{00000000-0005-0000-0000-000036260000}"/>
    <cellStyle name="20% - uthevingsfarge 1 55 2 2_CC1" xfId="53913" xr:uid="{29DD8AF5-5EDF-4A75-A8C1-C3D3BFB3F096}"/>
    <cellStyle name="20% - uthevingsfarge 1 55 2 3" xfId="37705" xr:uid="{00000000-0005-0000-0000-000037260000}"/>
    <cellStyle name="20% - uthevingsfarge 1 55 2 4" xfId="37706" xr:uid="{00000000-0005-0000-0000-000038260000}"/>
    <cellStyle name="20% - uthevingsfarge 1 55 2 5" xfId="37707" xr:uid="{00000000-0005-0000-0000-000039260000}"/>
    <cellStyle name="20% - uthevingsfarge 1 55 2 6" xfId="37703" xr:uid="{00000000-0005-0000-0000-00003A260000}"/>
    <cellStyle name="20% - uthevingsfarge 1 55 2_4 manuell" xfId="53914" xr:uid="{BF288006-9774-4EA9-BCD4-65C6081379C9}"/>
    <cellStyle name="20% - uthevingsfarge 1 55 3" xfId="2753" xr:uid="{00000000-0005-0000-0000-00003C260000}"/>
    <cellStyle name="20% - uthevingsfarge 1 55 3 2" xfId="37708" xr:uid="{00000000-0005-0000-0000-00003D260000}"/>
    <cellStyle name="20% - uthevingsfarge 1 55 3_CC1" xfId="53915" xr:uid="{F7ED1BF6-6ACB-4F53-BF7C-43476BB0E176}"/>
    <cellStyle name="20% - uthevingsfarge 1 55 4" xfId="37709" xr:uid="{00000000-0005-0000-0000-00003E260000}"/>
    <cellStyle name="20% - uthevingsfarge 1 55 5" xfId="37710" xr:uid="{00000000-0005-0000-0000-00003F260000}"/>
    <cellStyle name="20% - uthevingsfarge 1 55 6" xfId="37711" xr:uid="{00000000-0005-0000-0000-000040260000}"/>
    <cellStyle name="20% - uthevingsfarge 1 55 7" xfId="37702" xr:uid="{00000000-0005-0000-0000-000041260000}"/>
    <cellStyle name="20% - uthevingsfarge 1 55_4 manuell" xfId="53916"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14" xr:uid="{00000000-0005-0000-0000-000046260000}"/>
    <cellStyle name="20% - uthevingsfarge 1 56 2 2_CC1" xfId="53917" xr:uid="{8EB8241D-293E-415B-ABFC-69C3830F9C0D}"/>
    <cellStyle name="20% - uthevingsfarge 1 56 2 3" xfId="37715" xr:uid="{00000000-0005-0000-0000-000047260000}"/>
    <cellStyle name="20% - uthevingsfarge 1 56 2 4" xfId="37716" xr:uid="{00000000-0005-0000-0000-000048260000}"/>
    <cellStyle name="20% - uthevingsfarge 1 56 2 5" xfId="37717" xr:uid="{00000000-0005-0000-0000-000049260000}"/>
    <cellStyle name="20% - uthevingsfarge 1 56 2 6" xfId="37713" xr:uid="{00000000-0005-0000-0000-00004A260000}"/>
    <cellStyle name="20% - uthevingsfarge 1 56 2_4 manuell" xfId="53918" xr:uid="{72BB6D62-06B3-4E43-B74E-2E38F46FB965}"/>
    <cellStyle name="20% - uthevingsfarge 1 56 3" xfId="2757" xr:uid="{00000000-0005-0000-0000-00004C260000}"/>
    <cellStyle name="20% - uthevingsfarge 1 56 3 2" xfId="37718" xr:uid="{00000000-0005-0000-0000-00004D260000}"/>
    <cellStyle name="20% - uthevingsfarge 1 56 3_CC1" xfId="53919" xr:uid="{0968070F-AD0E-4C26-A843-F452A8D5F607}"/>
    <cellStyle name="20% - uthevingsfarge 1 56 4" xfId="37719" xr:uid="{00000000-0005-0000-0000-00004E260000}"/>
    <cellStyle name="20% - uthevingsfarge 1 56 5" xfId="37720" xr:uid="{00000000-0005-0000-0000-00004F260000}"/>
    <cellStyle name="20% - uthevingsfarge 1 56 6" xfId="37721" xr:uid="{00000000-0005-0000-0000-000050260000}"/>
    <cellStyle name="20% - uthevingsfarge 1 56 7" xfId="37712" xr:uid="{00000000-0005-0000-0000-000051260000}"/>
    <cellStyle name="20% - uthevingsfarge 1 56_4 manuell" xfId="53920"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24" xr:uid="{00000000-0005-0000-0000-000056260000}"/>
    <cellStyle name="20% - uthevingsfarge 1 57 2 2_CC1" xfId="53921" xr:uid="{BE718B77-E903-4A91-BFE0-16E22F30C005}"/>
    <cellStyle name="20% - uthevingsfarge 1 57 2 3" xfId="37725" xr:uid="{00000000-0005-0000-0000-000057260000}"/>
    <cellStyle name="20% - uthevingsfarge 1 57 2 4" xfId="37726" xr:uid="{00000000-0005-0000-0000-000058260000}"/>
    <cellStyle name="20% - uthevingsfarge 1 57 2 5" xfId="37727" xr:uid="{00000000-0005-0000-0000-000059260000}"/>
    <cellStyle name="20% - uthevingsfarge 1 57 2 6" xfId="37723" xr:uid="{00000000-0005-0000-0000-00005A260000}"/>
    <cellStyle name="20% - uthevingsfarge 1 57 2_4 manuell" xfId="53922" xr:uid="{282DDFCA-8B79-4A7F-BC37-2F159696B150}"/>
    <cellStyle name="20% - uthevingsfarge 1 57 3" xfId="2761" xr:uid="{00000000-0005-0000-0000-00005C260000}"/>
    <cellStyle name="20% - uthevingsfarge 1 57 3 2" xfId="37728" xr:uid="{00000000-0005-0000-0000-00005D260000}"/>
    <cellStyle name="20% - uthevingsfarge 1 57 3_CC1" xfId="53923" xr:uid="{678E7315-9147-432C-9AF6-8729AFE0FC84}"/>
    <cellStyle name="20% - uthevingsfarge 1 57 4" xfId="37729" xr:uid="{00000000-0005-0000-0000-00005E260000}"/>
    <cellStyle name="20% - uthevingsfarge 1 57 5" xfId="37730" xr:uid="{00000000-0005-0000-0000-00005F260000}"/>
    <cellStyle name="20% - uthevingsfarge 1 57 6" xfId="37731" xr:uid="{00000000-0005-0000-0000-000060260000}"/>
    <cellStyle name="20% - uthevingsfarge 1 57 7" xfId="37722" xr:uid="{00000000-0005-0000-0000-000061260000}"/>
    <cellStyle name="20% - uthevingsfarge 1 57_4 manuell" xfId="53924"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34" xr:uid="{00000000-0005-0000-0000-000066260000}"/>
    <cellStyle name="20% - uthevingsfarge 1 58 2 2_CC1" xfId="53925" xr:uid="{6DF748F6-C12D-43C1-94E4-F319B5966BAC}"/>
    <cellStyle name="20% - uthevingsfarge 1 58 2 3" xfId="37735" xr:uid="{00000000-0005-0000-0000-000067260000}"/>
    <cellStyle name="20% - uthevingsfarge 1 58 2 4" xfId="37736" xr:uid="{00000000-0005-0000-0000-000068260000}"/>
    <cellStyle name="20% - uthevingsfarge 1 58 2 5" xfId="37737" xr:uid="{00000000-0005-0000-0000-000069260000}"/>
    <cellStyle name="20% - uthevingsfarge 1 58 2 6" xfId="37733" xr:uid="{00000000-0005-0000-0000-00006A260000}"/>
    <cellStyle name="20% - uthevingsfarge 1 58 2_4 manuell" xfId="53926" xr:uid="{3BD1714B-ACE1-4F22-B56F-7FB6A0D014DD}"/>
    <cellStyle name="20% - uthevingsfarge 1 58 3" xfId="2765" xr:uid="{00000000-0005-0000-0000-00006C260000}"/>
    <cellStyle name="20% - uthevingsfarge 1 58 3 2" xfId="37738" xr:uid="{00000000-0005-0000-0000-00006D260000}"/>
    <cellStyle name="20% - uthevingsfarge 1 58 3_CC1" xfId="53927" xr:uid="{3175A7A7-EB04-4AC8-AF53-56B51D286739}"/>
    <cellStyle name="20% - uthevingsfarge 1 58 4" xfId="37739" xr:uid="{00000000-0005-0000-0000-00006E260000}"/>
    <cellStyle name="20% - uthevingsfarge 1 58 5" xfId="37740" xr:uid="{00000000-0005-0000-0000-00006F260000}"/>
    <cellStyle name="20% - uthevingsfarge 1 58 6" xfId="37741" xr:uid="{00000000-0005-0000-0000-000070260000}"/>
    <cellStyle name="20% - uthevingsfarge 1 58 7" xfId="37732" xr:uid="{00000000-0005-0000-0000-000071260000}"/>
    <cellStyle name="20% - uthevingsfarge 1 58_4 manuell" xfId="53928"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44" xr:uid="{00000000-0005-0000-0000-000076260000}"/>
    <cellStyle name="20% - uthevingsfarge 1 59 2 2_CC1" xfId="53929" xr:uid="{2CDA3B93-B135-4CB3-97D7-F47ACFB1B1ED}"/>
    <cellStyle name="20% - uthevingsfarge 1 59 2 3" xfId="37745" xr:uid="{00000000-0005-0000-0000-000077260000}"/>
    <cellStyle name="20% - uthevingsfarge 1 59 2 4" xfId="37746" xr:uid="{00000000-0005-0000-0000-000078260000}"/>
    <cellStyle name="20% - uthevingsfarge 1 59 2 5" xfId="37747" xr:uid="{00000000-0005-0000-0000-000079260000}"/>
    <cellStyle name="20% - uthevingsfarge 1 59 2 6" xfId="37743" xr:uid="{00000000-0005-0000-0000-00007A260000}"/>
    <cellStyle name="20% - uthevingsfarge 1 59 2_4 manuell" xfId="53930" xr:uid="{A16707F7-5013-4025-9F22-2575E2D56E7D}"/>
    <cellStyle name="20% - uthevingsfarge 1 59 3" xfId="2769" xr:uid="{00000000-0005-0000-0000-00007C260000}"/>
    <cellStyle name="20% - uthevingsfarge 1 59 3 2" xfId="37748" xr:uid="{00000000-0005-0000-0000-00007D260000}"/>
    <cellStyle name="20% - uthevingsfarge 1 59 3_CC1" xfId="53931" xr:uid="{39115F52-6D59-4B66-9BD0-B113896A454F}"/>
    <cellStyle name="20% - uthevingsfarge 1 59 4" xfId="37749" xr:uid="{00000000-0005-0000-0000-00007E260000}"/>
    <cellStyle name="20% - uthevingsfarge 1 59 5" xfId="37750" xr:uid="{00000000-0005-0000-0000-00007F260000}"/>
    <cellStyle name="20% - uthevingsfarge 1 59 6" xfId="37751" xr:uid="{00000000-0005-0000-0000-000080260000}"/>
    <cellStyle name="20% - uthevingsfarge 1 59 7" xfId="37742" xr:uid="{00000000-0005-0000-0000-000081260000}"/>
    <cellStyle name="20% - uthevingsfarge 1 59_4 manuell" xfId="53932"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54" xr:uid="{00000000-0005-0000-0000-000086260000}"/>
    <cellStyle name="20% - uthevingsfarge 1 6 2 2_CC1" xfId="53933" xr:uid="{7B5206EF-F530-4DC1-8C11-6A57074F1EEF}"/>
    <cellStyle name="20% - uthevingsfarge 1 6 2 3" xfId="37755" xr:uid="{00000000-0005-0000-0000-000087260000}"/>
    <cellStyle name="20% - uthevingsfarge 1 6 2 4" xfId="37756" xr:uid="{00000000-0005-0000-0000-000088260000}"/>
    <cellStyle name="20% - uthevingsfarge 1 6 2 5" xfId="37757" xr:uid="{00000000-0005-0000-0000-000089260000}"/>
    <cellStyle name="20% - uthevingsfarge 1 6 2 6" xfId="37753" xr:uid="{00000000-0005-0000-0000-00008A260000}"/>
    <cellStyle name="20% - uthevingsfarge 1 6 2_3. Chng in credit spreads" xfId="43504" xr:uid="{00000000-0005-0000-0000-00008B260000}"/>
    <cellStyle name="20% - uthevingsfarge 1 6 3" xfId="2773" xr:uid="{00000000-0005-0000-0000-00008C260000}"/>
    <cellStyle name="20% - uthevingsfarge 1 6 3 2" xfId="14581" xr:uid="{00000000-0005-0000-0000-00008D260000}"/>
    <cellStyle name="20% - uthevingsfarge 1 6 3 2 2" xfId="43505" xr:uid="{00000000-0005-0000-0000-00008E260000}"/>
    <cellStyle name="20% - uthevingsfarge 1 6 3 3" xfId="37758" xr:uid="{00000000-0005-0000-0000-00008F260000}"/>
    <cellStyle name="20% - uthevingsfarge 1 6 3_3. Chng in credit spreads" xfId="43506" xr:uid="{00000000-0005-0000-0000-000090260000}"/>
    <cellStyle name="20% - uthevingsfarge 1 6 4" xfId="14582" xr:uid="{00000000-0005-0000-0000-000091260000}"/>
    <cellStyle name="20% - uthevingsfarge 1 6 4 2" xfId="37759" xr:uid="{00000000-0005-0000-0000-000092260000}"/>
    <cellStyle name="20% - uthevingsfarge 1 6 5" xfId="14583" xr:uid="{00000000-0005-0000-0000-000093260000}"/>
    <cellStyle name="20% - uthevingsfarge 1 6 5 2" xfId="37760" xr:uid="{00000000-0005-0000-0000-000094260000}"/>
    <cellStyle name="20% - uthevingsfarge 1 6 6" xfId="37761" xr:uid="{00000000-0005-0000-0000-000095260000}"/>
    <cellStyle name="20% - uthevingsfarge 1 6 7" xfId="37752" xr:uid="{00000000-0005-0000-0000-000096260000}"/>
    <cellStyle name="20% - uthevingsfarge 1 6 8" xfId="43507" xr:uid="{00000000-0005-0000-0000-000097260000}"/>
    <cellStyle name="20% - uthevingsfarge 1 6 9" xfId="43508" xr:uid="{00000000-0005-0000-0000-000098260000}"/>
    <cellStyle name="20% - uthevingsfarge 1 6_3. Chng in credit spreads" xfId="43509" xr:uid="{00000000-0005-0000-0000-000099260000}"/>
    <cellStyle name="20% - uthevingsfarge 1 60" xfId="14584" xr:uid="{00000000-0005-0000-0000-00009A260000}"/>
    <cellStyle name="20% - uthevingsfarge 1 60 2" xfId="14585" xr:uid="{00000000-0005-0000-0000-00009B260000}"/>
    <cellStyle name="20% - uthevingsfarge 1 60 2 2" xfId="36606" xr:uid="{00000000-0005-0000-0000-00009C260000}"/>
    <cellStyle name="20% - uthevingsfarge 1 60 3" xfId="14586" xr:uid="{00000000-0005-0000-0000-00009D260000}"/>
    <cellStyle name="20% - uthevingsfarge 1 60 4" xfId="36370"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27" xr:uid="{00000000-0005-0000-0000-0000A2260000}"/>
    <cellStyle name="20% - uthevingsfarge 1 61 3" xfId="14590" xr:uid="{00000000-0005-0000-0000-0000A3260000}"/>
    <cellStyle name="20% - uthevingsfarge 1 61 4" xfId="36396"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26" xr:uid="{00000000-0005-0000-0000-0000A8260000}"/>
    <cellStyle name="20% - uthevingsfarge 1 62 3" xfId="36394" xr:uid="{00000000-0005-0000-0000-0000A9260000}"/>
    <cellStyle name="20% - uthevingsfarge 1 62_AVA DVA EL" xfId="14594" xr:uid="{00000000-0005-0000-0000-0000AA260000}"/>
    <cellStyle name="20% - uthevingsfarge 1 63" xfId="14595" xr:uid="{00000000-0005-0000-0000-0000AB260000}"/>
    <cellStyle name="20% - uthevingsfarge 1 63 2" xfId="36580" xr:uid="{00000000-0005-0000-0000-0000AC260000}"/>
    <cellStyle name="20% - uthevingsfarge 1 64" xfId="14596" xr:uid="{00000000-0005-0000-0000-0000AD260000}"/>
    <cellStyle name="20% - uthevingsfarge 1 64 2" xfId="36659" xr:uid="{00000000-0005-0000-0000-0000AE260000}"/>
    <cellStyle name="20% - uthevingsfarge 1 65" xfId="14597" xr:uid="{00000000-0005-0000-0000-0000AF260000}"/>
    <cellStyle name="20% - uthevingsfarge 1 65 2" xfId="36550" xr:uid="{00000000-0005-0000-0000-0000B0260000}"/>
    <cellStyle name="20% - uthevingsfarge 1 66" xfId="14598" xr:uid="{00000000-0005-0000-0000-0000B1260000}"/>
    <cellStyle name="20% - uthevingsfarge 1 66 2" xfId="36645" xr:uid="{00000000-0005-0000-0000-0000B2260000}"/>
    <cellStyle name="20% - uthevingsfarge 1 67" xfId="36596" xr:uid="{00000000-0005-0000-0000-0000B3260000}"/>
    <cellStyle name="20% - uthevingsfarge 1 68" xfId="43510" xr:uid="{00000000-0005-0000-0000-0000B4260000}"/>
    <cellStyle name="20% - uthevingsfarge 1 69" xfId="43511"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64" xr:uid="{00000000-0005-0000-0000-0000B9260000}"/>
    <cellStyle name="20% - uthevingsfarge 1 7 2 2_CC1" xfId="53934" xr:uid="{14FD79D0-B478-462C-8068-87A460056AEE}"/>
    <cellStyle name="20% - uthevingsfarge 1 7 2 3" xfId="37765" xr:uid="{00000000-0005-0000-0000-0000BA260000}"/>
    <cellStyle name="20% - uthevingsfarge 1 7 2 4" xfId="37766" xr:uid="{00000000-0005-0000-0000-0000BB260000}"/>
    <cellStyle name="20% - uthevingsfarge 1 7 2 5" xfId="37767" xr:uid="{00000000-0005-0000-0000-0000BC260000}"/>
    <cellStyle name="20% - uthevingsfarge 1 7 2 6" xfId="37763" xr:uid="{00000000-0005-0000-0000-0000BD260000}"/>
    <cellStyle name="20% - uthevingsfarge 1 7 2_4 manuell" xfId="53935" xr:uid="{05F04167-57C7-4B81-9DA0-551319CE2615}"/>
    <cellStyle name="20% - uthevingsfarge 1 7 3" xfId="2777" xr:uid="{00000000-0005-0000-0000-0000BF260000}"/>
    <cellStyle name="20% - uthevingsfarge 1 7 3 2" xfId="14599" xr:uid="{00000000-0005-0000-0000-0000C0260000}"/>
    <cellStyle name="20% - uthevingsfarge 1 7 3 3" xfId="37768" xr:uid="{00000000-0005-0000-0000-0000C1260000}"/>
    <cellStyle name="20% - uthevingsfarge 1 7 3_AVA DVA EL" xfId="14600" xr:uid="{00000000-0005-0000-0000-0000C2260000}"/>
    <cellStyle name="20% - uthevingsfarge 1 7 4" xfId="14601" xr:uid="{00000000-0005-0000-0000-0000C3260000}"/>
    <cellStyle name="20% - uthevingsfarge 1 7 4 2" xfId="37769" xr:uid="{00000000-0005-0000-0000-0000C4260000}"/>
    <cellStyle name="20% - uthevingsfarge 1 7 5" xfId="14602" xr:uid="{00000000-0005-0000-0000-0000C5260000}"/>
    <cellStyle name="20% - uthevingsfarge 1 7 5 2" xfId="37770" xr:uid="{00000000-0005-0000-0000-0000C6260000}"/>
    <cellStyle name="20% - uthevingsfarge 1 7 6" xfId="37771" xr:uid="{00000000-0005-0000-0000-0000C7260000}"/>
    <cellStyle name="20% - uthevingsfarge 1 7 7" xfId="37762" xr:uid="{00000000-0005-0000-0000-0000C8260000}"/>
    <cellStyle name="20% - uthevingsfarge 1 7 8" xfId="43512" xr:uid="{00000000-0005-0000-0000-0000C9260000}"/>
    <cellStyle name="20% - uthevingsfarge 1 7_3. Chng in credit spreads" xfId="43513" xr:uid="{00000000-0005-0000-0000-0000CA260000}"/>
    <cellStyle name="20% - uthevingsfarge 1 70" xfId="43514" xr:uid="{00000000-0005-0000-0000-0000CB260000}"/>
    <cellStyle name="20% - uthevingsfarge 1 71" xfId="43515" xr:uid="{00000000-0005-0000-0000-0000CC260000}"/>
    <cellStyle name="20% - uthevingsfarge 1 72" xfId="43516" xr:uid="{00000000-0005-0000-0000-0000CD260000}"/>
    <cellStyle name="20% - uthevingsfarge 1 73" xfId="43517" xr:uid="{00000000-0005-0000-0000-0000CE260000}"/>
    <cellStyle name="20% - uthevingsfarge 1 74" xfId="43518"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74" xr:uid="{00000000-0005-0000-0000-0000D3260000}"/>
    <cellStyle name="20% - uthevingsfarge 1 8 2 2_CC1" xfId="53936" xr:uid="{17F8CE44-1949-4324-A601-4C5F9027780B}"/>
    <cellStyle name="20% - uthevingsfarge 1 8 2 3" xfId="37775" xr:uid="{00000000-0005-0000-0000-0000D4260000}"/>
    <cellStyle name="20% - uthevingsfarge 1 8 2 4" xfId="37776" xr:uid="{00000000-0005-0000-0000-0000D5260000}"/>
    <cellStyle name="20% - uthevingsfarge 1 8 2 5" xfId="37777" xr:uid="{00000000-0005-0000-0000-0000D6260000}"/>
    <cellStyle name="20% - uthevingsfarge 1 8 2 6" xfId="37773" xr:uid="{00000000-0005-0000-0000-0000D7260000}"/>
    <cellStyle name="20% - uthevingsfarge 1 8 2_4 manuell" xfId="53937" xr:uid="{10B7C549-D17A-407D-8C70-82D70CBA5FAE}"/>
    <cellStyle name="20% - uthevingsfarge 1 8 3" xfId="2781" xr:uid="{00000000-0005-0000-0000-0000D9260000}"/>
    <cellStyle name="20% - uthevingsfarge 1 8 3 2" xfId="37778" xr:uid="{00000000-0005-0000-0000-0000DA260000}"/>
    <cellStyle name="20% - uthevingsfarge 1 8 3_CC1" xfId="53938" xr:uid="{77D2116E-0ADF-46C9-9FC2-C832EC315956}"/>
    <cellStyle name="20% - uthevingsfarge 1 8 4" xfId="37779" xr:uid="{00000000-0005-0000-0000-0000DB260000}"/>
    <cellStyle name="20% - uthevingsfarge 1 8 5" xfId="37780" xr:uid="{00000000-0005-0000-0000-0000DC260000}"/>
    <cellStyle name="20% - uthevingsfarge 1 8 6" xfId="37781" xr:uid="{00000000-0005-0000-0000-0000DD260000}"/>
    <cellStyle name="20% - uthevingsfarge 1 8 7" xfId="37772" xr:uid="{00000000-0005-0000-0000-0000DE260000}"/>
    <cellStyle name="20% - uthevingsfarge 1 8_3. Chng in credit spreads" xfId="43519"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84" xr:uid="{00000000-0005-0000-0000-0000E3260000}"/>
    <cellStyle name="20% - uthevingsfarge 1 9 2 2_CC1" xfId="53939" xr:uid="{4A923443-094F-4D07-9ED8-57DE56CB8FDA}"/>
    <cellStyle name="20% - uthevingsfarge 1 9 2 3" xfId="37785" xr:uid="{00000000-0005-0000-0000-0000E4260000}"/>
    <cellStyle name="20% - uthevingsfarge 1 9 2 4" xfId="37786" xr:uid="{00000000-0005-0000-0000-0000E5260000}"/>
    <cellStyle name="20% - uthevingsfarge 1 9 2 5" xfId="37787" xr:uid="{00000000-0005-0000-0000-0000E6260000}"/>
    <cellStyle name="20% - uthevingsfarge 1 9 2 6" xfId="37783" xr:uid="{00000000-0005-0000-0000-0000E7260000}"/>
    <cellStyle name="20% - uthevingsfarge 1 9 2_4 manuell" xfId="53940" xr:uid="{6B409386-63C7-4504-A3AD-E92C15723FE7}"/>
    <cellStyle name="20% - uthevingsfarge 1 9 3" xfId="2785" xr:uid="{00000000-0005-0000-0000-0000E9260000}"/>
    <cellStyle name="20% - uthevingsfarge 1 9 3 2" xfId="37788" xr:uid="{00000000-0005-0000-0000-0000EA260000}"/>
    <cellStyle name="20% - uthevingsfarge 1 9 3_CC1" xfId="53941" xr:uid="{3D7DC7E3-C697-409E-A5E8-DB395D69FCDF}"/>
    <cellStyle name="20% - uthevingsfarge 1 9 4" xfId="37789" xr:uid="{00000000-0005-0000-0000-0000EB260000}"/>
    <cellStyle name="20% - uthevingsfarge 1 9 5" xfId="37790" xr:uid="{00000000-0005-0000-0000-0000EC260000}"/>
    <cellStyle name="20% - uthevingsfarge 1 9 6" xfId="37791" xr:uid="{00000000-0005-0000-0000-0000ED260000}"/>
    <cellStyle name="20% - uthevingsfarge 1 9 7" xfId="37782" xr:uid="{00000000-0005-0000-0000-0000EE260000}"/>
    <cellStyle name="20% - uthevingsfarge 1 9_4 manuell" xfId="53942" xr:uid="{4252D706-84EE-4905-AE51-5B83DDEF9619}"/>
    <cellStyle name="20% - uthevingsfarge 1_4 manuell" xfId="53943" xr:uid="{FD44A7B4-8067-4B0B-89EC-9F814E33330A}"/>
    <cellStyle name="20% - uthevingsfarge 2" xfId="36245"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794" xr:uid="{00000000-0005-0000-0000-0000F5260000}"/>
    <cellStyle name="20% - uthevingsfarge 2 10 2 2_CC1" xfId="53944" xr:uid="{ADB4E108-7A8A-49A0-B334-03E87F6B8518}"/>
    <cellStyle name="20% - uthevingsfarge 2 10 2 3" xfId="37795" xr:uid="{00000000-0005-0000-0000-0000F6260000}"/>
    <cellStyle name="20% - uthevingsfarge 2 10 2 4" xfId="37796" xr:uid="{00000000-0005-0000-0000-0000F7260000}"/>
    <cellStyle name="20% - uthevingsfarge 2 10 2 5" xfId="37797" xr:uid="{00000000-0005-0000-0000-0000F8260000}"/>
    <cellStyle name="20% - uthevingsfarge 2 10 2 6" xfId="37793" xr:uid="{00000000-0005-0000-0000-0000F9260000}"/>
    <cellStyle name="20% - uthevingsfarge 2 10 2_4 manuell" xfId="53945" xr:uid="{B8B6AA45-7749-439B-A6EA-B1B7D5329685}"/>
    <cellStyle name="20% - uthevingsfarge 2 10 3" xfId="2789" xr:uid="{00000000-0005-0000-0000-0000FB260000}"/>
    <cellStyle name="20% - uthevingsfarge 2 10 3 2" xfId="37798" xr:uid="{00000000-0005-0000-0000-0000FC260000}"/>
    <cellStyle name="20% - uthevingsfarge 2 10 3_CC1" xfId="53946" xr:uid="{4EB0B2DA-86A9-485E-AFB1-C8EC32F9EC59}"/>
    <cellStyle name="20% - uthevingsfarge 2 10 4" xfId="37799" xr:uid="{00000000-0005-0000-0000-0000FD260000}"/>
    <cellStyle name="20% - uthevingsfarge 2 10 5" xfId="37800" xr:uid="{00000000-0005-0000-0000-0000FE260000}"/>
    <cellStyle name="20% - uthevingsfarge 2 10 6" xfId="37801" xr:uid="{00000000-0005-0000-0000-0000FF260000}"/>
    <cellStyle name="20% - uthevingsfarge 2 10 7" xfId="37792" xr:uid="{00000000-0005-0000-0000-000000270000}"/>
    <cellStyle name="20% - uthevingsfarge 2 10_4 manuell" xfId="53947"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04" xr:uid="{00000000-0005-0000-0000-000005270000}"/>
    <cellStyle name="20% - uthevingsfarge 2 11 2 2_CC1" xfId="53948" xr:uid="{796F5E31-4C15-4BCE-AC99-4F2CC92F8B3B}"/>
    <cellStyle name="20% - uthevingsfarge 2 11 2 3" xfId="37805" xr:uid="{00000000-0005-0000-0000-000006270000}"/>
    <cellStyle name="20% - uthevingsfarge 2 11 2 4" xfId="37806" xr:uid="{00000000-0005-0000-0000-000007270000}"/>
    <cellStyle name="20% - uthevingsfarge 2 11 2 5" xfId="37807" xr:uid="{00000000-0005-0000-0000-000008270000}"/>
    <cellStyle name="20% - uthevingsfarge 2 11 2 6" xfId="37803" xr:uid="{00000000-0005-0000-0000-000009270000}"/>
    <cellStyle name="20% - uthevingsfarge 2 11 2_4 manuell" xfId="53949" xr:uid="{52BE4A1C-91EE-4B9C-A53E-38C5BB5FE4B5}"/>
    <cellStyle name="20% - uthevingsfarge 2 11 3" xfId="2793" xr:uid="{00000000-0005-0000-0000-00000B270000}"/>
    <cellStyle name="20% - uthevingsfarge 2 11 3 2" xfId="37808" xr:uid="{00000000-0005-0000-0000-00000C270000}"/>
    <cellStyle name="20% - uthevingsfarge 2 11 3_CC1" xfId="53950" xr:uid="{B28F73E1-DB16-487B-B47C-FABEC1A607E2}"/>
    <cellStyle name="20% - uthevingsfarge 2 11 4" xfId="37809" xr:uid="{00000000-0005-0000-0000-00000D270000}"/>
    <cellStyle name="20% - uthevingsfarge 2 11 5" xfId="37810" xr:uid="{00000000-0005-0000-0000-00000E270000}"/>
    <cellStyle name="20% - uthevingsfarge 2 11 6" xfId="37811" xr:uid="{00000000-0005-0000-0000-00000F270000}"/>
    <cellStyle name="20% - uthevingsfarge 2 11 7" xfId="37802" xr:uid="{00000000-0005-0000-0000-000010270000}"/>
    <cellStyle name="20% - uthevingsfarge 2 11_4 manuell" xfId="53951"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14" xr:uid="{00000000-0005-0000-0000-000015270000}"/>
    <cellStyle name="20% - uthevingsfarge 2 12 2 2_CC1" xfId="53952" xr:uid="{F00A13F1-2EF8-494B-920C-177BB3328635}"/>
    <cellStyle name="20% - uthevingsfarge 2 12 2 3" xfId="37815" xr:uid="{00000000-0005-0000-0000-000016270000}"/>
    <cellStyle name="20% - uthevingsfarge 2 12 2 4" xfId="37816" xr:uid="{00000000-0005-0000-0000-000017270000}"/>
    <cellStyle name="20% - uthevingsfarge 2 12 2 5" xfId="37817" xr:uid="{00000000-0005-0000-0000-000018270000}"/>
    <cellStyle name="20% - uthevingsfarge 2 12 2 6" xfId="37813" xr:uid="{00000000-0005-0000-0000-000019270000}"/>
    <cellStyle name="20% - uthevingsfarge 2 12 2_4 manuell" xfId="53953" xr:uid="{DFAFD066-3429-4571-B9E9-216F69AC29A9}"/>
    <cellStyle name="20% - uthevingsfarge 2 12 3" xfId="2797" xr:uid="{00000000-0005-0000-0000-00001B270000}"/>
    <cellStyle name="20% - uthevingsfarge 2 12 3 2" xfId="37818" xr:uid="{00000000-0005-0000-0000-00001C270000}"/>
    <cellStyle name="20% - uthevingsfarge 2 12 3_CC1" xfId="53954" xr:uid="{613A708C-2811-4A59-8032-EF239008B6BC}"/>
    <cellStyle name="20% - uthevingsfarge 2 12 4" xfId="37819" xr:uid="{00000000-0005-0000-0000-00001D270000}"/>
    <cellStyle name="20% - uthevingsfarge 2 12 5" xfId="37820" xr:uid="{00000000-0005-0000-0000-00001E270000}"/>
    <cellStyle name="20% - uthevingsfarge 2 12 6" xfId="37821" xr:uid="{00000000-0005-0000-0000-00001F270000}"/>
    <cellStyle name="20% - uthevingsfarge 2 12 7" xfId="37812" xr:uid="{00000000-0005-0000-0000-000020270000}"/>
    <cellStyle name="20% - uthevingsfarge 2 12_4 manuell" xfId="53955"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24" xr:uid="{00000000-0005-0000-0000-000025270000}"/>
    <cellStyle name="20% - uthevingsfarge 2 13 2 2_CC1" xfId="53956" xr:uid="{8D4AC560-BA0D-4722-A7DF-01000EDF6F32}"/>
    <cellStyle name="20% - uthevingsfarge 2 13 2 3" xfId="37825" xr:uid="{00000000-0005-0000-0000-000026270000}"/>
    <cellStyle name="20% - uthevingsfarge 2 13 2 4" xfId="37826" xr:uid="{00000000-0005-0000-0000-000027270000}"/>
    <cellStyle name="20% - uthevingsfarge 2 13 2 5" xfId="37827" xr:uid="{00000000-0005-0000-0000-000028270000}"/>
    <cellStyle name="20% - uthevingsfarge 2 13 2 6" xfId="37823" xr:uid="{00000000-0005-0000-0000-000029270000}"/>
    <cellStyle name="20% - uthevingsfarge 2 13 2_4 manuell" xfId="53957" xr:uid="{1641AA43-EA40-43F7-B09E-959BA6B1D95C}"/>
    <cellStyle name="20% - uthevingsfarge 2 13 3" xfId="2801" xr:uid="{00000000-0005-0000-0000-00002B270000}"/>
    <cellStyle name="20% - uthevingsfarge 2 13 3 2" xfId="37828" xr:uid="{00000000-0005-0000-0000-00002C270000}"/>
    <cellStyle name="20% - uthevingsfarge 2 13 3_CC1" xfId="53958" xr:uid="{4693ED3E-B7D2-4FDC-BE7D-0E2278FF2ED4}"/>
    <cellStyle name="20% - uthevingsfarge 2 13 4" xfId="37829" xr:uid="{00000000-0005-0000-0000-00002D270000}"/>
    <cellStyle name="20% - uthevingsfarge 2 13 5" xfId="37830" xr:uid="{00000000-0005-0000-0000-00002E270000}"/>
    <cellStyle name="20% - uthevingsfarge 2 13 6" xfId="37831" xr:uid="{00000000-0005-0000-0000-00002F270000}"/>
    <cellStyle name="20% - uthevingsfarge 2 13 7" xfId="37822" xr:uid="{00000000-0005-0000-0000-000030270000}"/>
    <cellStyle name="20% - uthevingsfarge 2 13_4 manuell" xfId="53959"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34" xr:uid="{00000000-0005-0000-0000-000035270000}"/>
    <cellStyle name="20% - uthevingsfarge 2 14 2 2_CC1" xfId="53960" xr:uid="{F118B932-AF52-4C25-A61B-F4DB5115ECDC}"/>
    <cellStyle name="20% - uthevingsfarge 2 14 2 3" xfId="37835" xr:uid="{00000000-0005-0000-0000-000036270000}"/>
    <cellStyle name="20% - uthevingsfarge 2 14 2 4" xfId="37836" xr:uid="{00000000-0005-0000-0000-000037270000}"/>
    <cellStyle name="20% - uthevingsfarge 2 14 2 5" xfId="37837" xr:uid="{00000000-0005-0000-0000-000038270000}"/>
    <cellStyle name="20% - uthevingsfarge 2 14 2 6" xfId="37833" xr:uid="{00000000-0005-0000-0000-000039270000}"/>
    <cellStyle name="20% - uthevingsfarge 2 14 2_4 manuell" xfId="53961" xr:uid="{5802556B-F7C0-4D6E-9EDB-AF2D4C665E70}"/>
    <cellStyle name="20% - uthevingsfarge 2 14 3" xfId="2805" xr:uid="{00000000-0005-0000-0000-00003B270000}"/>
    <cellStyle name="20% - uthevingsfarge 2 14 3 2" xfId="37838" xr:uid="{00000000-0005-0000-0000-00003C270000}"/>
    <cellStyle name="20% - uthevingsfarge 2 14 3_CC1" xfId="53962" xr:uid="{BDCA876D-CFB8-4664-96C0-6B9E33E94BFB}"/>
    <cellStyle name="20% - uthevingsfarge 2 14 4" xfId="37839" xr:uid="{00000000-0005-0000-0000-00003D270000}"/>
    <cellStyle name="20% - uthevingsfarge 2 14 5" xfId="37840" xr:uid="{00000000-0005-0000-0000-00003E270000}"/>
    <cellStyle name="20% - uthevingsfarge 2 14 6" xfId="37841" xr:uid="{00000000-0005-0000-0000-00003F270000}"/>
    <cellStyle name="20% - uthevingsfarge 2 14 7" xfId="37832" xr:uid="{00000000-0005-0000-0000-000040270000}"/>
    <cellStyle name="20% - uthevingsfarge 2 14_4 manuell" xfId="53963"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44" xr:uid="{00000000-0005-0000-0000-000045270000}"/>
    <cellStyle name="20% - uthevingsfarge 2 15 2 2_CC1" xfId="53964" xr:uid="{90DA2F09-1D97-4A5D-8060-D55BF4FA3C3D}"/>
    <cellStyle name="20% - uthevingsfarge 2 15 2 3" xfId="37845" xr:uid="{00000000-0005-0000-0000-000046270000}"/>
    <cellStyle name="20% - uthevingsfarge 2 15 2 4" xfId="37846" xr:uid="{00000000-0005-0000-0000-000047270000}"/>
    <cellStyle name="20% - uthevingsfarge 2 15 2 5" xfId="37847" xr:uid="{00000000-0005-0000-0000-000048270000}"/>
    <cellStyle name="20% - uthevingsfarge 2 15 2 6" xfId="37843" xr:uid="{00000000-0005-0000-0000-000049270000}"/>
    <cellStyle name="20% - uthevingsfarge 2 15 2_4 manuell" xfId="53965" xr:uid="{53B41D1F-42FE-4A33-B268-54C0B8ABB7C7}"/>
    <cellStyle name="20% - uthevingsfarge 2 15 3" xfId="2809" xr:uid="{00000000-0005-0000-0000-00004B270000}"/>
    <cellStyle name="20% - uthevingsfarge 2 15 3 2" xfId="37848" xr:uid="{00000000-0005-0000-0000-00004C270000}"/>
    <cellStyle name="20% - uthevingsfarge 2 15 3_CC1" xfId="53966" xr:uid="{1E924FB2-61E2-4675-AF99-3FF93D13B125}"/>
    <cellStyle name="20% - uthevingsfarge 2 15 4" xfId="37849" xr:uid="{00000000-0005-0000-0000-00004D270000}"/>
    <cellStyle name="20% - uthevingsfarge 2 15 5" xfId="37850" xr:uid="{00000000-0005-0000-0000-00004E270000}"/>
    <cellStyle name="20% - uthevingsfarge 2 15 6" xfId="37851" xr:uid="{00000000-0005-0000-0000-00004F270000}"/>
    <cellStyle name="20% - uthevingsfarge 2 15 7" xfId="37842" xr:uid="{00000000-0005-0000-0000-000050270000}"/>
    <cellStyle name="20% - uthevingsfarge 2 15_4 manuell" xfId="53967"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54" xr:uid="{00000000-0005-0000-0000-000055270000}"/>
    <cellStyle name="20% - uthevingsfarge 2 16 2 2_CC1" xfId="53968" xr:uid="{89FFB74F-F49B-4E00-86E1-EE72514D9B74}"/>
    <cellStyle name="20% - uthevingsfarge 2 16 2 3" xfId="37855" xr:uid="{00000000-0005-0000-0000-000056270000}"/>
    <cellStyle name="20% - uthevingsfarge 2 16 2 4" xfId="37856" xr:uid="{00000000-0005-0000-0000-000057270000}"/>
    <cellStyle name="20% - uthevingsfarge 2 16 2 5" xfId="37857" xr:uid="{00000000-0005-0000-0000-000058270000}"/>
    <cellStyle name="20% - uthevingsfarge 2 16 2 6" xfId="37853" xr:uid="{00000000-0005-0000-0000-000059270000}"/>
    <cellStyle name="20% - uthevingsfarge 2 16 2_4 manuell" xfId="53969" xr:uid="{5B0A727F-9AC8-4B02-AE87-D447BDF2E94D}"/>
    <cellStyle name="20% - uthevingsfarge 2 16 3" xfId="2813" xr:uid="{00000000-0005-0000-0000-00005B270000}"/>
    <cellStyle name="20% - uthevingsfarge 2 16 3 2" xfId="37858" xr:uid="{00000000-0005-0000-0000-00005C270000}"/>
    <cellStyle name="20% - uthevingsfarge 2 16 3_CC1" xfId="53970" xr:uid="{293B859B-4F1B-4BC0-A632-031B5B8417C8}"/>
    <cellStyle name="20% - uthevingsfarge 2 16 4" xfId="37859" xr:uid="{00000000-0005-0000-0000-00005D270000}"/>
    <cellStyle name="20% - uthevingsfarge 2 16 5" xfId="37860" xr:uid="{00000000-0005-0000-0000-00005E270000}"/>
    <cellStyle name="20% - uthevingsfarge 2 16 6" xfId="37861" xr:uid="{00000000-0005-0000-0000-00005F270000}"/>
    <cellStyle name="20% - uthevingsfarge 2 16 7" xfId="37852" xr:uid="{00000000-0005-0000-0000-000060270000}"/>
    <cellStyle name="20% - uthevingsfarge 2 16_4 manuell" xfId="53971"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64" xr:uid="{00000000-0005-0000-0000-000065270000}"/>
    <cellStyle name="20% - uthevingsfarge 2 17 2 2_CC1" xfId="53972" xr:uid="{0DC8A745-246F-450D-9490-73BD42F475A4}"/>
    <cellStyle name="20% - uthevingsfarge 2 17 2 3" xfId="37865" xr:uid="{00000000-0005-0000-0000-000066270000}"/>
    <cellStyle name="20% - uthevingsfarge 2 17 2 4" xfId="37866" xr:uid="{00000000-0005-0000-0000-000067270000}"/>
    <cellStyle name="20% - uthevingsfarge 2 17 2 5" xfId="37867" xr:uid="{00000000-0005-0000-0000-000068270000}"/>
    <cellStyle name="20% - uthevingsfarge 2 17 2 6" xfId="37863" xr:uid="{00000000-0005-0000-0000-000069270000}"/>
    <cellStyle name="20% - uthevingsfarge 2 17 2_4 manuell" xfId="53973" xr:uid="{A43EAC9E-B7A8-45E8-800D-EFB7459976E5}"/>
    <cellStyle name="20% - uthevingsfarge 2 17 3" xfId="2817" xr:uid="{00000000-0005-0000-0000-00006B270000}"/>
    <cellStyle name="20% - uthevingsfarge 2 17 3 2" xfId="37868" xr:uid="{00000000-0005-0000-0000-00006C270000}"/>
    <cellStyle name="20% - uthevingsfarge 2 17 3_CC1" xfId="53974" xr:uid="{608C6C14-EAE4-485A-A804-09E3C144539C}"/>
    <cellStyle name="20% - uthevingsfarge 2 17 4" xfId="37869" xr:uid="{00000000-0005-0000-0000-00006D270000}"/>
    <cellStyle name="20% - uthevingsfarge 2 17 5" xfId="37870" xr:uid="{00000000-0005-0000-0000-00006E270000}"/>
    <cellStyle name="20% - uthevingsfarge 2 17 6" xfId="37871" xr:uid="{00000000-0005-0000-0000-00006F270000}"/>
    <cellStyle name="20% - uthevingsfarge 2 17 7" xfId="37862" xr:uid="{00000000-0005-0000-0000-000070270000}"/>
    <cellStyle name="20% - uthevingsfarge 2 17_4 manuell" xfId="53975"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74" xr:uid="{00000000-0005-0000-0000-000075270000}"/>
    <cellStyle name="20% - uthevingsfarge 2 18 2 2_CC1" xfId="53976" xr:uid="{3FD71EFE-6316-4CBE-8EAE-3598D8CE992B}"/>
    <cellStyle name="20% - uthevingsfarge 2 18 2 3" xfId="37875" xr:uid="{00000000-0005-0000-0000-000076270000}"/>
    <cellStyle name="20% - uthevingsfarge 2 18 2 4" xfId="37876" xr:uid="{00000000-0005-0000-0000-000077270000}"/>
    <cellStyle name="20% - uthevingsfarge 2 18 2 5" xfId="37877" xr:uid="{00000000-0005-0000-0000-000078270000}"/>
    <cellStyle name="20% - uthevingsfarge 2 18 2 6" xfId="37873" xr:uid="{00000000-0005-0000-0000-000079270000}"/>
    <cellStyle name="20% - uthevingsfarge 2 18 2_4 manuell" xfId="53977" xr:uid="{C9CA32FD-A182-4AB1-BAB8-A26651485FF1}"/>
    <cellStyle name="20% - uthevingsfarge 2 18 3" xfId="2821" xr:uid="{00000000-0005-0000-0000-00007B270000}"/>
    <cellStyle name="20% - uthevingsfarge 2 18 3 2" xfId="37878" xr:uid="{00000000-0005-0000-0000-00007C270000}"/>
    <cellStyle name="20% - uthevingsfarge 2 18 3_CC1" xfId="53978" xr:uid="{79E6BE15-6D44-43FA-9196-B323F189742D}"/>
    <cellStyle name="20% - uthevingsfarge 2 18 4" xfId="37879" xr:uid="{00000000-0005-0000-0000-00007D270000}"/>
    <cellStyle name="20% - uthevingsfarge 2 18 5" xfId="37880" xr:uid="{00000000-0005-0000-0000-00007E270000}"/>
    <cellStyle name="20% - uthevingsfarge 2 18 6" xfId="37881" xr:uid="{00000000-0005-0000-0000-00007F270000}"/>
    <cellStyle name="20% - uthevingsfarge 2 18 7" xfId="37872" xr:uid="{00000000-0005-0000-0000-000080270000}"/>
    <cellStyle name="20% - uthevingsfarge 2 18_4 manuell" xfId="53979"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84" xr:uid="{00000000-0005-0000-0000-000085270000}"/>
    <cellStyle name="20% - uthevingsfarge 2 19 2 2_CC1" xfId="53980" xr:uid="{0E092AC3-421A-4B8C-8999-9F26009F64AE}"/>
    <cellStyle name="20% - uthevingsfarge 2 19 2 3" xfId="37885" xr:uid="{00000000-0005-0000-0000-000086270000}"/>
    <cellStyle name="20% - uthevingsfarge 2 19 2 4" xfId="37886" xr:uid="{00000000-0005-0000-0000-000087270000}"/>
    <cellStyle name="20% - uthevingsfarge 2 19 2 5" xfId="37887" xr:uid="{00000000-0005-0000-0000-000088270000}"/>
    <cellStyle name="20% - uthevingsfarge 2 19 2 6" xfId="37883" xr:uid="{00000000-0005-0000-0000-000089270000}"/>
    <cellStyle name="20% - uthevingsfarge 2 19 2_4 manuell" xfId="53981" xr:uid="{16C2EEA0-E948-47E0-8C3E-C20DD026C5DF}"/>
    <cellStyle name="20% - uthevingsfarge 2 19 3" xfId="2825" xr:uid="{00000000-0005-0000-0000-00008B270000}"/>
    <cellStyle name="20% - uthevingsfarge 2 19 3 2" xfId="37888" xr:uid="{00000000-0005-0000-0000-00008C270000}"/>
    <cellStyle name="20% - uthevingsfarge 2 19 3_CC1" xfId="53982" xr:uid="{A3320601-CD03-4A52-91BA-BC4355C20B39}"/>
    <cellStyle name="20% - uthevingsfarge 2 19 4" xfId="37889" xr:uid="{00000000-0005-0000-0000-00008D270000}"/>
    <cellStyle name="20% - uthevingsfarge 2 19 5" xfId="37890" xr:uid="{00000000-0005-0000-0000-00008E270000}"/>
    <cellStyle name="20% - uthevingsfarge 2 19 6" xfId="37891" xr:uid="{00000000-0005-0000-0000-00008F270000}"/>
    <cellStyle name="20% - uthevingsfarge 2 19 7" xfId="37882" xr:uid="{00000000-0005-0000-0000-000090270000}"/>
    <cellStyle name="20% - uthevingsfarge 2 19_4 manuell" xfId="53983"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0" xr:uid="{00000000-0005-0000-0000-000099270000}"/>
    <cellStyle name="20% - uthevingsfarge 2 2 14" xfId="43521" xr:uid="{00000000-0005-0000-0000-00009A270000}"/>
    <cellStyle name="20% - uthevingsfarge 2 2 15" xfId="43522" xr:uid="{00000000-0005-0000-0000-00009B270000}"/>
    <cellStyle name="20% - uthevingsfarge 2 2 16" xfId="43523" xr:uid="{00000000-0005-0000-0000-00009C270000}"/>
    <cellStyle name="20% - uthevingsfarge 2 2 2" xfId="2827" xr:uid="{00000000-0005-0000-0000-00009D270000}"/>
    <cellStyle name="20% - uthevingsfarge 2 2 2 10" xfId="43524" xr:uid="{00000000-0005-0000-0000-00009E270000}"/>
    <cellStyle name="20% - uthevingsfarge 2 2 2 11" xfId="43525" xr:uid="{00000000-0005-0000-0000-00009F270000}"/>
    <cellStyle name="20% - uthevingsfarge 2 2 2 2" xfId="2828" xr:uid="{00000000-0005-0000-0000-0000A0270000}"/>
    <cellStyle name="20% - uthevingsfarge 2 2 2 2 10" xfId="43526" xr:uid="{00000000-0005-0000-0000-0000A1270000}"/>
    <cellStyle name="20% - uthevingsfarge 2 2 2 2 2" xfId="14609" xr:uid="{00000000-0005-0000-0000-0000A2270000}"/>
    <cellStyle name="20% - uthevingsfarge 2 2 2 2 2 2" xfId="14610" xr:uid="{00000000-0005-0000-0000-0000A3270000}"/>
    <cellStyle name="20% - uthevingsfarge 2 2 2 2 2 2 2" xfId="43527" xr:uid="{00000000-0005-0000-0000-0000A4270000}"/>
    <cellStyle name="20% - uthevingsfarge 2 2 2 2 2 2 2 2" xfId="43528" xr:uid="{00000000-0005-0000-0000-0000A5270000}"/>
    <cellStyle name="20% - uthevingsfarge 2 2 2 2 2 2 3" xfId="43529" xr:uid="{00000000-0005-0000-0000-0000A6270000}"/>
    <cellStyle name="20% - uthevingsfarge 2 2 2 2 2 2_3. Chng in credit spreads" xfId="43530" xr:uid="{00000000-0005-0000-0000-0000A7270000}"/>
    <cellStyle name="20% - uthevingsfarge 2 2 2 2 2 3" xfId="14611" xr:uid="{00000000-0005-0000-0000-0000A8270000}"/>
    <cellStyle name="20% - uthevingsfarge 2 2 2 2 2 3 2" xfId="43531" xr:uid="{00000000-0005-0000-0000-0000A9270000}"/>
    <cellStyle name="20% - uthevingsfarge 2 2 2 2 2 4" xfId="43532" xr:uid="{00000000-0005-0000-0000-0000AA270000}"/>
    <cellStyle name="20% - uthevingsfarge 2 2 2 2 2 5" xfId="43533" xr:uid="{00000000-0005-0000-0000-0000AB270000}"/>
    <cellStyle name="20% - uthevingsfarge 2 2 2 2 2 6" xfId="43534" xr:uid="{00000000-0005-0000-0000-0000AC270000}"/>
    <cellStyle name="20% - uthevingsfarge 2 2 2 2 2_3. Chng in credit spreads" xfId="43535" xr:uid="{00000000-0005-0000-0000-0000AD270000}"/>
    <cellStyle name="20% - uthevingsfarge 2 2 2 2 3" xfId="14612" xr:uid="{00000000-0005-0000-0000-0000AE270000}"/>
    <cellStyle name="20% - uthevingsfarge 2 2 2 2 3 2" xfId="14613" xr:uid="{00000000-0005-0000-0000-0000AF270000}"/>
    <cellStyle name="20% - uthevingsfarge 2 2 2 2 3 2 2" xfId="43536" xr:uid="{00000000-0005-0000-0000-0000B0270000}"/>
    <cellStyle name="20% - uthevingsfarge 2 2 2 2 3 2 2 2" xfId="43537" xr:uid="{00000000-0005-0000-0000-0000B1270000}"/>
    <cellStyle name="20% - uthevingsfarge 2 2 2 2 3 2 3" xfId="43538" xr:uid="{00000000-0005-0000-0000-0000B2270000}"/>
    <cellStyle name="20% - uthevingsfarge 2 2 2 2 3 2_3. Chng in credit spreads" xfId="43539" xr:uid="{00000000-0005-0000-0000-0000B3270000}"/>
    <cellStyle name="20% - uthevingsfarge 2 2 2 2 3 3" xfId="14614" xr:uid="{00000000-0005-0000-0000-0000B4270000}"/>
    <cellStyle name="20% - uthevingsfarge 2 2 2 2 3 3 2" xfId="43540" xr:uid="{00000000-0005-0000-0000-0000B5270000}"/>
    <cellStyle name="20% - uthevingsfarge 2 2 2 2 3 4" xfId="43541" xr:uid="{00000000-0005-0000-0000-0000B6270000}"/>
    <cellStyle name="20% - uthevingsfarge 2 2 2 2 3 5" xfId="43542" xr:uid="{00000000-0005-0000-0000-0000B7270000}"/>
    <cellStyle name="20% - uthevingsfarge 2 2 2 2 3 6" xfId="43543" xr:uid="{00000000-0005-0000-0000-0000B8270000}"/>
    <cellStyle name="20% - uthevingsfarge 2 2 2 2 3_3. Chng in credit spreads" xfId="43544" xr:uid="{00000000-0005-0000-0000-0000B9270000}"/>
    <cellStyle name="20% - uthevingsfarge 2 2 2 2 4" xfId="14615" xr:uid="{00000000-0005-0000-0000-0000BA270000}"/>
    <cellStyle name="20% - uthevingsfarge 2 2 2 2 4 2" xfId="14616" xr:uid="{00000000-0005-0000-0000-0000BB270000}"/>
    <cellStyle name="20% - uthevingsfarge 2 2 2 2 4 2 2" xfId="43545" xr:uid="{00000000-0005-0000-0000-0000BC270000}"/>
    <cellStyle name="20% - uthevingsfarge 2 2 2 2 4 3" xfId="14617" xr:uid="{00000000-0005-0000-0000-0000BD270000}"/>
    <cellStyle name="20% - uthevingsfarge 2 2 2 2 4 4" xfId="43546" xr:uid="{00000000-0005-0000-0000-0000BE270000}"/>
    <cellStyle name="20% - uthevingsfarge 2 2 2 2 4 5" xfId="43547" xr:uid="{00000000-0005-0000-0000-0000BF270000}"/>
    <cellStyle name="20% - uthevingsfarge 2 2 2 2 4 6" xfId="43548" xr:uid="{00000000-0005-0000-0000-0000C0270000}"/>
    <cellStyle name="20% - uthevingsfarge 2 2 2 2 4_3. Chng in credit spreads" xfId="43549" xr:uid="{00000000-0005-0000-0000-0000C1270000}"/>
    <cellStyle name="20% - uthevingsfarge 2 2 2 2 5" xfId="14618" xr:uid="{00000000-0005-0000-0000-0000C2270000}"/>
    <cellStyle name="20% - uthevingsfarge 2 2 2 2 5 2" xfId="14619" xr:uid="{00000000-0005-0000-0000-0000C3270000}"/>
    <cellStyle name="20% - uthevingsfarge 2 2 2 2 5 2 2" xfId="43550" xr:uid="{00000000-0005-0000-0000-0000C4270000}"/>
    <cellStyle name="20% - uthevingsfarge 2 2 2 2 5 3" xfId="14620" xr:uid="{00000000-0005-0000-0000-0000C5270000}"/>
    <cellStyle name="20% - uthevingsfarge 2 2 2 2 5 4" xfId="43551" xr:uid="{00000000-0005-0000-0000-0000C6270000}"/>
    <cellStyle name="20% - uthevingsfarge 2 2 2 2 5 5" xfId="43552" xr:uid="{00000000-0005-0000-0000-0000C7270000}"/>
    <cellStyle name="20% - uthevingsfarge 2 2 2 2 5_3. Chng in credit spreads" xfId="43553" xr:uid="{00000000-0005-0000-0000-0000C8270000}"/>
    <cellStyle name="20% - uthevingsfarge 2 2 2 2 6" xfId="14621" xr:uid="{00000000-0005-0000-0000-0000C9270000}"/>
    <cellStyle name="20% - uthevingsfarge 2 2 2 2 6 2" xfId="43554" xr:uid="{00000000-0005-0000-0000-0000CA270000}"/>
    <cellStyle name="20% - uthevingsfarge 2 2 2 2 7" xfId="14622" xr:uid="{00000000-0005-0000-0000-0000CB270000}"/>
    <cellStyle name="20% - uthevingsfarge 2 2 2 2 8" xfId="37893" xr:uid="{00000000-0005-0000-0000-0000CC270000}"/>
    <cellStyle name="20% - uthevingsfarge 2 2 2 2 9" xfId="43555" xr:uid="{00000000-0005-0000-0000-0000CD270000}"/>
    <cellStyle name="20% - uthevingsfarge 2 2 2 2_3. Chng in credit spreads" xfId="43556" xr:uid="{00000000-0005-0000-0000-0000CE270000}"/>
    <cellStyle name="20% - uthevingsfarge 2 2 2 3" xfId="14623" xr:uid="{00000000-0005-0000-0000-0000CF270000}"/>
    <cellStyle name="20% - uthevingsfarge 2 2 2 3 2" xfId="14624" xr:uid="{00000000-0005-0000-0000-0000D0270000}"/>
    <cellStyle name="20% - uthevingsfarge 2 2 2 3 2 2" xfId="43557" xr:uid="{00000000-0005-0000-0000-0000D1270000}"/>
    <cellStyle name="20% - uthevingsfarge 2 2 2 3 2 2 2" xfId="43558" xr:uid="{00000000-0005-0000-0000-0000D2270000}"/>
    <cellStyle name="20% - uthevingsfarge 2 2 2 3 2 3" xfId="43559" xr:uid="{00000000-0005-0000-0000-0000D3270000}"/>
    <cellStyle name="20% - uthevingsfarge 2 2 2 3 2_3. Chng in credit spreads" xfId="43560" xr:uid="{00000000-0005-0000-0000-0000D4270000}"/>
    <cellStyle name="20% - uthevingsfarge 2 2 2 3 3" xfId="14625" xr:uid="{00000000-0005-0000-0000-0000D5270000}"/>
    <cellStyle name="20% - uthevingsfarge 2 2 2 3 3 2" xfId="43561" xr:uid="{00000000-0005-0000-0000-0000D6270000}"/>
    <cellStyle name="20% - uthevingsfarge 2 2 2 3 4" xfId="37894" xr:uid="{00000000-0005-0000-0000-0000D7270000}"/>
    <cellStyle name="20% - uthevingsfarge 2 2 2 3 5" xfId="43562" xr:uid="{00000000-0005-0000-0000-0000D8270000}"/>
    <cellStyle name="20% - uthevingsfarge 2 2 2 3 6" xfId="43563" xr:uid="{00000000-0005-0000-0000-0000D9270000}"/>
    <cellStyle name="20% - uthevingsfarge 2 2 2 3_3. Chng in credit spreads" xfId="43564" xr:uid="{00000000-0005-0000-0000-0000DA270000}"/>
    <cellStyle name="20% - uthevingsfarge 2 2 2 4" xfId="14626" xr:uid="{00000000-0005-0000-0000-0000DB270000}"/>
    <cellStyle name="20% - uthevingsfarge 2 2 2 4 2" xfId="14627" xr:uid="{00000000-0005-0000-0000-0000DC270000}"/>
    <cellStyle name="20% - uthevingsfarge 2 2 2 4 2 2" xfId="43565" xr:uid="{00000000-0005-0000-0000-0000DD270000}"/>
    <cellStyle name="20% - uthevingsfarge 2 2 2 4 2 2 2" xfId="43566" xr:uid="{00000000-0005-0000-0000-0000DE270000}"/>
    <cellStyle name="20% - uthevingsfarge 2 2 2 4 2 3" xfId="43567" xr:uid="{00000000-0005-0000-0000-0000DF270000}"/>
    <cellStyle name="20% - uthevingsfarge 2 2 2 4 2_3. Chng in credit spreads" xfId="43568" xr:uid="{00000000-0005-0000-0000-0000E0270000}"/>
    <cellStyle name="20% - uthevingsfarge 2 2 2 4 3" xfId="14628" xr:uid="{00000000-0005-0000-0000-0000E1270000}"/>
    <cellStyle name="20% - uthevingsfarge 2 2 2 4 3 2" xfId="43569" xr:uid="{00000000-0005-0000-0000-0000E2270000}"/>
    <cellStyle name="20% - uthevingsfarge 2 2 2 4 4" xfId="37895" xr:uid="{00000000-0005-0000-0000-0000E3270000}"/>
    <cellStyle name="20% - uthevingsfarge 2 2 2 4 5" xfId="43570" xr:uid="{00000000-0005-0000-0000-0000E4270000}"/>
    <cellStyle name="20% - uthevingsfarge 2 2 2 4 6" xfId="43571" xr:uid="{00000000-0005-0000-0000-0000E5270000}"/>
    <cellStyle name="20% - uthevingsfarge 2 2 2 4_3. Chng in credit spreads" xfId="43572" xr:uid="{00000000-0005-0000-0000-0000E6270000}"/>
    <cellStyle name="20% - uthevingsfarge 2 2 2 5" xfId="14629" xr:uid="{00000000-0005-0000-0000-0000E7270000}"/>
    <cellStyle name="20% - uthevingsfarge 2 2 2 5 2" xfId="14630" xr:uid="{00000000-0005-0000-0000-0000E8270000}"/>
    <cellStyle name="20% - uthevingsfarge 2 2 2 5 2 2" xfId="43573" xr:uid="{00000000-0005-0000-0000-0000E9270000}"/>
    <cellStyle name="20% - uthevingsfarge 2 2 2 5 2 2 2" xfId="43574" xr:uid="{00000000-0005-0000-0000-0000EA270000}"/>
    <cellStyle name="20% - uthevingsfarge 2 2 2 5 2 3" xfId="43575" xr:uid="{00000000-0005-0000-0000-0000EB270000}"/>
    <cellStyle name="20% - uthevingsfarge 2 2 2 5 2_3. Chng in credit spreads" xfId="43576" xr:uid="{00000000-0005-0000-0000-0000EC270000}"/>
    <cellStyle name="20% - uthevingsfarge 2 2 2 5 3" xfId="14631" xr:uid="{00000000-0005-0000-0000-0000ED270000}"/>
    <cellStyle name="20% - uthevingsfarge 2 2 2 5 3 2" xfId="43577" xr:uid="{00000000-0005-0000-0000-0000EE270000}"/>
    <cellStyle name="20% - uthevingsfarge 2 2 2 5 4" xfId="37896" xr:uid="{00000000-0005-0000-0000-0000EF270000}"/>
    <cellStyle name="20% - uthevingsfarge 2 2 2 5 5" xfId="43578" xr:uid="{00000000-0005-0000-0000-0000F0270000}"/>
    <cellStyle name="20% - uthevingsfarge 2 2 2 5 6" xfId="43579" xr:uid="{00000000-0005-0000-0000-0000F1270000}"/>
    <cellStyle name="20% - uthevingsfarge 2 2 2 5_3. Chng in credit spreads" xfId="43580" xr:uid="{00000000-0005-0000-0000-0000F2270000}"/>
    <cellStyle name="20% - uthevingsfarge 2 2 2 6" xfId="14632" xr:uid="{00000000-0005-0000-0000-0000F3270000}"/>
    <cellStyle name="20% - uthevingsfarge 2 2 2 6 2" xfId="14633" xr:uid="{00000000-0005-0000-0000-0000F4270000}"/>
    <cellStyle name="20% - uthevingsfarge 2 2 2 6 2 2" xfId="43581" xr:uid="{00000000-0005-0000-0000-0000F5270000}"/>
    <cellStyle name="20% - uthevingsfarge 2 2 2 6 3" xfId="14634" xr:uid="{00000000-0005-0000-0000-0000F6270000}"/>
    <cellStyle name="20% - uthevingsfarge 2 2 2 6 4" xfId="43582" xr:uid="{00000000-0005-0000-0000-0000F7270000}"/>
    <cellStyle name="20% - uthevingsfarge 2 2 2 6 5" xfId="43583" xr:uid="{00000000-0005-0000-0000-0000F8270000}"/>
    <cellStyle name="20% - uthevingsfarge 2 2 2 6 6" xfId="43584" xr:uid="{00000000-0005-0000-0000-0000F9270000}"/>
    <cellStyle name="20% - uthevingsfarge 2 2 2 6_3. Chng in credit spreads" xfId="43585" xr:uid="{00000000-0005-0000-0000-0000FA270000}"/>
    <cellStyle name="20% - uthevingsfarge 2 2 2 7" xfId="14635" xr:uid="{00000000-0005-0000-0000-0000FB270000}"/>
    <cellStyle name="20% - uthevingsfarge 2 2 2 7 2" xfId="43586" xr:uid="{00000000-0005-0000-0000-0000FC270000}"/>
    <cellStyle name="20% - uthevingsfarge 2 2 2 8" xfId="37892" xr:uid="{00000000-0005-0000-0000-0000FD270000}"/>
    <cellStyle name="20% - uthevingsfarge 2 2 2 9" xfId="43587" xr:uid="{00000000-0005-0000-0000-0000FE270000}"/>
    <cellStyle name="20% - uthevingsfarge 2 2 2_3. Chng in credit spreads" xfId="43588" xr:uid="{00000000-0005-0000-0000-0000FF270000}"/>
    <cellStyle name="20% - uthevingsfarge 2 2 3" xfId="12447" xr:uid="{00000000-0005-0000-0000-000000280000}"/>
    <cellStyle name="20% - uthevingsfarge 2 2 3 10" xfId="43589" xr:uid="{00000000-0005-0000-0000-000001280000}"/>
    <cellStyle name="20% - uthevingsfarge 2 2 3 2" xfId="14636" xr:uid="{00000000-0005-0000-0000-000002280000}"/>
    <cellStyle name="20% - uthevingsfarge 2 2 3 2 2" xfId="14637" xr:uid="{00000000-0005-0000-0000-000003280000}"/>
    <cellStyle name="20% - uthevingsfarge 2 2 3 2 2 2" xfId="43590" xr:uid="{00000000-0005-0000-0000-000004280000}"/>
    <cellStyle name="20% - uthevingsfarge 2 2 3 2 2 2 2" xfId="43591" xr:uid="{00000000-0005-0000-0000-000005280000}"/>
    <cellStyle name="20% - uthevingsfarge 2 2 3 2 2 3" xfId="43592" xr:uid="{00000000-0005-0000-0000-000006280000}"/>
    <cellStyle name="20% - uthevingsfarge 2 2 3 2 2_3. Chng in credit spreads" xfId="43593" xr:uid="{00000000-0005-0000-0000-000007280000}"/>
    <cellStyle name="20% - uthevingsfarge 2 2 3 2 3" xfId="14638" xr:uid="{00000000-0005-0000-0000-000008280000}"/>
    <cellStyle name="20% - uthevingsfarge 2 2 3 2 3 2" xfId="43594" xr:uid="{00000000-0005-0000-0000-000009280000}"/>
    <cellStyle name="20% - uthevingsfarge 2 2 3 2 3 2 2" xfId="43595" xr:uid="{00000000-0005-0000-0000-00000A280000}"/>
    <cellStyle name="20% - uthevingsfarge 2 2 3 2 3 3" xfId="43596" xr:uid="{00000000-0005-0000-0000-00000B280000}"/>
    <cellStyle name="20% - uthevingsfarge 2 2 3 2 3_3. Chng in credit spreads" xfId="43597" xr:uid="{00000000-0005-0000-0000-00000C280000}"/>
    <cellStyle name="20% - uthevingsfarge 2 2 3 2 4" xfId="43598" xr:uid="{00000000-0005-0000-0000-00000D280000}"/>
    <cellStyle name="20% - uthevingsfarge 2 2 3 2 4 2" xfId="43599" xr:uid="{00000000-0005-0000-0000-00000E280000}"/>
    <cellStyle name="20% - uthevingsfarge 2 2 3 2 4 2 2" xfId="43600" xr:uid="{00000000-0005-0000-0000-00000F280000}"/>
    <cellStyle name="20% - uthevingsfarge 2 2 3 2 4 3" xfId="43601" xr:uid="{00000000-0005-0000-0000-000010280000}"/>
    <cellStyle name="20% - uthevingsfarge 2 2 3 2 4_3. Chng in credit spreads" xfId="43602" xr:uid="{00000000-0005-0000-0000-000011280000}"/>
    <cellStyle name="20% - uthevingsfarge 2 2 3 2 5" xfId="43603" xr:uid="{00000000-0005-0000-0000-000012280000}"/>
    <cellStyle name="20% - uthevingsfarge 2 2 3 2 5 2" xfId="43604" xr:uid="{00000000-0005-0000-0000-000013280000}"/>
    <cellStyle name="20% - uthevingsfarge 2 2 3 2 6" xfId="43605" xr:uid="{00000000-0005-0000-0000-000014280000}"/>
    <cellStyle name="20% - uthevingsfarge 2 2 3 2_3. Chng in credit spreads" xfId="43606" xr:uid="{00000000-0005-0000-0000-000015280000}"/>
    <cellStyle name="20% - uthevingsfarge 2 2 3 3" xfId="14639" xr:uid="{00000000-0005-0000-0000-000016280000}"/>
    <cellStyle name="20% - uthevingsfarge 2 2 3 3 2" xfId="14640" xr:uid="{00000000-0005-0000-0000-000017280000}"/>
    <cellStyle name="20% - uthevingsfarge 2 2 3 3 2 2" xfId="43607" xr:uid="{00000000-0005-0000-0000-000018280000}"/>
    <cellStyle name="20% - uthevingsfarge 2 2 3 3 2 2 2" xfId="43608" xr:uid="{00000000-0005-0000-0000-000019280000}"/>
    <cellStyle name="20% - uthevingsfarge 2 2 3 3 2 3" xfId="43609" xr:uid="{00000000-0005-0000-0000-00001A280000}"/>
    <cellStyle name="20% - uthevingsfarge 2 2 3 3 2_3. Chng in credit spreads" xfId="43610" xr:uid="{00000000-0005-0000-0000-00001B280000}"/>
    <cellStyle name="20% - uthevingsfarge 2 2 3 3 3" xfId="14641" xr:uid="{00000000-0005-0000-0000-00001C280000}"/>
    <cellStyle name="20% - uthevingsfarge 2 2 3 3 3 2" xfId="43611" xr:uid="{00000000-0005-0000-0000-00001D280000}"/>
    <cellStyle name="20% - uthevingsfarge 2 2 3 3 4" xfId="43612" xr:uid="{00000000-0005-0000-0000-00001E280000}"/>
    <cellStyle name="20% - uthevingsfarge 2 2 3 3 5" xfId="43613" xr:uid="{00000000-0005-0000-0000-00001F280000}"/>
    <cellStyle name="20% - uthevingsfarge 2 2 3 3 6" xfId="43614" xr:uid="{00000000-0005-0000-0000-000020280000}"/>
    <cellStyle name="20% - uthevingsfarge 2 2 3 3_3. Chng in credit spreads" xfId="43615" xr:uid="{00000000-0005-0000-0000-000021280000}"/>
    <cellStyle name="20% - uthevingsfarge 2 2 3 4" xfId="14642" xr:uid="{00000000-0005-0000-0000-000022280000}"/>
    <cellStyle name="20% - uthevingsfarge 2 2 3 4 2" xfId="14643" xr:uid="{00000000-0005-0000-0000-000023280000}"/>
    <cellStyle name="20% - uthevingsfarge 2 2 3 4 2 2" xfId="43616" xr:uid="{00000000-0005-0000-0000-000024280000}"/>
    <cellStyle name="20% - uthevingsfarge 2 2 3 4 3" xfId="14644" xr:uid="{00000000-0005-0000-0000-000025280000}"/>
    <cellStyle name="20% - uthevingsfarge 2 2 3 4 4" xfId="43617" xr:uid="{00000000-0005-0000-0000-000026280000}"/>
    <cellStyle name="20% - uthevingsfarge 2 2 3 4 5" xfId="43618" xr:uid="{00000000-0005-0000-0000-000027280000}"/>
    <cellStyle name="20% - uthevingsfarge 2 2 3 4 6" xfId="43619" xr:uid="{00000000-0005-0000-0000-000028280000}"/>
    <cellStyle name="20% - uthevingsfarge 2 2 3 4_3. Chng in credit spreads" xfId="43620" xr:uid="{00000000-0005-0000-0000-000029280000}"/>
    <cellStyle name="20% - uthevingsfarge 2 2 3 5" xfId="14645" xr:uid="{00000000-0005-0000-0000-00002A280000}"/>
    <cellStyle name="20% - uthevingsfarge 2 2 3 5 2" xfId="14646" xr:uid="{00000000-0005-0000-0000-00002B280000}"/>
    <cellStyle name="20% - uthevingsfarge 2 2 3 5 2 2" xfId="43621" xr:uid="{00000000-0005-0000-0000-00002C280000}"/>
    <cellStyle name="20% - uthevingsfarge 2 2 3 5 3" xfId="14647" xr:uid="{00000000-0005-0000-0000-00002D280000}"/>
    <cellStyle name="20% - uthevingsfarge 2 2 3 5 4" xfId="43622" xr:uid="{00000000-0005-0000-0000-00002E280000}"/>
    <cellStyle name="20% - uthevingsfarge 2 2 3 5 5" xfId="43623" xr:uid="{00000000-0005-0000-0000-00002F280000}"/>
    <cellStyle name="20% - uthevingsfarge 2 2 3 5 6" xfId="43624" xr:uid="{00000000-0005-0000-0000-000030280000}"/>
    <cellStyle name="20% - uthevingsfarge 2 2 3 5_3. Chng in credit spreads" xfId="43625" xr:uid="{00000000-0005-0000-0000-000031280000}"/>
    <cellStyle name="20% - uthevingsfarge 2 2 3 6" xfId="14648" xr:uid="{00000000-0005-0000-0000-000032280000}"/>
    <cellStyle name="20% - uthevingsfarge 2 2 3 6 2" xfId="43626" xr:uid="{00000000-0005-0000-0000-000033280000}"/>
    <cellStyle name="20% - uthevingsfarge 2 2 3 6 2 2" xfId="43627" xr:uid="{00000000-0005-0000-0000-000034280000}"/>
    <cellStyle name="20% - uthevingsfarge 2 2 3 6 3" xfId="43628" xr:uid="{00000000-0005-0000-0000-000035280000}"/>
    <cellStyle name="20% - uthevingsfarge 2 2 3 6_3. Chng in credit spreads" xfId="43629" xr:uid="{00000000-0005-0000-0000-000036280000}"/>
    <cellStyle name="20% - uthevingsfarge 2 2 3 7" xfId="14649" xr:uid="{00000000-0005-0000-0000-000037280000}"/>
    <cellStyle name="20% - uthevingsfarge 2 2 3 7 2" xfId="43630" xr:uid="{00000000-0005-0000-0000-000038280000}"/>
    <cellStyle name="20% - uthevingsfarge 2 2 3 8" xfId="37897" xr:uid="{00000000-0005-0000-0000-000039280000}"/>
    <cellStyle name="20% - uthevingsfarge 2 2 3 9" xfId="43631" xr:uid="{00000000-0005-0000-0000-00003A280000}"/>
    <cellStyle name="20% - uthevingsfarge 2 2 3_3. Chng in credit spreads" xfId="43632"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33" xr:uid="{00000000-0005-0000-0000-00003F280000}"/>
    <cellStyle name="20% - uthevingsfarge 2 2 4 2 3" xfId="43634" xr:uid="{00000000-0005-0000-0000-000040280000}"/>
    <cellStyle name="20% - uthevingsfarge 2 2 4 2_3. Chng in credit spreads" xfId="43635" xr:uid="{00000000-0005-0000-0000-000041280000}"/>
    <cellStyle name="20% - uthevingsfarge 2 2 4 3" xfId="14653" xr:uid="{00000000-0005-0000-0000-000042280000}"/>
    <cellStyle name="20% - uthevingsfarge 2 2 4 3 2" xfId="43636" xr:uid="{00000000-0005-0000-0000-000043280000}"/>
    <cellStyle name="20% - uthevingsfarge 2 2 4 3 2 2" xfId="43637" xr:uid="{00000000-0005-0000-0000-000044280000}"/>
    <cellStyle name="20% - uthevingsfarge 2 2 4 3 3" xfId="43638" xr:uid="{00000000-0005-0000-0000-000045280000}"/>
    <cellStyle name="20% - uthevingsfarge 2 2 4 3_3. Chng in credit spreads" xfId="43639" xr:uid="{00000000-0005-0000-0000-000046280000}"/>
    <cellStyle name="20% - uthevingsfarge 2 2 4 4" xfId="14654" xr:uid="{00000000-0005-0000-0000-000047280000}"/>
    <cellStyle name="20% - uthevingsfarge 2 2 4 4 2" xfId="43640" xr:uid="{00000000-0005-0000-0000-000048280000}"/>
    <cellStyle name="20% - uthevingsfarge 2 2 4 4 2 2" xfId="43641" xr:uid="{00000000-0005-0000-0000-000049280000}"/>
    <cellStyle name="20% - uthevingsfarge 2 2 4 4 3" xfId="43642" xr:uid="{00000000-0005-0000-0000-00004A280000}"/>
    <cellStyle name="20% - uthevingsfarge 2 2 4 4_3. Chng in credit spreads" xfId="43643" xr:uid="{00000000-0005-0000-0000-00004B280000}"/>
    <cellStyle name="20% - uthevingsfarge 2 2 4 5" xfId="37898" xr:uid="{00000000-0005-0000-0000-00004C280000}"/>
    <cellStyle name="20% - uthevingsfarge 2 2 4 5 2" xfId="43644" xr:uid="{00000000-0005-0000-0000-00004D280000}"/>
    <cellStyle name="20% - uthevingsfarge 2 2 4 6" xfId="43645" xr:uid="{00000000-0005-0000-0000-00004E280000}"/>
    <cellStyle name="20% - uthevingsfarge 2 2 4 7" xfId="43646" xr:uid="{00000000-0005-0000-0000-00004F280000}"/>
    <cellStyle name="20% - uthevingsfarge 2 2 4_3. Chng in credit spreads" xfId="43647"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48" xr:uid="{00000000-0005-0000-0000-000054280000}"/>
    <cellStyle name="20% - uthevingsfarge 2 2 5 2 3" xfId="43649" xr:uid="{00000000-0005-0000-0000-000055280000}"/>
    <cellStyle name="20% - uthevingsfarge 2 2 5 2_3. Chng in credit spreads" xfId="43650" xr:uid="{00000000-0005-0000-0000-000056280000}"/>
    <cellStyle name="20% - uthevingsfarge 2 2 5 3" xfId="14658" xr:uid="{00000000-0005-0000-0000-000057280000}"/>
    <cellStyle name="20% - uthevingsfarge 2 2 5 3 2" xfId="43651" xr:uid="{00000000-0005-0000-0000-000058280000}"/>
    <cellStyle name="20% - uthevingsfarge 2 2 5 4" xfId="14659" xr:uid="{00000000-0005-0000-0000-000059280000}"/>
    <cellStyle name="20% - uthevingsfarge 2 2 5 5" xfId="37899" xr:uid="{00000000-0005-0000-0000-00005A280000}"/>
    <cellStyle name="20% - uthevingsfarge 2 2 5 6" xfId="43652" xr:uid="{00000000-0005-0000-0000-00005B280000}"/>
    <cellStyle name="20% - uthevingsfarge 2 2 5 7" xfId="43653" xr:uid="{00000000-0005-0000-0000-00005C280000}"/>
    <cellStyle name="20% - uthevingsfarge 2 2 5_3. Chng in credit spreads" xfId="43654"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55" xr:uid="{00000000-0005-0000-0000-000061280000}"/>
    <cellStyle name="20% - uthevingsfarge 2 2 6 2 3" xfId="43656" xr:uid="{00000000-0005-0000-0000-000062280000}"/>
    <cellStyle name="20% - uthevingsfarge 2 2 6 2_3. Chng in credit spreads" xfId="43657" xr:uid="{00000000-0005-0000-0000-000063280000}"/>
    <cellStyle name="20% - uthevingsfarge 2 2 6 3" xfId="14663" xr:uid="{00000000-0005-0000-0000-000064280000}"/>
    <cellStyle name="20% - uthevingsfarge 2 2 6 3 2" xfId="43658" xr:uid="{00000000-0005-0000-0000-000065280000}"/>
    <cellStyle name="20% - uthevingsfarge 2 2 6 4" xfId="14664" xr:uid="{00000000-0005-0000-0000-000066280000}"/>
    <cellStyle name="20% - uthevingsfarge 2 2 6 5" xfId="37900" xr:uid="{00000000-0005-0000-0000-000067280000}"/>
    <cellStyle name="20% - uthevingsfarge 2 2 6 6" xfId="43659" xr:uid="{00000000-0005-0000-0000-000068280000}"/>
    <cellStyle name="20% - uthevingsfarge 2 2 6 7" xfId="43660" xr:uid="{00000000-0005-0000-0000-000069280000}"/>
    <cellStyle name="20% - uthevingsfarge 2 2 6_3. Chng in credit spreads" xfId="43661"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2"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63" xr:uid="{00000000-0005-0000-0000-000072280000}"/>
    <cellStyle name="20% - uthevingsfarge 2 2 7 6" xfId="43664" xr:uid="{00000000-0005-0000-0000-000073280000}"/>
    <cellStyle name="20% - uthevingsfarge 2 2 7_3. Chng in credit spreads" xfId="43665" xr:uid="{00000000-0005-0000-0000-000074280000}"/>
    <cellStyle name="20% - uthevingsfarge 2 2 8" xfId="14671" xr:uid="{00000000-0005-0000-0000-000075280000}"/>
    <cellStyle name="20% - uthevingsfarge 2 2 8 2" xfId="14672" xr:uid="{00000000-0005-0000-0000-000076280000}"/>
    <cellStyle name="20% - uthevingsfarge 2 2 8 2 2" xfId="43666" xr:uid="{00000000-0005-0000-0000-000077280000}"/>
    <cellStyle name="20% - uthevingsfarge 2 2 8 3" xfId="14673" xr:uid="{00000000-0005-0000-0000-000078280000}"/>
    <cellStyle name="20% - uthevingsfarge 2 2 8 4" xfId="43667" xr:uid="{00000000-0005-0000-0000-000079280000}"/>
    <cellStyle name="20% - uthevingsfarge 2 2 8_3. Chng in credit spreads" xfId="43668"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3" xr:uid="{00000000-0005-0000-0000-000083280000}"/>
    <cellStyle name="20% - uthevingsfarge 2 20 2 2_CC1" xfId="53984" xr:uid="{831921B3-3709-4FFA-A378-F929AA719375}"/>
    <cellStyle name="20% - uthevingsfarge 2 20 2 3" xfId="37904" xr:uid="{00000000-0005-0000-0000-000084280000}"/>
    <cellStyle name="20% - uthevingsfarge 2 20 2 4" xfId="37905" xr:uid="{00000000-0005-0000-0000-000085280000}"/>
    <cellStyle name="20% - uthevingsfarge 2 20 2 5" xfId="37906" xr:uid="{00000000-0005-0000-0000-000086280000}"/>
    <cellStyle name="20% - uthevingsfarge 2 20 2 6" xfId="37902" xr:uid="{00000000-0005-0000-0000-000087280000}"/>
    <cellStyle name="20% - uthevingsfarge 2 20 2_4 manuell" xfId="53985" xr:uid="{E00BD261-F3ED-4F6D-8B86-4D62CAEC9AC5}"/>
    <cellStyle name="20% - uthevingsfarge 2 20 3" xfId="2833" xr:uid="{00000000-0005-0000-0000-000089280000}"/>
    <cellStyle name="20% - uthevingsfarge 2 20 3 2" xfId="37907" xr:uid="{00000000-0005-0000-0000-00008A280000}"/>
    <cellStyle name="20% - uthevingsfarge 2 20 3_CC1" xfId="53986" xr:uid="{58719160-4F61-483F-A7A8-7074F51175AC}"/>
    <cellStyle name="20% - uthevingsfarge 2 20 4" xfId="37908" xr:uid="{00000000-0005-0000-0000-00008B280000}"/>
    <cellStyle name="20% - uthevingsfarge 2 20 5" xfId="37909" xr:uid="{00000000-0005-0000-0000-00008C280000}"/>
    <cellStyle name="20% - uthevingsfarge 2 20 6" xfId="37910" xr:uid="{00000000-0005-0000-0000-00008D280000}"/>
    <cellStyle name="20% - uthevingsfarge 2 20 7" xfId="37901" xr:uid="{00000000-0005-0000-0000-00008E280000}"/>
    <cellStyle name="20% - uthevingsfarge 2 20_4 manuell" xfId="53987"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3" xr:uid="{00000000-0005-0000-0000-000093280000}"/>
    <cellStyle name="20% - uthevingsfarge 2 21 2 2_CC1" xfId="53988" xr:uid="{9F331ECF-F499-4617-90C7-C14450341354}"/>
    <cellStyle name="20% - uthevingsfarge 2 21 2 3" xfId="37914" xr:uid="{00000000-0005-0000-0000-000094280000}"/>
    <cellStyle name="20% - uthevingsfarge 2 21 2 4" xfId="37915" xr:uid="{00000000-0005-0000-0000-000095280000}"/>
    <cellStyle name="20% - uthevingsfarge 2 21 2 5" xfId="37916" xr:uid="{00000000-0005-0000-0000-000096280000}"/>
    <cellStyle name="20% - uthevingsfarge 2 21 2 6" xfId="37912" xr:uid="{00000000-0005-0000-0000-000097280000}"/>
    <cellStyle name="20% - uthevingsfarge 2 21 2_4 manuell" xfId="53989" xr:uid="{AD10E504-CD18-4C2D-A937-A25F96983B04}"/>
    <cellStyle name="20% - uthevingsfarge 2 21 3" xfId="2837" xr:uid="{00000000-0005-0000-0000-000099280000}"/>
    <cellStyle name="20% - uthevingsfarge 2 21 3 2" xfId="37917" xr:uid="{00000000-0005-0000-0000-00009A280000}"/>
    <cellStyle name="20% - uthevingsfarge 2 21 3_CC1" xfId="53990" xr:uid="{5A6F8A3E-35E2-4E26-853B-C8C7BF8D1C30}"/>
    <cellStyle name="20% - uthevingsfarge 2 21 4" xfId="37918" xr:uid="{00000000-0005-0000-0000-00009B280000}"/>
    <cellStyle name="20% - uthevingsfarge 2 21 5" xfId="37919" xr:uid="{00000000-0005-0000-0000-00009C280000}"/>
    <cellStyle name="20% - uthevingsfarge 2 21 6" xfId="37920" xr:uid="{00000000-0005-0000-0000-00009D280000}"/>
    <cellStyle name="20% - uthevingsfarge 2 21 7" xfId="37911" xr:uid="{00000000-0005-0000-0000-00009E280000}"/>
    <cellStyle name="20% - uthevingsfarge 2 21_4 manuell" xfId="53991"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3" xr:uid="{00000000-0005-0000-0000-0000A3280000}"/>
    <cellStyle name="20% - uthevingsfarge 2 22 2 2_CC1" xfId="53992" xr:uid="{D96B266B-C07B-495F-9762-1367ADB2E6D2}"/>
    <cellStyle name="20% - uthevingsfarge 2 22 2 3" xfId="37924" xr:uid="{00000000-0005-0000-0000-0000A4280000}"/>
    <cellStyle name="20% - uthevingsfarge 2 22 2 4" xfId="37925" xr:uid="{00000000-0005-0000-0000-0000A5280000}"/>
    <cellStyle name="20% - uthevingsfarge 2 22 2 5" xfId="37926" xr:uid="{00000000-0005-0000-0000-0000A6280000}"/>
    <cellStyle name="20% - uthevingsfarge 2 22 2 6" xfId="37922" xr:uid="{00000000-0005-0000-0000-0000A7280000}"/>
    <cellStyle name="20% - uthevingsfarge 2 22 2_4 manuell" xfId="53993" xr:uid="{F170B289-0239-404F-902E-4863671A00B6}"/>
    <cellStyle name="20% - uthevingsfarge 2 22 3" xfId="2841" xr:uid="{00000000-0005-0000-0000-0000A9280000}"/>
    <cellStyle name="20% - uthevingsfarge 2 22 3 2" xfId="37927" xr:uid="{00000000-0005-0000-0000-0000AA280000}"/>
    <cellStyle name="20% - uthevingsfarge 2 22 3_CC1" xfId="53994" xr:uid="{F30B3FA7-E421-4238-8A5C-E356F63239F3}"/>
    <cellStyle name="20% - uthevingsfarge 2 22 4" xfId="37928" xr:uid="{00000000-0005-0000-0000-0000AB280000}"/>
    <cellStyle name="20% - uthevingsfarge 2 22 5" xfId="37929" xr:uid="{00000000-0005-0000-0000-0000AC280000}"/>
    <cellStyle name="20% - uthevingsfarge 2 22 6" xfId="37930" xr:uid="{00000000-0005-0000-0000-0000AD280000}"/>
    <cellStyle name="20% - uthevingsfarge 2 22 7" xfId="37921" xr:uid="{00000000-0005-0000-0000-0000AE280000}"/>
    <cellStyle name="20% - uthevingsfarge 2 22_4 manuell" xfId="53995"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3" xr:uid="{00000000-0005-0000-0000-0000B3280000}"/>
    <cellStyle name="20% - uthevingsfarge 2 23 2 2_CC1" xfId="53996" xr:uid="{F96A9993-24E2-4B2D-9FA3-35F0C61C2215}"/>
    <cellStyle name="20% - uthevingsfarge 2 23 2 3" xfId="37934" xr:uid="{00000000-0005-0000-0000-0000B4280000}"/>
    <cellStyle name="20% - uthevingsfarge 2 23 2 4" xfId="37935" xr:uid="{00000000-0005-0000-0000-0000B5280000}"/>
    <cellStyle name="20% - uthevingsfarge 2 23 2 5" xfId="37936" xr:uid="{00000000-0005-0000-0000-0000B6280000}"/>
    <cellStyle name="20% - uthevingsfarge 2 23 2 6" xfId="37932" xr:uid="{00000000-0005-0000-0000-0000B7280000}"/>
    <cellStyle name="20% - uthevingsfarge 2 23 2_4 manuell" xfId="53997" xr:uid="{A15F4510-630C-45EA-A54B-CB8D96F674B2}"/>
    <cellStyle name="20% - uthevingsfarge 2 23 3" xfId="2845" xr:uid="{00000000-0005-0000-0000-0000B9280000}"/>
    <cellStyle name="20% - uthevingsfarge 2 23 3 2" xfId="37937" xr:uid="{00000000-0005-0000-0000-0000BA280000}"/>
    <cellStyle name="20% - uthevingsfarge 2 23 3_CC1" xfId="53998" xr:uid="{166C6A99-6176-499C-9F3F-50BDFE837D8D}"/>
    <cellStyle name="20% - uthevingsfarge 2 23 4" xfId="37938" xr:uid="{00000000-0005-0000-0000-0000BB280000}"/>
    <cellStyle name="20% - uthevingsfarge 2 23 5" xfId="37939" xr:uid="{00000000-0005-0000-0000-0000BC280000}"/>
    <cellStyle name="20% - uthevingsfarge 2 23 6" xfId="37940" xr:uid="{00000000-0005-0000-0000-0000BD280000}"/>
    <cellStyle name="20% - uthevingsfarge 2 23 7" xfId="37931" xr:uid="{00000000-0005-0000-0000-0000BE280000}"/>
    <cellStyle name="20% - uthevingsfarge 2 23_4 manuell" xfId="53999"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3" xr:uid="{00000000-0005-0000-0000-0000C3280000}"/>
    <cellStyle name="20% - uthevingsfarge 2 24 2 2_CC1" xfId="54000" xr:uid="{D3FC9AB1-766A-49B6-AD9B-3FC89BDDE2F3}"/>
    <cellStyle name="20% - uthevingsfarge 2 24 2 3" xfId="37944" xr:uid="{00000000-0005-0000-0000-0000C4280000}"/>
    <cellStyle name="20% - uthevingsfarge 2 24 2 4" xfId="37945" xr:uid="{00000000-0005-0000-0000-0000C5280000}"/>
    <cellStyle name="20% - uthevingsfarge 2 24 2 5" xfId="37946" xr:uid="{00000000-0005-0000-0000-0000C6280000}"/>
    <cellStyle name="20% - uthevingsfarge 2 24 2 6" xfId="37942" xr:uid="{00000000-0005-0000-0000-0000C7280000}"/>
    <cellStyle name="20% - uthevingsfarge 2 24 2_4 manuell" xfId="54001" xr:uid="{D920885B-2D48-476E-A127-A60D700803F8}"/>
    <cellStyle name="20% - uthevingsfarge 2 24 3" xfId="2849" xr:uid="{00000000-0005-0000-0000-0000C9280000}"/>
    <cellStyle name="20% - uthevingsfarge 2 24 3 2" xfId="37947" xr:uid="{00000000-0005-0000-0000-0000CA280000}"/>
    <cellStyle name="20% - uthevingsfarge 2 24 3_CC1" xfId="54002" xr:uid="{33A581F4-8BA9-4C45-8D6F-23132CA77893}"/>
    <cellStyle name="20% - uthevingsfarge 2 24 4" xfId="37948" xr:uid="{00000000-0005-0000-0000-0000CB280000}"/>
    <cellStyle name="20% - uthevingsfarge 2 24 5" xfId="37949" xr:uid="{00000000-0005-0000-0000-0000CC280000}"/>
    <cellStyle name="20% - uthevingsfarge 2 24 6" xfId="37950" xr:uid="{00000000-0005-0000-0000-0000CD280000}"/>
    <cellStyle name="20% - uthevingsfarge 2 24 7" xfId="37941" xr:uid="{00000000-0005-0000-0000-0000CE280000}"/>
    <cellStyle name="20% - uthevingsfarge 2 24_4 manuell" xfId="54003"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3" xr:uid="{00000000-0005-0000-0000-0000D3280000}"/>
    <cellStyle name="20% - uthevingsfarge 2 25 2 2_CC1" xfId="54004" xr:uid="{E9D3B578-813E-4132-9A97-61B98F9B7F53}"/>
    <cellStyle name="20% - uthevingsfarge 2 25 2 3" xfId="37954" xr:uid="{00000000-0005-0000-0000-0000D4280000}"/>
    <cellStyle name="20% - uthevingsfarge 2 25 2 4" xfId="37955" xr:uid="{00000000-0005-0000-0000-0000D5280000}"/>
    <cellStyle name="20% - uthevingsfarge 2 25 2 5" xfId="37956" xr:uid="{00000000-0005-0000-0000-0000D6280000}"/>
    <cellStyle name="20% - uthevingsfarge 2 25 2 6" xfId="37952" xr:uid="{00000000-0005-0000-0000-0000D7280000}"/>
    <cellStyle name="20% - uthevingsfarge 2 25 2_4 manuell" xfId="54005" xr:uid="{2FA6DF41-43F3-482B-90DA-DA945CF40AEA}"/>
    <cellStyle name="20% - uthevingsfarge 2 25 3" xfId="2853" xr:uid="{00000000-0005-0000-0000-0000D9280000}"/>
    <cellStyle name="20% - uthevingsfarge 2 25 3 2" xfId="37957" xr:uid="{00000000-0005-0000-0000-0000DA280000}"/>
    <cellStyle name="20% - uthevingsfarge 2 25 3_CC1" xfId="54006" xr:uid="{7EFF5E66-7879-41F0-869A-2BF79C864416}"/>
    <cellStyle name="20% - uthevingsfarge 2 25 4" xfId="37958" xr:uid="{00000000-0005-0000-0000-0000DB280000}"/>
    <cellStyle name="20% - uthevingsfarge 2 25 5" xfId="37959" xr:uid="{00000000-0005-0000-0000-0000DC280000}"/>
    <cellStyle name="20% - uthevingsfarge 2 25 6" xfId="37960" xr:uid="{00000000-0005-0000-0000-0000DD280000}"/>
    <cellStyle name="20% - uthevingsfarge 2 25 7" xfId="37951" xr:uid="{00000000-0005-0000-0000-0000DE280000}"/>
    <cellStyle name="20% - uthevingsfarge 2 25_4 manuell" xfId="54007"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3" xr:uid="{00000000-0005-0000-0000-0000E3280000}"/>
    <cellStyle name="20% - uthevingsfarge 2 26 2 2_CC1" xfId="54008" xr:uid="{48BF67C3-AA53-4120-B02F-07D13F8E1C7B}"/>
    <cellStyle name="20% - uthevingsfarge 2 26 2 3" xfId="37964" xr:uid="{00000000-0005-0000-0000-0000E4280000}"/>
    <cellStyle name="20% - uthevingsfarge 2 26 2 4" xfId="37965" xr:uid="{00000000-0005-0000-0000-0000E5280000}"/>
    <cellStyle name="20% - uthevingsfarge 2 26 2 5" xfId="37966" xr:uid="{00000000-0005-0000-0000-0000E6280000}"/>
    <cellStyle name="20% - uthevingsfarge 2 26 2 6" xfId="37962" xr:uid="{00000000-0005-0000-0000-0000E7280000}"/>
    <cellStyle name="20% - uthevingsfarge 2 26 2_4 manuell" xfId="54009" xr:uid="{442F437A-8654-4DDB-920B-CB296E693B2A}"/>
    <cellStyle name="20% - uthevingsfarge 2 26 3" xfId="2857" xr:uid="{00000000-0005-0000-0000-0000E9280000}"/>
    <cellStyle name="20% - uthevingsfarge 2 26 3 2" xfId="37967" xr:uid="{00000000-0005-0000-0000-0000EA280000}"/>
    <cellStyle name="20% - uthevingsfarge 2 26 3_CC1" xfId="54010" xr:uid="{A5A0C6FB-FD7A-42F0-BEF5-750243FFC864}"/>
    <cellStyle name="20% - uthevingsfarge 2 26 4" xfId="37968" xr:uid="{00000000-0005-0000-0000-0000EB280000}"/>
    <cellStyle name="20% - uthevingsfarge 2 26 5" xfId="37969" xr:uid="{00000000-0005-0000-0000-0000EC280000}"/>
    <cellStyle name="20% - uthevingsfarge 2 26 6" xfId="37970" xr:uid="{00000000-0005-0000-0000-0000ED280000}"/>
    <cellStyle name="20% - uthevingsfarge 2 26 7" xfId="37961" xr:uid="{00000000-0005-0000-0000-0000EE280000}"/>
    <cellStyle name="20% - uthevingsfarge 2 26_4 manuell" xfId="54011"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3" xr:uid="{00000000-0005-0000-0000-0000F3280000}"/>
    <cellStyle name="20% - uthevingsfarge 2 27 2 2_CC1" xfId="54012" xr:uid="{BD54E5EC-9F86-4BC5-A6EC-401867E156EC}"/>
    <cellStyle name="20% - uthevingsfarge 2 27 2 3" xfId="37974" xr:uid="{00000000-0005-0000-0000-0000F4280000}"/>
    <cellStyle name="20% - uthevingsfarge 2 27 2 4" xfId="37975" xr:uid="{00000000-0005-0000-0000-0000F5280000}"/>
    <cellStyle name="20% - uthevingsfarge 2 27 2 5" xfId="37976" xr:uid="{00000000-0005-0000-0000-0000F6280000}"/>
    <cellStyle name="20% - uthevingsfarge 2 27 2 6" xfId="37972" xr:uid="{00000000-0005-0000-0000-0000F7280000}"/>
    <cellStyle name="20% - uthevingsfarge 2 27 2_4 manuell" xfId="54013" xr:uid="{16DD6539-9525-4442-A7A6-75240EC11BE2}"/>
    <cellStyle name="20% - uthevingsfarge 2 27 3" xfId="2861" xr:uid="{00000000-0005-0000-0000-0000F9280000}"/>
    <cellStyle name="20% - uthevingsfarge 2 27 3 2" xfId="37977" xr:uid="{00000000-0005-0000-0000-0000FA280000}"/>
    <cellStyle name="20% - uthevingsfarge 2 27 3_CC1" xfId="54014" xr:uid="{F5F8F7FF-ACFB-4BF2-9895-8400A5693C21}"/>
    <cellStyle name="20% - uthevingsfarge 2 27 4" xfId="37978" xr:uid="{00000000-0005-0000-0000-0000FB280000}"/>
    <cellStyle name="20% - uthevingsfarge 2 27 5" xfId="37979" xr:uid="{00000000-0005-0000-0000-0000FC280000}"/>
    <cellStyle name="20% - uthevingsfarge 2 27 6" xfId="37980" xr:uid="{00000000-0005-0000-0000-0000FD280000}"/>
    <cellStyle name="20% - uthevingsfarge 2 27 7" xfId="37971" xr:uid="{00000000-0005-0000-0000-0000FE280000}"/>
    <cellStyle name="20% - uthevingsfarge 2 27_4 manuell" xfId="54015"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3" xr:uid="{00000000-0005-0000-0000-000003290000}"/>
    <cellStyle name="20% - uthevingsfarge 2 28 2 2_CC1" xfId="54016" xr:uid="{75CD49B7-7695-4FB6-86FA-3CF375CFAB36}"/>
    <cellStyle name="20% - uthevingsfarge 2 28 2 3" xfId="37984" xr:uid="{00000000-0005-0000-0000-000004290000}"/>
    <cellStyle name="20% - uthevingsfarge 2 28 2 4" xfId="37985" xr:uid="{00000000-0005-0000-0000-000005290000}"/>
    <cellStyle name="20% - uthevingsfarge 2 28 2 5" xfId="37986" xr:uid="{00000000-0005-0000-0000-000006290000}"/>
    <cellStyle name="20% - uthevingsfarge 2 28 2 6" xfId="37982" xr:uid="{00000000-0005-0000-0000-000007290000}"/>
    <cellStyle name="20% - uthevingsfarge 2 28 2_4 manuell" xfId="54017" xr:uid="{EF476505-5D96-43F0-AA38-DA605EA8EC94}"/>
    <cellStyle name="20% - uthevingsfarge 2 28 3" xfId="2865" xr:uid="{00000000-0005-0000-0000-000009290000}"/>
    <cellStyle name="20% - uthevingsfarge 2 28 3 2" xfId="37987" xr:uid="{00000000-0005-0000-0000-00000A290000}"/>
    <cellStyle name="20% - uthevingsfarge 2 28 3_CC1" xfId="54018" xr:uid="{1FCE9E48-A70A-4D53-9C12-C2EC83FC3F4D}"/>
    <cellStyle name="20% - uthevingsfarge 2 28 4" xfId="37988" xr:uid="{00000000-0005-0000-0000-00000B290000}"/>
    <cellStyle name="20% - uthevingsfarge 2 28 5" xfId="37989" xr:uid="{00000000-0005-0000-0000-00000C290000}"/>
    <cellStyle name="20% - uthevingsfarge 2 28 6" xfId="37990" xr:uid="{00000000-0005-0000-0000-00000D290000}"/>
    <cellStyle name="20% - uthevingsfarge 2 28 7" xfId="37981" xr:uid="{00000000-0005-0000-0000-00000E290000}"/>
    <cellStyle name="20% - uthevingsfarge 2 28_4 manuell" xfId="54019"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3" xr:uid="{00000000-0005-0000-0000-000013290000}"/>
    <cellStyle name="20% - uthevingsfarge 2 29 2 2_CC1" xfId="54020" xr:uid="{6C9CF2CE-2F06-4469-A2EC-EDA286052F23}"/>
    <cellStyle name="20% - uthevingsfarge 2 29 2 3" xfId="37994" xr:uid="{00000000-0005-0000-0000-000014290000}"/>
    <cellStyle name="20% - uthevingsfarge 2 29 2 4" xfId="37995" xr:uid="{00000000-0005-0000-0000-000015290000}"/>
    <cellStyle name="20% - uthevingsfarge 2 29 2 5" xfId="37996" xr:uid="{00000000-0005-0000-0000-000016290000}"/>
    <cellStyle name="20% - uthevingsfarge 2 29 2 6" xfId="37992" xr:uid="{00000000-0005-0000-0000-000017290000}"/>
    <cellStyle name="20% - uthevingsfarge 2 29 2_4 manuell" xfId="54021" xr:uid="{C99FEF2F-FC53-458A-A2EF-13793EDEE45A}"/>
    <cellStyle name="20% - uthevingsfarge 2 29 3" xfId="2869" xr:uid="{00000000-0005-0000-0000-000019290000}"/>
    <cellStyle name="20% - uthevingsfarge 2 29 3 2" xfId="37997" xr:uid="{00000000-0005-0000-0000-00001A290000}"/>
    <cellStyle name="20% - uthevingsfarge 2 29 3_CC1" xfId="54022" xr:uid="{387F3577-CF8C-4057-A0A2-E5F794AAAC80}"/>
    <cellStyle name="20% - uthevingsfarge 2 29 4" xfId="37998" xr:uid="{00000000-0005-0000-0000-00001B290000}"/>
    <cellStyle name="20% - uthevingsfarge 2 29 5" xfId="37999" xr:uid="{00000000-0005-0000-0000-00001C290000}"/>
    <cellStyle name="20% - uthevingsfarge 2 29 6" xfId="38000" xr:uid="{00000000-0005-0000-0000-00001D290000}"/>
    <cellStyle name="20% - uthevingsfarge 2 29 7" xfId="37991" xr:uid="{00000000-0005-0000-0000-00001E290000}"/>
    <cellStyle name="20% - uthevingsfarge 2 29_4 manuell" xfId="54023" xr:uid="{0B413E96-AEA8-4913-84EB-CD1186F19BFA}"/>
    <cellStyle name="20% - uthevingsfarge 2 3" xfId="2870" xr:uid="{00000000-0005-0000-0000-000020290000}"/>
    <cellStyle name="20% - uthevingsfarge 2 3 10" xfId="43669" xr:uid="{00000000-0005-0000-0000-000021290000}"/>
    <cellStyle name="20% - uthevingsfarge 2 3 11" xfId="43670" xr:uid="{00000000-0005-0000-0000-000022290000}"/>
    <cellStyle name="20% - uthevingsfarge 2 3 2" xfId="2871" xr:uid="{00000000-0005-0000-0000-000023290000}"/>
    <cellStyle name="20% - uthevingsfarge 2 3 2 10" xfId="43671" xr:uid="{00000000-0005-0000-0000-000024290000}"/>
    <cellStyle name="20% - uthevingsfarge 2 3 2 2" xfId="2872" xr:uid="{00000000-0005-0000-0000-000025290000}"/>
    <cellStyle name="20% - uthevingsfarge 2 3 2 2 2" xfId="14678" xr:uid="{00000000-0005-0000-0000-000026290000}"/>
    <cellStyle name="20% - uthevingsfarge 2 3 2 2 2 2" xfId="43672" xr:uid="{00000000-0005-0000-0000-000027290000}"/>
    <cellStyle name="20% - uthevingsfarge 2 3 2 2 2 2 2" xfId="43673" xr:uid="{00000000-0005-0000-0000-000028290000}"/>
    <cellStyle name="20% - uthevingsfarge 2 3 2 2 2 3" xfId="43674" xr:uid="{00000000-0005-0000-0000-000029290000}"/>
    <cellStyle name="20% - uthevingsfarge 2 3 2 2 2_3. Chng in credit spreads" xfId="43675" xr:uid="{00000000-0005-0000-0000-00002A290000}"/>
    <cellStyle name="20% - uthevingsfarge 2 3 2 2 3" xfId="14679" xr:uid="{00000000-0005-0000-0000-00002B290000}"/>
    <cellStyle name="20% - uthevingsfarge 2 3 2 2 3 2" xfId="43676" xr:uid="{00000000-0005-0000-0000-00002C290000}"/>
    <cellStyle name="20% - uthevingsfarge 2 3 2 2 3 2 2" xfId="43677" xr:uid="{00000000-0005-0000-0000-00002D290000}"/>
    <cellStyle name="20% - uthevingsfarge 2 3 2 2 3 3" xfId="43678" xr:uid="{00000000-0005-0000-0000-00002E290000}"/>
    <cellStyle name="20% - uthevingsfarge 2 3 2 2 3_3. Chng in credit spreads" xfId="43679" xr:uid="{00000000-0005-0000-0000-00002F290000}"/>
    <cellStyle name="20% - uthevingsfarge 2 3 2 2 4" xfId="38003" xr:uid="{00000000-0005-0000-0000-000030290000}"/>
    <cellStyle name="20% - uthevingsfarge 2 3 2 2 4 2" xfId="43680" xr:uid="{00000000-0005-0000-0000-000031290000}"/>
    <cellStyle name="20% - uthevingsfarge 2 3 2 2 5" xfId="43681" xr:uid="{00000000-0005-0000-0000-000032290000}"/>
    <cellStyle name="20% - uthevingsfarge 2 3 2 2 6" xfId="43682" xr:uid="{00000000-0005-0000-0000-000033290000}"/>
    <cellStyle name="20% - uthevingsfarge 2 3 2 2_3. Chng in credit spreads" xfId="43683" xr:uid="{00000000-0005-0000-0000-000034290000}"/>
    <cellStyle name="20% - uthevingsfarge 2 3 2 3" xfId="14680" xr:uid="{00000000-0005-0000-0000-000035290000}"/>
    <cellStyle name="20% - uthevingsfarge 2 3 2 3 2" xfId="14681" xr:uid="{00000000-0005-0000-0000-000036290000}"/>
    <cellStyle name="20% - uthevingsfarge 2 3 2 3 2 2" xfId="43684" xr:uid="{00000000-0005-0000-0000-000037290000}"/>
    <cellStyle name="20% - uthevingsfarge 2 3 2 3 3" xfId="14682" xr:uid="{00000000-0005-0000-0000-000038290000}"/>
    <cellStyle name="20% - uthevingsfarge 2 3 2 3 4" xfId="38004" xr:uid="{00000000-0005-0000-0000-000039290000}"/>
    <cellStyle name="20% - uthevingsfarge 2 3 2 3 5" xfId="43685" xr:uid="{00000000-0005-0000-0000-00003A290000}"/>
    <cellStyle name="20% - uthevingsfarge 2 3 2 3 6" xfId="43686" xr:uid="{00000000-0005-0000-0000-00003B290000}"/>
    <cellStyle name="20% - uthevingsfarge 2 3 2 3_3. Chng in credit spreads" xfId="43687" xr:uid="{00000000-0005-0000-0000-00003C290000}"/>
    <cellStyle name="20% - uthevingsfarge 2 3 2 4" xfId="14683" xr:uid="{00000000-0005-0000-0000-00003D290000}"/>
    <cellStyle name="20% - uthevingsfarge 2 3 2 4 2" xfId="14684" xr:uid="{00000000-0005-0000-0000-00003E290000}"/>
    <cellStyle name="20% - uthevingsfarge 2 3 2 4 2 2" xfId="43688" xr:uid="{00000000-0005-0000-0000-00003F290000}"/>
    <cellStyle name="20% - uthevingsfarge 2 3 2 4 3" xfId="14685" xr:uid="{00000000-0005-0000-0000-000040290000}"/>
    <cellStyle name="20% - uthevingsfarge 2 3 2 4 4" xfId="38005" xr:uid="{00000000-0005-0000-0000-000041290000}"/>
    <cellStyle name="20% - uthevingsfarge 2 3 2 4 5" xfId="43689" xr:uid="{00000000-0005-0000-0000-000042290000}"/>
    <cellStyle name="20% - uthevingsfarge 2 3 2 4 6" xfId="43690" xr:uid="{00000000-0005-0000-0000-000043290000}"/>
    <cellStyle name="20% - uthevingsfarge 2 3 2 4_3. Chng in credit spreads" xfId="43691"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06" xr:uid="{00000000-0005-0000-0000-000048290000}"/>
    <cellStyle name="20% - uthevingsfarge 2 3 2 5 5" xfId="43692" xr:uid="{00000000-0005-0000-0000-000049290000}"/>
    <cellStyle name="20% - uthevingsfarge 2 3 2 5 6" xfId="43693"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2" xr:uid="{00000000-0005-0000-0000-000050290000}"/>
    <cellStyle name="20% - uthevingsfarge 2 3 2 9" xfId="43694" xr:uid="{00000000-0005-0000-0000-000051290000}"/>
    <cellStyle name="20% - uthevingsfarge 2 3 2_3. Chng in credit spreads" xfId="43695" xr:uid="{00000000-0005-0000-0000-000052290000}"/>
    <cellStyle name="20% - uthevingsfarge 2 3 3" xfId="2873" xr:uid="{00000000-0005-0000-0000-000053290000}"/>
    <cellStyle name="20% - uthevingsfarge 2 3 3 2" xfId="14694" xr:uid="{00000000-0005-0000-0000-000054290000}"/>
    <cellStyle name="20% - uthevingsfarge 2 3 3 2 2" xfId="43696" xr:uid="{00000000-0005-0000-0000-000055290000}"/>
    <cellStyle name="20% - uthevingsfarge 2 3 3 2 2 2" xfId="43697" xr:uid="{00000000-0005-0000-0000-000056290000}"/>
    <cellStyle name="20% - uthevingsfarge 2 3 3 2 2 2 2" xfId="43698" xr:uid="{00000000-0005-0000-0000-000057290000}"/>
    <cellStyle name="20% - uthevingsfarge 2 3 3 2 2 3" xfId="43699" xr:uid="{00000000-0005-0000-0000-000058290000}"/>
    <cellStyle name="20% - uthevingsfarge 2 3 3 2 2_3. Chng in credit spreads" xfId="43700" xr:uid="{00000000-0005-0000-0000-000059290000}"/>
    <cellStyle name="20% - uthevingsfarge 2 3 3 2 3" xfId="43701" xr:uid="{00000000-0005-0000-0000-00005A290000}"/>
    <cellStyle name="20% - uthevingsfarge 2 3 3 2 3 2" xfId="43702" xr:uid="{00000000-0005-0000-0000-00005B290000}"/>
    <cellStyle name="20% - uthevingsfarge 2 3 3 2 3 2 2" xfId="43703" xr:uid="{00000000-0005-0000-0000-00005C290000}"/>
    <cellStyle name="20% - uthevingsfarge 2 3 3 2 3 3" xfId="43704" xr:uid="{00000000-0005-0000-0000-00005D290000}"/>
    <cellStyle name="20% - uthevingsfarge 2 3 3 2 3_3. Chng in credit spreads" xfId="43705" xr:uid="{00000000-0005-0000-0000-00005E290000}"/>
    <cellStyle name="20% - uthevingsfarge 2 3 3 2 4" xfId="43706" xr:uid="{00000000-0005-0000-0000-00005F290000}"/>
    <cellStyle name="20% - uthevingsfarge 2 3 3 2 4 2" xfId="43707" xr:uid="{00000000-0005-0000-0000-000060290000}"/>
    <cellStyle name="20% - uthevingsfarge 2 3 3 2 5" xfId="43708" xr:uid="{00000000-0005-0000-0000-000061290000}"/>
    <cellStyle name="20% - uthevingsfarge 2 3 3 2_3. Chng in credit spreads" xfId="43709" xr:uid="{00000000-0005-0000-0000-000062290000}"/>
    <cellStyle name="20% - uthevingsfarge 2 3 3 3" xfId="14695" xr:uid="{00000000-0005-0000-0000-000063290000}"/>
    <cellStyle name="20% - uthevingsfarge 2 3 3 3 2" xfId="43710" xr:uid="{00000000-0005-0000-0000-000064290000}"/>
    <cellStyle name="20% - uthevingsfarge 2 3 3 3 2 2" xfId="43711" xr:uid="{00000000-0005-0000-0000-000065290000}"/>
    <cellStyle name="20% - uthevingsfarge 2 3 3 3 3" xfId="43712" xr:uid="{00000000-0005-0000-0000-000066290000}"/>
    <cellStyle name="20% - uthevingsfarge 2 3 3 3_3. Chng in credit spreads" xfId="43713" xr:uid="{00000000-0005-0000-0000-000067290000}"/>
    <cellStyle name="20% - uthevingsfarge 2 3 3 4" xfId="38007" xr:uid="{00000000-0005-0000-0000-000068290000}"/>
    <cellStyle name="20% - uthevingsfarge 2 3 3 4 2" xfId="43714" xr:uid="{00000000-0005-0000-0000-000069290000}"/>
    <cellStyle name="20% - uthevingsfarge 2 3 3 4 2 2" xfId="43715" xr:uid="{00000000-0005-0000-0000-00006A290000}"/>
    <cellStyle name="20% - uthevingsfarge 2 3 3 4 3" xfId="43716" xr:uid="{00000000-0005-0000-0000-00006B290000}"/>
    <cellStyle name="20% - uthevingsfarge 2 3 3 4_3. Chng in credit spreads" xfId="43717" xr:uid="{00000000-0005-0000-0000-00006C290000}"/>
    <cellStyle name="20% - uthevingsfarge 2 3 3 5" xfId="43718" xr:uid="{00000000-0005-0000-0000-00006D290000}"/>
    <cellStyle name="20% - uthevingsfarge 2 3 3 5 2" xfId="43719" xr:uid="{00000000-0005-0000-0000-00006E290000}"/>
    <cellStyle name="20% - uthevingsfarge 2 3 3 6" xfId="43720" xr:uid="{00000000-0005-0000-0000-00006F290000}"/>
    <cellStyle name="20% - uthevingsfarge 2 3 3_3. Chng in credit spreads" xfId="43721" xr:uid="{00000000-0005-0000-0000-000070290000}"/>
    <cellStyle name="20% - uthevingsfarge 2 3 4" xfId="14696" xr:uid="{00000000-0005-0000-0000-000071290000}"/>
    <cellStyle name="20% - uthevingsfarge 2 3 4 2" xfId="14697" xr:uid="{00000000-0005-0000-0000-000072290000}"/>
    <cellStyle name="20% - uthevingsfarge 2 3 4 2 2" xfId="43722" xr:uid="{00000000-0005-0000-0000-000073290000}"/>
    <cellStyle name="20% - uthevingsfarge 2 3 4 2 2 2" xfId="43723" xr:uid="{00000000-0005-0000-0000-000074290000}"/>
    <cellStyle name="20% - uthevingsfarge 2 3 4 2 3" xfId="43724" xr:uid="{00000000-0005-0000-0000-000075290000}"/>
    <cellStyle name="20% - uthevingsfarge 2 3 4 2_3. Chng in credit spreads" xfId="43725" xr:uid="{00000000-0005-0000-0000-000076290000}"/>
    <cellStyle name="20% - uthevingsfarge 2 3 4 3" xfId="14698" xr:uid="{00000000-0005-0000-0000-000077290000}"/>
    <cellStyle name="20% - uthevingsfarge 2 3 4 3 2" xfId="43726" xr:uid="{00000000-0005-0000-0000-000078290000}"/>
    <cellStyle name="20% - uthevingsfarge 2 3 4 3 2 2" xfId="43727" xr:uid="{00000000-0005-0000-0000-000079290000}"/>
    <cellStyle name="20% - uthevingsfarge 2 3 4 3 3" xfId="43728" xr:uid="{00000000-0005-0000-0000-00007A290000}"/>
    <cellStyle name="20% - uthevingsfarge 2 3 4 3_3. Chng in credit spreads" xfId="43729" xr:uid="{00000000-0005-0000-0000-00007B290000}"/>
    <cellStyle name="20% - uthevingsfarge 2 3 4 4" xfId="38008" xr:uid="{00000000-0005-0000-0000-00007C290000}"/>
    <cellStyle name="20% - uthevingsfarge 2 3 4 4 2" xfId="43730" xr:uid="{00000000-0005-0000-0000-00007D290000}"/>
    <cellStyle name="20% - uthevingsfarge 2 3 4 5" xfId="43731" xr:uid="{00000000-0005-0000-0000-00007E290000}"/>
    <cellStyle name="20% - uthevingsfarge 2 3 4 6" xfId="43732" xr:uid="{00000000-0005-0000-0000-00007F290000}"/>
    <cellStyle name="20% - uthevingsfarge 2 3 4_3. Chng in credit spreads" xfId="43733" xr:uid="{00000000-0005-0000-0000-000080290000}"/>
    <cellStyle name="20% - uthevingsfarge 2 3 5" xfId="14699" xr:uid="{00000000-0005-0000-0000-000081290000}"/>
    <cellStyle name="20% - uthevingsfarge 2 3 5 2" xfId="14700" xr:uid="{00000000-0005-0000-0000-000082290000}"/>
    <cellStyle name="20% - uthevingsfarge 2 3 5 2 2" xfId="43734" xr:uid="{00000000-0005-0000-0000-000083290000}"/>
    <cellStyle name="20% - uthevingsfarge 2 3 5 3" xfId="14701" xr:uid="{00000000-0005-0000-0000-000084290000}"/>
    <cellStyle name="20% - uthevingsfarge 2 3 5 4" xfId="38009" xr:uid="{00000000-0005-0000-0000-000085290000}"/>
    <cellStyle name="20% - uthevingsfarge 2 3 5 5" xfId="43735" xr:uid="{00000000-0005-0000-0000-000086290000}"/>
    <cellStyle name="20% - uthevingsfarge 2 3 5 6" xfId="43736" xr:uid="{00000000-0005-0000-0000-000087290000}"/>
    <cellStyle name="20% - uthevingsfarge 2 3 5_3. Chng in credit spreads" xfId="43737" xr:uid="{00000000-0005-0000-0000-000088290000}"/>
    <cellStyle name="20% - uthevingsfarge 2 3 6" xfId="14702" xr:uid="{00000000-0005-0000-0000-000089290000}"/>
    <cellStyle name="20% - uthevingsfarge 2 3 6 2" xfId="14703" xr:uid="{00000000-0005-0000-0000-00008A290000}"/>
    <cellStyle name="20% - uthevingsfarge 2 3 6 2 2" xfId="43738" xr:uid="{00000000-0005-0000-0000-00008B290000}"/>
    <cellStyle name="20% - uthevingsfarge 2 3 6 3" xfId="14704" xr:uid="{00000000-0005-0000-0000-00008C290000}"/>
    <cellStyle name="20% - uthevingsfarge 2 3 6 4" xfId="38010" xr:uid="{00000000-0005-0000-0000-00008D290000}"/>
    <cellStyle name="20% - uthevingsfarge 2 3 6 5" xfId="43739" xr:uid="{00000000-0005-0000-0000-00008E290000}"/>
    <cellStyle name="20% - uthevingsfarge 2 3 6 6" xfId="43740" xr:uid="{00000000-0005-0000-0000-00008F290000}"/>
    <cellStyle name="20% - uthevingsfarge 2 3 6_3. Chng in credit spreads" xfId="43741" xr:uid="{00000000-0005-0000-0000-000090290000}"/>
    <cellStyle name="20% - uthevingsfarge 2 3 7" xfId="14705" xr:uid="{00000000-0005-0000-0000-000091290000}"/>
    <cellStyle name="20% - uthevingsfarge 2 3 7 2" xfId="14706" xr:uid="{00000000-0005-0000-0000-000092290000}"/>
    <cellStyle name="20% - uthevingsfarge 2 3 7 2 2" xfId="43742" xr:uid="{00000000-0005-0000-0000-000093290000}"/>
    <cellStyle name="20% - uthevingsfarge 2 3 7 3" xfId="43743" xr:uid="{00000000-0005-0000-0000-000094290000}"/>
    <cellStyle name="20% - uthevingsfarge 2 3 7_3. Chng in credit spreads" xfId="43744" xr:uid="{00000000-0005-0000-0000-000095290000}"/>
    <cellStyle name="20% - uthevingsfarge 2 3 8" xfId="14707" xr:uid="{00000000-0005-0000-0000-000096290000}"/>
    <cellStyle name="20% - uthevingsfarge 2 3 9" xfId="38001" xr:uid="{00000000-0005-0000-0000-000097290000}"/>
    <cellStyle name="20% - uthevingsfarge 2 3_4 manuell" xfId="54024"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3" xr:uid="{00000000-0005-0000-0000-00009C290000}"/>
    <cellStyle name="20% - uthevingsfarge 2 30 2 2_CC1" xfId="54025" xr:uid="{F2C79761-9D1F-411C-98E8-41EC5762FC8D}"/>
    <cellStyle name="20% - uthevingsfarge 2 30 2 3" xfId="38014" xr:uid="{00000000-0005-0000-0000-00009D290000}"/>
    <cellStyle name="20% - uthevingsfarge 2 30 2 4" xfId="38015" xr:uid="{00000000-0005-0000-0000-00009E290000}"/>
    <cellStyle name="20% - uthevingsfarge 2 30 2 5" xfId="38016" xr:uid="{00000000-0005-0000-0000-00009F290000}"/>
    <cellStyle name="20% - uthevingsfarge 2 30 2 6" xfId="38012" xr:uid="{00000000-0005-0000-0000-0000A0290000}"/>
    <cellStyle name="20% - uthevingsfarge 2 30 2_4 manuell" xfId="54026" xr:uid="{12C84E5A-9453-4B9A-8D0F-2C7575BFD222}"/>
    <cellStyle name="20% - uthevingsfarge 2 30 3" xfId="2877" xr:uid="{00000000-0005-0000-0000-0000A2290000}"/>
    <cellStyle name="20% - uthevingsfarge 2 30 3 2" xfId="38017" xr:uid="{00000000-0005-0000-0000-0000A3290000}"/>
    <cellStyle name="20% - uthevingsfarge 2 30 3_CC1" xfId="54027" xr:uid="{17781F72-F904-40AC-AD01-7D3252993A28}"/>
    <cellStyle name="20% - uthevingsfarge 2 30 4" xfId="38018" xr:uid="{00000000-0005-0000-0000-0000A4290000}"/>
    <cellStyle name="20% - uthevingsfarge 2 30 5" xfId="38019" xr:uid="{00000000-0005-0000-0000-0000A5290000}"/>
    <cellStyle name="20% - uthevingsfarge 2 30 6" xfId="38020" xr:uid="{00000000-0005-0000-0000-0000A6290000}"/>
    <cellStyle name="20% - uthevingsfarge 2 30 7" xfId="38011" xr:uid="{00000000-0005-0000-0000-0000A7290000}"/>
    <cellStyle name="20% - uthevingsfarge 2 30_4 manuell" xfId="54028"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3" xr:uid="{00000000-0005-0000-0000-0000AC290000}"/>
    <cellStyle name="20% - uthevingsfarge 2 31 2 2_CC1" xfId="54029" xr:uid="{ABEB48B0-24E8-45EE-B00A-752D62446A54}"/>
    <cellStyle name="20% - uthevingsfarge 2 31 2 3" xfId="38024" xr:uid="{00000000-0005-0000-0000-0000AD290000}"/>
    <cellStyle name="20% - uthevingsfarge 2 31 2 4" xfId="38025" xr:uid="{00000000-0005-0000-0000-0000AE290000}"/>
    <cellStyle name="20% - uthevingsfarge 2 31 2 5" xfId="38026" xr:uid="{00000000-0005-0000-0000-0000AF290000}"/>
    <cellStyle name="20% - uthevingsfarge 2 31 2 6" xfId="38022" xr:uid="{00000000-0005-0000-0000-0000B0290000}"/>
    <cellStyle name="20% - uthevingsfarge 2 31 2_4 manuell" xfId="54030" xr:uid="{092D092D-B716-423D-9618-A0F20658DEAA}"/>
    <cellStyle name="20% - uthevingsfarge 2 31 3" xfId="2881" xr:uid="{00000000-0005-0000-0000-0000B2290000}"/>
    <cellStyle name="20% - uthevingsfarge 2 31 3 2" xfId="38027" xr:uid="{00000000-0005-0000-0000-0000B3290000}"/>
    <cellStyle name="20% - uthevingsfarge 2 31 3_CC1" xfId="54031" xr:uid="{5644215D-D95E-4AF2-BC14-B2B5A160AA59}"/>
    <cellStyle name="20% - uthevingsfarge 2 31 4" xfId="38028" xr:uid="{00000000-0005-0000-0000-0000B4290000}"/>
    <cellStyle name="20% - uthevingsfarge 2 31 5" xfId="38029" xr:uid="{00000000-0005-0000-0000-0000B5290000}"/>
    <cellStyle name="20% - uthevingsfarge 2 31 6" xfId="38030" xr:uid="{00000000-0005-0000-0000-0000B6290000}"/>
    <cellStyle name="20% - uthevingsfarge 2 31 7" xfId="38021" xr:uid="{00000000-0005-0000-0000-0000B7290000}"/>
    <cellStyle name="20% - uthevingsfarge 2 31_4 manuell" xfId="54032"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3" xr:uid="{00000000-0005-0000-0000-0000BC290000}"/>
    <cellStyle name="20% - uthevingsfarge 2 32 2 2_CC1" xfId="54033" xr:uid="{381EC31A-D03F-4B58-8084-5E6BAB4345C9}"/>
    <cellStyle name="20% - uthevingsfarge 2 32 2 3" xfId="38034" xr:uid="{00000000-0005-0000-0000-0000BD290000}"/>
    <cellStyle name="20% - uthevingsfarge 2 32 2 4" xfId="38035" xr:uid="{00000000-0005-0000-0000-0000BE290000}"/>
    <cellStyle name="20% - uthevingsfarge 2 32 2 5" xfId="38036" xr:uid="{00000000-0005-0000-0000-0000BF290000}"/>
    <cellStyle name="20% - uthevingsfarge 2 32 2 6" xfId="38032" xr:uid="{00000000-0005-0000-0000-0000C0290000}"/>
    <cellStyle name="20% - uthevingsfarge 2 32 2_4 manuell" xfId="54034" xr:uid="{615B8CF9-F38A-409D-9096-A4FF0E593149}"/>
    <cellStyle name="20% - uthevingsfarge 2 32 3" xfId="2885" xr:uid="{00000000-0005-0000-0000-0000C2290000}"/>
    <cellStyle name="20% - uthevingsfarge 2 32 3 2" xfId="38037" xr:uid="{00000000-0005-0000-0000-0000C3290000}"/>
    <cellStyle name="20% - uthevingsfarge 2 32 3_CC1" xfId="54035" xr:uid="{F77696D7-35EA-4D22-BDF3-FB45D900CB33}"/>
    <cellStyle name="20% - uthevingsfarge 2 32 4" xfId="38038" xr:uid="{00000000-0005-0000-0000-0000C4290000}"/>
    <cellStyle name="20% - uthevingsfarge 2 32 5" xfId="38039" xr:uid="{00000000-0005-0000-0000-0000C5290000}"/>
    <cellStyle name="20% - uthevingsfarge 2 32 6" xfId="38040" xr:uid="{00000000-0005-0000-0000-0000C6290000}"/>
    <cellStyle name="20% - uthevingsfarge 2 32 7" xfId="38031" xr:uid="{00000000-0005-0000-0000-0000C7290000}"/>
    <cellStyle name="20% - uthevingsfarge 2 32_4 manuell" xfId="54036"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3" xr:uid="{00000000-0005-0000-0000-0000CC290000}"/>
    <cellStyle name="20% - uthevingsfarge 2 33 2 2_CC1" xfId="54037" xr:uid="{A779302A-7AB9-4690-BACB-85F5AFEEB92D}"/>
    <cellStyle name="20% - uthevingsfarge 2 33 2 3" xfId="38044" xr:uid="{00000000-0005-0000-0000-0000CD290000}"/>
    <cellStyle name="20% - uthevingsfarge 2 33 2 4" xfId="38045" xr:uid="{00000000-0005-0000-0000-0000CE290000}"/>
    <cellStyle name="20% - uthevingsfarge 2 33 2 5" xfId="38046" xr:uid="{00000000-0005-0000-0000-0000CF290000}"/>
    <cellStyle name="20% - uthevingsfarge 2 33 2 6" xfId="38042" xr:uid="{00000000-0005-0000-0000-0000D0290000}"/>
    <cellStyle name="20% - uthevingsfarge 2 33 2_4 manuell" xfId="54038" xr:uid="{3AB416CF-9693-4332-B19B-642D46F4BD08}"/>
    <cellStyle name="20% - uthevingsfarge 2 33 3" xfId="2889" xr:uid="{00000000-0005-0000-0000-0000D2290000}"/>
    <cellStyle name="20% - uthevingsfarge 2 33 3 2" xfId="38047" xr:uid="{00000000-0005-0000-0000-0000D3290000}"/>
    <cellStyle name="20% - uthevingsfarge 2 33 3_CC1" xfId="54039" xr:uid="{88A92751-8470-420E-970A-C69D1ED46EFC}"/>
    <cellStyle name="20% - uthevingsfarge 2 33 4" xfId="38048" xr:uid="{00000000-0005-0000-0000-0000D4290000}"/>
    <cellStyle name="20% - uthevingsfarge 2 33 5" xfId="38049" xr:uid="{00000000-0005-0000-0000-0000D5290000}"/>
    <cellStyle name="20% - uthevingsfarge 2 33 6" xfId="38050" xr:uid="{00000000-0005-0000-0000-0000D6290000}"/>
    <cellStyle name="20% - uthevingsfarge 2 33 7" xfId="38041" xr:uid="{00000000-0005-0000-0000-0000D7290000}"/>
    <cellStyle name="20% - uthevingsfarge 2 33_4 manuell" xfId="54040"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3" xr:uid="{00000000-0005-0000-0000-0000DC290000}"/>
    <cellStyle name="20% - uthevingsfarge 2 34 2 2_CC1" xfId="54041" xr:uid="{6516F1A4-7FDC-4872-9947-2B8C1241C15D}"/>
    <cellStyle name="20% - uthevingsfarge 2 34 2 3" xfId="38054" xr:uid="{00000000-0005-0000-0000-0000DD290000}"/>
    <cellStyle name="20% - uthevingsfarge 2 34 2 4" xfId="38055" xr:uid="{00000000-0005-0000-0000-0000DE290000}"/>
    <cellStyle name="20% - uthevingsfarge 2 34 2 5" xfId="38056" xr:uid="{00000000-0005-0000-0000-0000DF290000}"/>
    <cellStyle name="20% - uthevingsfarge 2 34 2 6" xfId="38052" xr:uid="{00000000-0005-0000-0000-0000E0290000}"/>
    <cellStyle name="20% - uthevingsfarge 2 34 2_4 manuell" xfId="54042" xr:uid="{0A950228-6DD1-4762-B043-6823E3347E71}"/>
    <cellStyle name="20% - uthevingsfarge 2 34 3" xfId="2893" xr:uid="{00000000-0005-0000-0000-0000E2290000}"/>
    <cellStyle name="20% - uthevingsfarge 2 34 3 2" xfId="38057" xr:uid="{00000000-0005-0000-0000-0000E3290000}"/>
    <cellStyle name="20% - uthevingsfarge 2 34 3_CC1" xfId="54043" xr:uid="{FA64B8A8-3B01-4E5B-9CAD-96CF16A3F3FB}"/>
    <cellStyle name="20% - uthevingsfarge 2 34 4" xfId="38058" xr:uid="{00000000-0005-0000-0000-0000E4290000}"/>
    <cellStyle name="20% - uthevingsfarge 2 34 5" xfId="38059" xr:uid="{00000000-0005-0000-0000-0000E5290000}"/>
    <cellStyle name="20% - uthevingsfarge 2 34 6" xfId="38060" xr:uid="{00000000-0005-0000-0000-0000E6290000}"/>
    <cellStyle name="20% - uthevingsfarge 2 34 7" xfId="38051" xr:uid="{00000000-0005-0000-0000-0000E7290000}"/>
    <cellStyle name="20% - uthevingsfarge 2 34_4 manuell" xfId="54044"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3" xr:uid="{00000000-0005-0000-0000-0000EC290000}"/>
    <cellStyle name="20% - uthevingsfarge 2 35 2 2_CC1" xfId="54045" xr:uid="{2043E3E9-4CF3-456E-9F76-729B4FFCB689}"/>
    <cellStyle name="20% - uthevingsfarge 2 35 2 3" xfId="38064" xr:uid="{00000000-0005-0000-0000-0000ED290000}"/>
    <cellStyle name="20% - uthevingsfarge 2 35 2 4" xfId="38065" xr:uid="{00000000-0005-0000-0000-0000EE290000}"/>
    <cellStyle name="20% - uthevingsfarge 2 35 2 5" xfId="38066" xr:uid="{00000000-0005-0000-0000-0000EF290000}"/>
    <cellStyle name="20% - uthevingsfarge 2 35 2 6" xfId="38062" xr:uid="{00000000-0005-0000-0000-0000F0290000}"/>
    <cellStyle name="20% - uthevingsfarge 2 35 2_4 manuell" xfId="54046" xr:uid="{5405251D-DCE2-4D7D-BE19-20FDDE4AE552}"/>
    <cellStyle name="20% - uthevingsfarge 2 35 3" xfId="2897" xr:uid="{00000000-0005-0000-0000-0000F2290000}"/>
    <cellStyle name="20% - uthevingsfarge 2 35 3 2" xfId="38067" xr:uid="{00000000-0005-0000-0000-0000F3290000}"/>
    <cellStyle name="20% - uthevingsfarge 2 35 3_CC1" xfId="54047" xr:uid="{A11D7C1C-C69B-4A4D-97FD-C83AE98E7906}"/>
    <cellStyle name="20% - uthevingsfarge 2 35 4" xfId="38068" xr:uid="{00000000-0005-0000-0000-0000F4290000}"/>
    <cellStyle name="20% - uthevingsfarge 2 35 5" xfId="38069" xr:uid="{00000000-0005-0000-0000-0000F5290000}"/>
    <cellStyle name="20% - uthevingsfarge 2 35 6" xfId="38070" xr:uid="{00000000-0005-0000-0000-0000F6290000}"/>
    <cellStyle name="20% - uthevingsfarge 2 35 7" xfId="38061" xr:uid="{00000000-0005-0000-0000-0000F7290000}"/>
    <cellStyle name="20% - uthevingsfarge 2 35_4 manuell" xfId="54048"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3" xr:uid="{00000000-0005-0000-0000-0000FC290000}"/>
    <cellStyle name="20% - uthevingsfarge 2 36 2 2_CC1" xfId="54049" xr:uid="{96711D43-05BF-490C-8A40-F91A12EDE730}"/>
    <cellStyle name="20% - uthevingsfarge 2 36 2 3" xfId="38074" xr:uid="{00000000-0005-0000-0000-0000FD290000}"/>
    <cellStyle name="20% - uthevingsfarge 2 36 2 4" xfId="38075" xr:uid="{00000000-0005-0000-0000-0000FE290000}"/>
    <cellStyle name="20% - uthevingsfarge 2 36 2 5" xfId="38076" xr:uid="{00000000-0005-0000-0000-0000FF290000}"/>
    <cellStyle name="20% - uthevingsfarge 2 36 2 6" xfId="38072" xr:uid="{00000000-0005-0000-0000-0000002A0000}"/>
    <cellStyle name="20% - uthevingsfarge 2 36 2_4 manuell" xfId="54050" xr:uid="{3E003150-1F4B-408F-80C7-3628843DC02A}"/>
    <cellStyle name="20% - uthevingsfarge 2 36 3" xfId="2901" xr:uid="{00000000-0005-0000-0000-0000022A0000}"/>
    <cellStyle name="20% - uthevingsfarge 2 36 3 2" xfId="38077" xr:uid="{00000000-0005-0000-0000-0000032A0000}"/>
    <cellStyle name="20% - uthevingsfarge 2 36 3_CC1" xfId="54051" xr:uid="{67FF08BE-B86B-4E83-B76C-A54EA2082248}"/>
    <cellStyle name="20% - uthevingsfarge 2 36 4" xfId="38078" xr:uid="{00000000-0005-0000-0000-0000042A0000}"/>
    <cellStyle name="20% - uthevingsfarge 2 36 5" xfId="38079" xr:uid="{00000000-0005-0000-0000-0000052A0000}"/>
    <cellStyle name="20% - uthevingsfarge 2 36 6" xfId="38080" xr:uid="{00000000-0005-0000-0000-0000062A0000}"/>
    <cellStyle name="20% - uthevingsfarge 2 36 7" xfId="38071" xr:uid="{00000000-0005-0000-0000-0000072A0000}"/>
    <cellStyle name="20% - uthevingsfarge 2 36_4 manuell" xfId="54052"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3" xr:uid="{00000000-0005-0000-0000-00000C2A0000}"/>
    <cellStyle name="20% - uthevingsfarge 2 37 2 2_CC1" xfId="54053" xr:uid="{1E7D211F-CB42-4FAE-86F7-B3B2D6333A80}"/>
    <cellStyle name="20% - uthevingsfarge 2 37 2 3" xfId="38084" xr:uid="{00000000-0005-0000-0000-00000D2A0000}"/>
    <cellStyle name="20% - uthevingsfarge 2 37 2 4" xfId="38085" xr:uid="{00000000-0005-0000-0000-00000E2A0000}"/>
    <cellStyle name="20% - uthevingsfarge 2 37 2 5" xfId="38086" xr:uid="{00000000-0005-0000-0000-00000F2A0000}"/>
    <cellStyle name="20% - uthevingsfarge 2 37 2 6" xfId="38082" xr:uid="{00000000-0005-0000-0000-0000102A0000}"/>
    <cellStyle name="20% - uthevingsfarge 2 37 2_4 manuell" xfId="54054" xr:uid="{4E157FC6-E2E1-4E73-9515-FE31C1F65F48}"/>
    <cellStyle name="20% - uthevingsfarge 2 37 3" xfId="2905" xr:uid="{00000000-0005-0000-0000-0000122A0000}"/>
    <cellStyle name="20% - uthevingsfarge 2 37 3 2" xfId="38087" xr:uid="{00000000-0005-0000-0000-0000132A0000}"/>
    <cellStyle name="20% - uthevingsfarge 2 37 3_CC1" xfId="54055" xr:uid="{8A3BE694-5D57-4D39-8479-4D14A418363B}"/>
    <cellStyle name="20% - uthevingsfarge 2 37 4" xfId="38088" xr:uid="{00000000-0005-0000-0000-0000142A0000}"/>
    <cellStyle name="20% - uthevingsfarge 2 37 5" xfId="38089" xr:uid="{00000000-0005-0000-0000-0000152A0000}"/>
    <cellStyle name="20% - uthevingsfarge 2 37 6" xfId="38090" xr:uid="{00000000-0005-0000-0000-0000162A0000}"/>
    <cellStyle name="20% - uthevingsfarge 2 37 7" xfId="38081" xr:uid="{00000000-0005-0000-0000-0000172A0000}"/>
    <cellStyle name="20% - uthevingsfarge 2 37_4 manuell" xfId="54056"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3" xr:uid="{00000000-0005-0000-0000-00001C2A0000}"/>
    <cellStyle name="20% - uthevingsfarge 2 38 2 2_CC1" xfId="54057" xr:uid="{975D483C-5CF3-4DDF-B194-E7DE838255CB}"/>
    <cellStyle name="20% - uthevingsfarge 2 38 2 3" xfId="38094" xr:uid="{00000000-0005-0000-0000-00001D2A0000}"/>
    <cellStyle name="20% - uthevingsfarge 2 38 2 4" xfId="38095" xr:uid="{00000000-0005-0000-0000-00001E2A0000}"/>
    <cellStyle name="20% - uthevingsfarge 2 38 2 5" xfId="38096" xr:uid="{00000000-0005-0000-0000-00001F2A0000}"/>
    <cellStyle name="20% - uthevingsfarge 2 38 2 6" xfId="38092" xr:uid="{00000000-0005-0000-0000-0000202A0000}"/>
    <cellStyle name="20% - uthevingsfarge 2 38 2_4 manuell" xfId="54058" xr:uid="{3A176B97-F54D-430E-BF2C-4A4DC53AABBA}"/>
    <cellStyle name="20% - uthevingsfarge 2 38 3" xfId="2909" xr:uid="{00000000-0005-0000-0000-0000222A0000}"/>
    <cellStyle name="20% - uthevingsfarge 2 38 3 2" xfId="38097" xr:uid="{00000000-0005-0000-0000-0000232A0000}"/>
    <cellStyle name="20% - uthevingsfarge 2 38 3_CC1" xfId="54059" xr:uid="{26FB97EA-A58A-42A2-98AC-26AE8BF1420A}"/>
    <cellStyle name="20% - uthevingsfarge 2 38 4" xfId="38098" xr:uid="{00000000-0005-0000-0000-0000242A0000}"/>
    <cellStyle name="20% - uthevingsfarge 2 38 5" xfId="38099" xr:uid="{00000000-0005-0000-0000-0000252A0000}"/>
    <cellStyle name="20% - uthevingsfarge 2 38 6" xfId="38100" xr:uid="{00000000-0005-0000-0000-0000262A0000}"/>
    <cellStyle name="20% - uthevingsfarge 2 38 7" xfId="38091" xr:uid="{00000000-0005-0000-0000-0000272A0000}"/>
    <cellStyle name="20% - uthevingsfarge 2 38_4 manuell" xfId="54060"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3" xr:uid="{00000000-0005-0000-0000-00002C2A0000}"/>
    <cellStyle name="20% - uthevingsfarge 2 39 2 2_CC1" xfId="54061" xr:uid="{6708AEBE-9C53-45EE-B01C-BEBBBCEBEB52}"/>
    <cellStyle name="20% - uthevingsfarge 2 39 2 3" xfId="38104" xr:uid="{00000000-0005-0000-0000-00002D2A0000}"/>
    <cellStyle name="20% - uthevingsfarge 2 39 2 4" xfId="38105" xr:uid="{00000000-0005-0000-0000-00002E2A0000}"/>
    <cellStyle name="20% - uthevingsfarge 2 39 2 5" xfId="38106" xr:uid="{00000000-0005-0000-0000-00002F2A0000}"/>
    <cellStyle name="20% - uthevingsfarge 2 39 2 6" xfId="38102" xr:uid="{00000000-0005-0000-0000-0000302A0000}"/>
    <cellStyle name="20% - uthevingsfarge 2 39 2_4 manuell" xfId="54062" xr:uid="{BDC6CEA6-81FD-47AF-8918-9AF14AC257D8}"/>
    <cellStyle name="20% - uthevingsfarge 2 39 3" xfId="2913" xr:uid="{00000000-0005-0000-0000-0000322A0000}"/>
    <cellStyle name="20% - uthevingsfarge 2 39 3 2" xfId="38107" xr:uid="{00000000-0005-0000-0000-0000332A0000}"/>
    <cellStyle name="20% - uthevingsfarge 2 39 3_CC1" xfId="54063" xr:uid="{A18595B2-3D89-4CD6-9298-B36251100B13}"/>
    <cellStyle name="20% - uthevingsfarge 2 39 4" xfId="38108" xr:uid="{00000000-0005-0000-0000-0000342A0000}"/>
    <cellStyle name="20% - uthevingsfarge 2 39 5" xfId="38109" xr:uid="{00000000-0005-0000-0000-0000352A0000}"/>
    <cellStyle name="20% - uthevingsfarge 2 39 6" xfId="38110" xr:uid="{00000000-0005-0000-0000-0000362A0000}"/>
    <cellStyle name="20% - uthevingsfarge 2 39 7" xfId="38101" xr:uid="{00000000-0005-0000-0000-0000372A0000}"/>
    <cellStyle name="20% - uthevingsfarge 2 39_4 manuell" xfId="54064" xr:uid="{520871DF-FC7A-4833-9C13-CA453F74D06A}"/>
    <cellStyle name="20% - uthevingsfarge 2 4" xfId="2914" xr:uid="{00000000-0005-0000-0000-0000392A0000}"/>
    <cellStyle name="20% - uthevingsfarge 2 4 10" xfId="43745"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46" xr:uid="{00000000-0005-0000-0000-00003E2A0000}"/>
    <cellStyle name="20% - uthevingsfarge 2 4 2 2 3" xfId="38113" xr:uid="{00000000-0005-0000-0000-00003F2A0000}"/>
    <cellStyle name="20% - uthevingsfarge 2 4 2 2_3. Chng in credit spreads" xfId="43747" xr:uid="{00000000-0005-0000-0000-0000402A0000}"/>
    <cellStyle name="20% - uthevingsfarge 2 4 2 3" xfId="14709" xr:uid="{00000000-0005-0000-0000-0000412A0000}"/>
    <cellStyle name="20% - uthevingsfarge 2 4 2 3 2" xfId="38114" xr:uid="{00000000-0005-0000-0000-0000422A0000}"/>
    <cellStyle name="20% - uthevingsfarge 2 4 2 3 2 2" xfId="43748" xr:uid="{00000000-0005-0000-0000-0000432A0000}"/>
    <cellStyle name="20% - uthevingsfarge 2 4 2 3 3" xfId="43749" xr:uid="{00000000-0005-0000-0000-0000442A0000}"/>
    <cellStyle name="20% - uthevingsfarge 2 4 2 3_3. Chng in credit spreads" xfId="43750" xr:uid="{00000000-0005-0000-0000-0000452A0000}"/>
    <cellStyle name="20% - uthevingsfarge 2 4 2 4" xfId="38115" xr:uid="{00000000-0005-0000-0000-0000462A0000}"/>
    <cellStyle name="20% - uthevingsfarge 2 4 2 4 2" xfId="43751" xr:uid="{00000000-0005-0000-0000-0000472A0000}"/>
    <cellStyle name="20% - uthevingsfarge 2 4 2 5" xfId="38116" xr:uid="{00000000-0005-0000-0000-0000482A0000}"/>
    <cellStyle name="20% - uthevingsfarge 2 4 2 6" xfId="38112" xr:uid="{00000000-0005-0000-0000-0000492A0000}"/>
    <cellStyle name="20% - uthevingsfarge 2 4 2 7" xfId="43752" xr:uid="{00000000-0005-0000-0000-00004A2A0000}"/>
    <cellStyle name="20% - uthevingsfarge 2 4 2 8" xfId="43753" xr:uid="{00000000-0005-0000-0000-00004B2A0000}"/>
    <cellStyle name="20% - uthevingsfarge 2 4 2_3. Chng in credit spreads" xfId="43754" xr:uid="{00000000-0005-0000-0000-00004C2A0000}"/>
    <cellStyle name="20% - uthevingsfarge 2 4 3" xfId="2917" xr:uid="{00000000-0005-0000-0000-00004D2A0000}"/>
    <cellStyle name="20% - uthevingsfarge 2 4 3 2" xfId="14710" xr:uid="{00000000-0005-0000-0000-00004E2A0000}"/>
    <cellStyle name="20% - uthevingsfarge 2 4 3 2 2" xfId="43755" xr:uid="{00000000-0005-0000-0000-00004F2A0000}"/>
    <cellStyle name="20% - uthevingsfarge 2 4 3 3" xfId="14711" xr:uid="{00000000-0005-0000-0000-0000502A0000}"/>
    <cellStyle name="20% - uthevingsfarge 2 4 3 4" xfId="38117" xr:uid="{00000000-0005-0000-0000-0000512A0000}"/>
    <cellStyle name="20% - uthevingsfarge 2 4 3 5" xfId="43756" xr:uid="{00000000-0005-0000-0000-0000522A0000}"/>
    <cellStyle name="20% - uthevingsfarge 2 4 3 6" xfId="43757" xr:uid="{00000000-0005-0000-0000-0000532A0000}"/>
    <cellStyle name="20% - uthevingsfarge 2 4 3_3. Chng in credit spreads" xfId="43758" xr:uid="{00000000-0005-0000-0000-0000542A0000}"/>
    <cellStyle name="20% - uthevingsfarge 2 4 4" xfId="14712" xr:uid="{00000000-0005-0000-0000-0000552A0000}"/>
    <cellStyle name="20% - uthevingsfarge 2 4 4 2" xfId="14713" xr:uid="{00000000-0005-0000-0000-0000562A0000}"/>
    <cellStyle name="20% - uthevingsfarge 2 4 4 2 2" xfId="43759" xr:uid="{00000000-0005-0000-0000-0000572A0000}"/>
    <cellStyle name="20% - uthevingsfarge 2 4 4 3" xfId="14714" xr:uid="{00000000-0005-0000-0000-0000582A0000}"/>
    <cellStyle name="20% - uthevingsfarge 2 4 4 4" xfId="38118" xr:uid="{00000000-0005-0000-0000-0000592A0000}"/>
    <cellStyle name="20% - uthevingsfarge 2 4 4 5" xfId="43760" xr:uid="{00000000-0005-0000-0000-00005A2A0000}"/>
    <cellStyle name="20% - uthevingsfarge 2 4 4 6" xfId="43761" xr:uid="{00000000-0005-0000-0000-00005B2A0000}"/>
    <cellStyle name="20% - uthevingsfarge 2 4 4_3. Chng in credit spreads" xfId="43762"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19" xr:uid="{00000000-0005-0000-0000-0000602A0000}"/>
    <cellStyle name="20% - uthevingsfarge 2 4 5 5" xfId="43763" xr:uid="{00000000-0005-0000-0000-0000612A0000}"/>
    <cellStyle name="20% - uthevingsfarge 2 4 5 6" xfId="43764"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0" xr:uid="{00000000-0005-0000-0000-0000662A0000}"/>
    <cellStyle name="20% - uthevingsfarge 2 4 6_AVA DVA EL" xfId="14721" xr:uid="{00000000-0005-0000-0000-0000672A0000}"/>
    <cellStyle name="20% - uthevingsfarge 2 4 7" xfId="14722" xr:uid="{00000000-0005-0000-0000-0000682A0000}"/>
    <cellStyle name="20% - uthevingsfarge 2 4 8" xfId="38111" xr:uid="{00000000-0005-0000-0000-0000692A0000}"/>
    <cellStyle name="20% - uthevingsfarge 2 4 9" xfId="43765" xr:uid="{00000000-0005-0000-0000-00006A2A0000}"/>
    <cellStyle name="20% - uthevingsfarge 2 4_3. Chng in credit spreads" xfId="43766"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3" xr:uid="{00000000-0005-0000-0000-00006F2A0000}"/>
    <cellStyle name="20% - uthevingsfarge 2 40 2 2_CC1" xfId="54065" xr:uid="{EACA4345-1C04-4A7E-976C-EEA4AE789EDA}"/>
    <cellStyle name="20% - uthevingsfarge 2 40 2 3" xfId="38124" xr:uid="{00000000-0005-0000-0000-0000702A0000}"/>
    <cellStyle name="20% - uthevingsfarge 2 40 2 4" xfId="38125" xr:uid="{00000000-0005-0000-0000-0000712A0000}"/>
    <cellStyle name="20% - uthevingsfarge 2 40 2 5" xfId="38126" xr:uid="{00000000-0005-0000-0000-0000722A0000}"/>
    <cellStyle name="20% - uthevingsfarge 2 40 2 6" xfId="38122" xr:uid="{00000000-0005-0000-0000-0000732A0000}"/>
    <cellStyle name="20% - uthevingsfarge 2 40 2_4 manuell" xfId="54066" xr:uid="{BAF0A62A-BB8B-4544-BC4E-9D95AD0CF1B6}"/>
    <cellStyle name="20% - uthevingsfarge 2 40 3" xfId="2921" xr:uid="{00000000-0005-0000-0000-0000752A0000}"/>
    <cellStyle name="20% - uthevingsfarge 2 40 3 2" xfId="38127" xr:uid="{00000000-0005-0000-0000-0000762A0000}"/>
    <cellStyle name="20% - uthevingsfarge 2 40 3_CC1" xfId="54067" xr:uid="{C6261C89-EDA9-4EBA-9119-DAA43843FC83}"/>
    <cellStyle name="20% - uthevingsfarge 2 40 4" xfId="38128" xr:uid="{00000000-0005-0000-0000-0000772A0000}"/>
    <cellStyle name="20% - uthevingsfarge 2 40 5" xfId="38129" xr:uid="{00000000-0005-0000-0000-0000782A0000}"/>
    <cellStyle name="20% - uthevingsfarge 2 40 6" xfId="38130" xr:uid="{00000000-0005-0000-0000-0000792A0000}"/>
    <cellStyle name="20% - uthevingsfarge 2 40 7" xfId="38121" xr:uid="{00000000-0005-0000-0000-00007A2A0000}"/>
    <cellStyle name="20% - uthevingsfarge 2 40_4 manuell" xfId="54068"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3" xr:uid="{00000000-0005-0000-0000-00007F2A0000}"/>
    <cellStyle name="20% - uthevingsfarge 2 41 2 2_CC1" xfId="54069" xr:uid="{64ECA37E-CFBB-4494-9DB1-3D2431F174E6}"/>
    <cellStyle name="20% - uthevingsfarge 2 41 2 3" xfId="38134" xr:uid="{00000000-0005-0000-0000-0000802A0000}"/>
    <cellStyle name="20% - uthevingsfarge 2 41 2 4" xfId="38135" xr:uid="{00000000-0005-0000-0000-0000812A0000}"/>
    <cellStyle name="20% - uthevingsfarge 2 41 2 5" xfId="38136" xr:uid="{00000000-0005-0000-0000-0000822A0000}"/>
    <cellStyle name="20% - uthevingsfarge 2 41 2 6" xfId="38132" xr:uid="{00000000-0005-0000-0000-0000832A0000}"/>
    <cellStyle name="20% - uthevingsfarge 2 41 2_4 manuell" xfId="54070" xr:uid="{3973A15E-7C1B-4A1B-928B-419D00A8A237}"/>
    <cellStyle name="20% - uthevingsfarge 2 41 3" xfId="2925" xr:uid="{00000000-0005-0000-0000-0000852A0000}"/>
    <cellStyle name="20% - uthevingsfarge 2 41 3 2" xfId="38137" xr:uid="{00000000-0005-0000-0000-0000862A0000}"/>
    <cellStyle name="20% - uthevingsfarge 2 41 3_CC1" xfId="54071" xr:uid="{76F9A089-DDB4-422C-87DB-33E075A71910}"/>
    <cellStyle name="20% - uthevingsfarge 2 41 4" xfId="38138" xr:uid="{00000000-0005-0000-0000-0000872A0000}"/>
    <cellStyle name="20% - uthevingsfarge 2 41 5" xfId="38139" xr:uid="{00000000-0005-0000-0000-0000882A0000}"/>
    <cellStyle name="20% - uthevingsfarge 2 41 6" xfId="38140" xr:uid="{00000000-0005-0000-0000-0000892A0000}"/>
    <cellStyle name="20% - uthevingsfarge 2 41 7" xfId="38131" xr:uid="{00000000-0005-0000-0000-00008A2A0000}"/>
    <cellStyle name="20% - uthevingsfarge 2 41_4 manuell" xfId="54072"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3" xr:uid="{00000000-0005-0000-0000-00008F2A0000}"/>
    <cellStyle name="20% - uthevingsfarge 2 42 2 2_CC1" xfId="54073" xr:uid="{A0A4FBC2-A8F2-4E57-9E54-3A2C982D350D}"/>
    <cellStyle name="20% - uthevingsfarge 2 42 2 3" xfId="38144" xr:uid="{00000000-0005-0000-0000-0000902A0000}"/>
    <cellStyle name="20% - uthevingsfarge 2 42 2 4" xfId="38145" xr:uid="{00000000-0005-0000-0000-0000912A0000}"/>
    <cellStyle name="20% - uthevingsfarge 2 42 2 5" xfId="38146" xr:uid="{00000000-0005-0000-0000-0000922A0000}"/>
    <cellStyle name="20% - uthevingsfarge 2 42 2 6" xfId="38142" xr:uid="{00000000-0005-0000-0000-0000932A0000}"/>
    <cellStyle name="20% - uthevingsfarge 2 42 2_4 manuell" xfId="54074" xr:uid="{372AC28B-6E59-4691-BD04-03F51F438697}"/>
    <cellStyle name="20% - uthevingsfarge 2 42 3" xfId="2929" xr:uid="{00000000-0005-0000-0000-0000952A0000}"/>
    <cellStyle name="20% - uthevingsfarge 2 42 3 2" xfId="38147" xr:uid="{00000000-0005-0000-0000-0000962A0000}"/>
    <cellStyle name="20% - uthevingsfarge 2 42 3_CC1" xfId="54075" xr:uid="{5D111298-2F8A-4D8C-BCE7-102E08FA2D78}"/>
    <cellStyle name="20% - uthevingsfarge 2 42 4" xfId="38148" xr:uid="{00000000-0005-0000-0000-0000972A0000}"/>
    <cellStyle name="20% - uthevingsfarge 2 42 5" xfId="38149" xr:uid="{00000000-0005-0000-0000-0000982A0000}"/>
    <cellStyle name="20% - uthevingsfarge 2 42 6" xfId="38150" xr:uid="{00000000-0005-0000-0000-0000992A0000}"/>
    <cellStyle name="20% - uthevingsfarge 2 42 7" xfId="38141" xr:uid="{00000000-0005-0000-0000-00009A2A0000}"/>
    <cellStyle name="20% - uthevingsfarge 2 42_4 manuell" xfId="54076"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3" xr:uid="{00000000-0005-0000-0000-00009F2A0000}"/>
    <cellStyle name="20% - uthevingsfarge 2 43 2 2_CC1" xfId="54077" xr:uid="{31F44896-34D2-4A4D-BEE1-008500028156}"/>
    <cellStyle name="20% - uthevingsfarge 2 43 2 3" xfId="38154" xr:uid="{00000000-0005-0000-0000-0000A02A0000}"/>
    <cellStyle name="20% - uthevingsfarge 2 43 2 4" xfId="38155" xr:uid="{00000000-0005-0000-0000-0000A12A0000}"/>
    <cellStyle name="20% - uthevingsfarge 2 43 2 5" xfId="38156" xr:uid="{00000000-0005-0000-0000-0000A22A0000}"/>
    <cellStyle name="20% - uthevingsfarge 2 43 2 6" xfId="38152" xr:uid="{00000000-0005-0000-0000-0000A32A0000}"/>
    <cellStyle name="20% - uthevingsfarge 2 43 2_4 manuell" xfId="54078" xr:uid="{47C7B209-792D-472B-9127-1B3E99188082}"/>
    <cellStyle name="20% - uthevingsfarge 2 43 3" xfId="2933" xr:uid="{00000000-0005-0000-0000-0000A52A0000}"/>
    <cellStyle name="20% - uthevingsfarge 2 43 3 2" xfId="38157" xr:uid="{00000000-0005-0000-0000-0000A62A0000}"/>
    <cellStyle name="20% - uthevingsfarge 2 43 3_CC1" xfId="54079" xr:uid="{82E64E64-0D70-49A0-82C0-DDFCCD95F313}"/>
    <cellStyle name="20% - uthevingsfarge 2 43 4" xfId="38158" xr:uid="{00000000-0005-0000-0000-0000A72A0000}"/>
    <cellStyle name="20% - uthevingsfarge 2 43 5" xfId="38159" xr:uid="{00000000-0005-0000-0000-0000A82A0000}"/>
    <cellStyle name="20% - uthevingsfarge 2 43 6" xfId="38160" xr:uid="{00000000-0005-0000-0000-0000A92A0000}"/>
    <cellStyle name="20% - uthevingsfarge 2 43 7" xfId="38151" xr:uid="{00000000-0005-0000-0000-0000AA2A0000}"/>
    <cellStyle name="20% - uthevingsfarge 2 43_4 manuell" xfId="54080"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3" xr:uid="{00000000-0005-0000-0000-0000AF2A0000}"/>
    <cellStyle name="20% - uthevingsfarge 2 44 2 2_CC1" xfId="54081" xr:uid="{722A3A55-4C4F-40E7-8949-502C59FF8832}"/>
    <cellStyle name="20% - uthevingsfarge 2 44 2 3" xfId="38164" xr:uid="{00000000-0005-0000-0000-0000B02A0000}"/>
    <cellStyle name="20% - uthevingsfarge 2 44 2 4" xfId="38165" xr:uid="{00000000-0005-0000-0000-0000B12A0000}"/>
    <cellStyle name="20% - uthevingsfarge 2 44 2 5" xfId="38166" xr:uid="{00000000-0005-0000-0000-0000B22A0000}"/>
    <cellStyle name="20% - uthevingsfarge 2 44 2 6" xfId="38162" xr:uid="{00000000-0005-0000-0000-0000B32A0000}"/>
    <cellStyle name="20% - uthevingsfarge 2 44 2_4 manuell" xfId="54082" xr:uid="{37E209B0-B3F1-4A9A-A945-744EBC119D5D}"/>
    <cellStyle name="20% - uthevingsfarge 2 44 3" xfId="2937" xr:uid="{00000000-0005-0000-0000-0000B52A0000}"/>
    <cellStyle name="20% - uthevingsfarge 2 44 3 2" xfId="38167" xr:uid="{00000000-0005-0000-0000-0000B62A0000}"/>
    <cellStyle name="20% - uthevingsfarge 2 44 3_CC1" xfId="54083" xr:uid="{B49CE200-45FA-4E06-88D4-F0D087FF0F5B}"/>
    <cellStyle name="20% - uthevingsfarge 2 44 4" xfId="38168" xr:uid="{00000000-0005-0000-0000-0000B72A0000}"/>
    <cellStyle name="20% - uthevingsfarge 2 44 5" xfId="38169" xr:uid="{00000000-0005-0000-0000-0000B82A0000}"/>
    <cellStyle name="20% - uthevingsfarge 2 44 6" xfId="38170" xr:uid="{00000000-0005-0000-0000-0000B92A0000}"/>
    <cellStyle name="20% - uthevingsfarge 2 44 7" xfId="38161" xr:uid="{00000000-0005-0000-0000-0000BA2A0000}"/>
    <cellStyle name="20% - uthevingsfarge 2 44_4 manuell" xfId="54084"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3" xr:uid="{00000000-0005-0000-0000-0000BF2A0000}"/>
    <cellStyle name="20% - uthevingsfarge 2 45 2 2_CC1" xfId="54085" xr:uid="{7FE1B2FF-E8E6-4168-A6FC-611E7059999C}"/>
    <cellStyle name="20% - uthevingsfarge 2 45 2 3" xfId="38174" xr:uid="{00000000-0005-0000-0000-0000C02A0000}"/>
    <cellStyle name="20% - uthevingsfarge 2 45 2 4" xfId="38175" xr:uid="{00000000-0005-0000-0000-0000C12A0000}"/>
    <cellStyle name="20% - uthevingsfarge 2 45 2 5" xfId="38176" xr:uid="{00000000-0005-0000-0000-0000C22A0000}"/>
    <cellStyle name="20% - uthevingsfarge 2 45 2 6" xfId="38172" xr:uid="{00000000-0005-0000-0000-0000C32A0000}"/>
    <cellStyle name="20% - uthevingsfarge 2 45 2_4 manuell" xfId="54086" xr:uid="{DA70D548-2C53-4175-8237-60453B5EB84F}"/>
    <cellStyle name="20% - uthevingsfarge 2 45 3" xfId="2941" xr:uid="{00000000-0005-0000-0000-0000C52A0000}"/>
    <cellStyle name="20% - uthevingsfarge 2 45 3 2" xfId="38177" xr:uid="{00000000-0005-0000-0000-0000C62A0000}"/>
    <cellStyle name="20% - uthevingsfarge 2 45 3_CC1" xfId="54087" xr:uid="{9DB07860-2F44-42BD-8B4C-46D8896C548B}"/>
    <cellStyle name="20% - uthevingsfarge 2 45 4" xfId="38178" xr:uid="{00000000-0005-0000-0000-0000C72A0000}"/>
    <cellStyle name="20% - uthevingsfarge 2 45 5" xfId="38179" xr:uid="{00000000-0005-0000-0000-0000C82A0000}"/>
    <cellStyle name="20% - uthevingsfarge 2 45 6" xfId="38180" xr:uid="{00000000-0005-0000-0000-0000C92A0000}"/>
    <cellStyle name="20% - uthevingsfarge 2 45 7" xfId="38171" xr:uid="{00000000-0005-0000-0000-0000CA2A0000}"/>
    <cellStyle name="20% - uthevingsfarge 2 45_4 manuell" xfId="54088"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3" xr:uid="{00000000-0005-0000-0000-0000CF2A0000}"/>
    <cellStyle name="20% - uthevingsfarge 2 46 2 2_CC1" xfId="54089" xr:uid="{9A481F09-B1AC-4A3A-BAD9-F2DCFC921D70}"/>
    <cellStyle name="20% - uthevingsfarge 2 46 2 3" xfId="38184" xr:uid="{00000000-0005-0000-0000-0000D02A0000}"/>
    <cellStyle name="20% - uthevingsfarge 2 46 2 4" xfId="38185" xr:uid="{00000000-0005-0000-0000-0000D12A0000}"/>
    <cellStyle name="20% - uthevingsfarge 2 46 2 5" xfId="38186" xr:uid="{00000000-0005-0000-0000-0000D22A0000}"/>
    <cellStyle name="20% - uthevingsfarge 2 46 2 6" xfId="38182" xr:uid="{00000000-0005-0000-0000-0000D32A0000}"/>
    <cellStyle name="20% - uthevingsfarge 2 46 2_4 manuell" xfId="54090" xr:uid="{8AE82B11-625F-4432-B774-C91B93A222FE}"/>
    <cellStyle name="20% - uthevingsfarge 2 46 3" xfId="2945" xr:uid="{00000000-0005-0000-0000-0000D52A0000}"/>
    <cellStyle name="20% - uthevingsfarge 2 46 3 2" xfId="38187" xr:uid="{00000000-0005-0000-0000-0000D62A0000}"/>
    <cellStyle name="20% - uthevingsfarge 2 46 3_CC1" xfId="54091" xr:uid="{1A3134A0-3F74-4CEC-8D13-ED898B1D2EBC}"/>
    <cellStyle name="20% - uthevingsfarge 2 46 4" xfId="38188" xr:uid="{00000000-0005-0000-0000-0000D72A0000}"/>
    <cellStyle name="20% - uthevingsfarge 2 46 5" xfId="38189" xr:uid="{00000000-0005-0000-0000-0000D82A0000}"/>
    <cellStyle name="20% - uthevingsfarge 2 46 6" xfId="38190" xr:uid="{00000000-0005-0000-0000-0000D92A0000}"/>
    <cellStyle name="20% - uthevingsfarge 2 46 7" xfId="38181" xr:uid="{00000000-0005-0000-0000-0000DA2A0000}"/>
    <cellStyle name="20% - uthevingsfarge 2 46_4 manuell" xfId="54092"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3" xr:uid="{00000000-0005-0000-0000-0000DF2A0000}"/>
    <cellStyle name="20% - uthevingsfarge 2 47 2 2_CC1" xfId="54093" xr:uid="{C87CC9D4-5608-48BA-B8B3-CD654F4D3A5B}"/>
    <cellStyle name="20% - uthevingsfarge 2 47 2 3" xfId="38194" xr:uid="{00000000-0005-0000-0000-0000E02A0000}"/>
    <cellStyle name="20% - uthevingsfarge 2 47 2 4" xfId="38195" xr:uid="{00000000-0005-0000-0000-0000E12A0000}"/>
    <cellStyle name="20% - uthevingsfarge 2 47 2 5" xfId="38196" xr:uid="{00000000-0005-0000-0000-0000E22A0000}"/>
    <cellStyle name="20% - uthevingsfarge 2 47 2 6" xfId="38192" xr:uid="{00000000-0005-0000-0000-0000E32A0000}"/>
    <cellStyle name="20% - uthevingsfarge 2 47 2_4 manuell" xfId="54094" xr:uid="{F5EDB906-9FCB-49F1-847A-5EAA410BC2AF}"/>
    <cellStyle name="20% - uthevingsfarge 2 47 3" xfId="2949" xr:uid="{00000000-0005-0000-0000-0000E52A0000}"/>
    <cellStyle name="20% - uthevingsfarge 2 47 3 2" xfId="38197" xr:uid="{00000000-0005-0000-0000-0000E62A0000}"/>
    <cellStyle name="20% - uthevingsfarge 2 47 3_CC1" xfId="54095" xr:uid="{E9CF1E88-0529-478A-A6E6-76086FC87F11}"/>
    <cellStyle name="20% - uthevingsfarge 2 47 4" xfId="38198" xr:uid="{00000000-0005-0000-0000-0000E72A0000}"/>
    <cellStyle name="20% - uthevingsfarge 2 47 5" xfId="38199" xr:uid="{00000000-0005-0000-0000-0000E82A0000}"/>
    <cellStyle name="20% - uthevingsfarge 2 47 6" xfId="38200" xr:uid="{00000000-0005-0000-0000-0000E92A0000}"/>
    <cellStyle name="20% - uthevingsfarge 2 47 7" xfId="38191" xr:uid="{00000000-0005-0000-0000-0000EA2A0000}"/>
    <cellStyle name="20% - uthevingsfarge 2 47_4 manuell" xfId="54096"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3" xr:uid="{00000000-0005-0000-0000-0000EF2A0000}"/>
    <cellStyle name="20% - uthevingsfarge 2 48 2 2_CC1" xfId="54097" xr:uid="{BE66D6E0-E3DC-420E-B2E0-79E98A491C67}"/>
    <cellStyle name="20% - uthevingsfarge 2 48 2 3" xfId="38204" xr:uid="{00000000-0005-0000-0000-0000F02A0000}"/>
    <cellStyle name="20% - uthevingsfarge 2 48 2 4" xfId="38205" xr:uid="{00000000-0005-0000-0000-0000F12A0000}"/>
    <cellStyle name="20% - uthevingsfarge 2 48 2 5" xfId="38206" xr:uid="{00000000-0005-0000-0000-0000F22A0000}"/>
    <cellStyle name="20% - uthevingsfarge 2 48 2 6" xfId="38202" xr:uid="{00000000-0005-0000-0000-0000F32A0000}"/>
    <cellStyle name="20% - uthevingsfarge 2 48 2_4 manuell" xfId="54098" xr:uid="{640DA820-6BD2-4B83-A35A-32E2138AFDA5}"/>
    <cellStyle name="20% - uthevingsfarge 2 48 3" xfId="2953" xr:uid="{00000000-0005-0000-0000-0000F52A0000}"/>
    <cellStyle name="20% - uthevingsfarge 2 48 3 2" xfId="38207" xr:uid="{00000000-0005-0000-0000-0000F62A0000}"/>
    <cellStyle name="20% - uthevingsfarge 2 48 3_CC1" xfId="54099" xr:uid="{D850522E-285C-4746-89CE-AABD3D89D1D3}"/>
    <cellStyle name="20% - uthevingsfarge 2 48 4" xfId="38208" xr:uid="{00000000-0005-0000-0000-0000F72A0000}"/>
    <cellStyle name="20% - uthevingsfarge 2 48 5" xfId="38209" xr:uid="{00000000-0005-0000-0000-0000F82A0000}"/>
    <cellStyle name="20% - uthevingsfarge 2 48 6" xfId="38210" xr:uid="{00000000-0005-0000-0000-0000F92A0000}"/>
    <cellStyle name="20% - uthevingsfarge 2 48 7" xfId="38201" xr:uid="{00000000-0005-0000-0000-0000FA2A0000}"/>
    <cellStyle name="20% - uthevingsfarge 2 48_4 manuell" xfId="54100"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3" xr:uid="{00000000-0005-0000-0000-0000FF2A0000}"/>
    <cellStyle name="20% - uthevingsfarge 2 49 2 2_CC1" xfId="54101" xr:uid="{437B3128-E174-40E4-BDF3-D6176CEC8238}"/>
    <cellStyle name="20% - uthevingsfarge 2 49 2 3" xfId="38214" xr:uid="{00000000-0005-0000-0000-0000002B0000}"/>
    <cellStyle name="20% - uthevingsfarge 2 49 2 4" xfId="38215" xr:uid="{00000000-0005-0000-0000-0000012B0000}"/>
    <cellStyle name="20% - uthevingsfarge 2 49 2 5" xfId="38216" xr:uid="{00000000-0005-0000-0000-0000022B0000}"/>
    <cellStyle name="20% - uthevingsfarge 2 49 2 6" xfId="38212" xr:uid="{00000000-0005-0000-0000-0000032B0000}"/>
    <cellStyle name="20% - uthevingsfarge 2 49 2_4 manuell" xfId="54102" xr:uid="{5D9F8078-1A74-4971-BC53-7EB6614E83C9}"/>
    <cellStyle name="20% - uthevingsfarge 2 49 3" xfId="2957" xr:uid="{00000000-0005-0000-0000-0000052B0000}"/>
    <cellStyle name="20% - uthevingsfarge 2 49 3 2" xfId="38217" xr:uid="{00000000-0005-0000-0000-0000062B0000}"/>
    <cellStyle name="20% - uthevingsfarge 2 49 3_CC1" xfId="54103" xr:uid="{C24D559F-A7F0-4506-A3C7-8BE3BA9A6BF3}"/>
    <cellStyle name="20% - uthevingsfarge 2 49 4" xfId="38218" xr:uid="{00000000-0005-0000-0000-0000072B0000}"/>
    <cellStyle name="20% - uthevingsfarge 2 49 5" xfId="38219" xr:uid="{00000000-0005-0000-0000-0000082B0000}"/>
    <cellStyle name="20% - uthevingsfarge 2 49 6" xfId="38220" xr:uid="{00000000-0005-0000-0000-0000092B0000}"/>
    <cellStyle name="20% - uthevingsfarge 2 49 7" xfId="38211" xr:uid="{00000000-0005-0000-0000-00000A2B0000}"/>
    <cellStyle name="20% - uthevingsfarge 2 49_4 manuell" xfId="54104"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3" xr:uid="{00000000-0005-0000-0000-00000F2B0000}"/>
    <cellStyle name="20% - uthevingsfarge 2 5 2 2 2 2" xfId="43767" xr:uid="{00000000-0005-0000-0000-0000102B0000}"/>
    <cellStyle name="20% - uthevingsfarge 2 5 2 2 3" xfId="43768" xr:uid="{00000000-0005-0000-0000-0000112B0000}"/>
    <cellStyle name="20% - uthevingsfarge 2 5 2 2_3. Chng in credit spreads" xfId="43769" xr:uid="{00000000-0005-0000-0000-0000122B0000}"/>
    <cellStyle name="20% - uthevingsfarge 2 5 2 3" xfId="38224" xr:uid="{00000000-0005-0000-0000-0000132B0000}"/>
    <cellStyle name="20% - uthevingsfarge 2 5 2 3 2" xfId="43770" xr:uid="{00000000-0005-0000-0000-0000142B0000}"/>
    <cellStyle name="20% - uthevingsfarge 2 5 2 3 2 2" xfId="43771" xr:uid="{00000000-0005-0000-0000-0000152B0000}"/>
    <cellStyle name="20% - uthevingsfarge 2 5 2 3 3" xfId="43772" xr:uid="{00000000-0005-0000-0000-0000162B0000}"/>
    <cellStyle name="20% - uthevingsfarge 2 5 2 3_3. Chng in credit spreads" xfId="43773" xr:uid="{00000000-0005-0000-0000-0000172B0000}"/>
    <cellStyle name="20% - uthevingsfarge 2 5 2 4" xfId="38225" xr:uid="{00000000-0005-0000-0000-0000182B0000}"/>
    <cellStyle name="20% - uthevingsfarge 2 5 2 4 2" xfId="43774" xr:uid="{00000000-0005-0000-0000-0000192B0000}"/>
    <cellStyle name="20% - uthevingsfarge 2 5 2 5" xfId="38226" xr:uid="{00000000-0005-0000-0000-00001A2B0000}"/>
    <cellStyle name="20% - uthevingsfarge 2 5 2 6" xfId="38222" xr:uid="{00000000-0005-0000-0000-00001B2B0000}"/>
    <cellStyle name="20% - uthevingsfarge 2 5 2_3. Chng in credit spreads" xfId="43775" xr:uid="{00000000-0005-0000-0000-00001C2B0000}"/>
    <cellStyle name="20% - uthevingsfarge 2 5 3" xfId="2961" xr:uid="{00000000-0005-0000-0000-00001D2B0000}"/>
    <cellStyle name="20% - uthevingsfarge 2 5 3 2" xfId="14723" xr:uid="{00000000-0005-0000-0000-00001E2B0000}"/>
    <cellStyle name="20% - uthevingsfarge 2 5 3 2 2" xfId="43776" xr:uid="{00000000-0005-0000-0000-00001F2B0000}"/>
    <cellStyle name="20% - uthevingsfarge 2 5 3 3" xfId="38227" xr:uid="{00000000-0005-0000-0000-0000202B0000}"/>
    <cellStyle name="20% - uthevingsfarge 2 5 3_3. Chng in credit spreads" xfId="43777" xr:uid="{00000000-0005-0000-0000-0000212B0000}"/>
    <cellStyle name="20% - uthevingsfarge 2 5 4" xfId="14724" xr:uid="{00000000-0005-0000-0000-0000222B0000}"/>
    <cellStyle name="20% - uthevingsfarge 2 5 4 2" xfId="38228" xr:uid="{00000000-0005-0000-0000-0000232B0000}"/>
    <cellStyle name="20% - uthevingsfarge 2 5 4 2 2" xfId="43778" xr:uid="{00000000-0005-0000-0000-0000242B0000}"/>
    <cellStyle name="20% - uthevingsfarge 2 5 4 3" xfId="43779" xr:uid="{00000000-0005-0000-0000-0000252B0000}"/>
    <cellStyle name="20% - uthevingsfarge 2 5 4_3. Chng in credit spreads" xfId="43780" xr:uid="{00000000-0005-0000-0000-0000262B0000}"/>
    <cellStyle name="20% - uthevingsfarge 2 5 5" xfId="14725" xr:uid="{00000000-0005-0000-0000-0000272B0000}"/>
    <cellStyle name="20% - uthevingsfarge 2 5 5 2" xfId="38229" xr:uid="{00000000-0005-0000-0000-0000282B0000}"/>
    <cellStyle name="20% - uthevingsfarge 2 5 6" xfId="38230" xr:uid="{00000000-0005-0000-0000-0000292B0000}"/>
    <cellStyle name="20% - uthevingsfarge 2 5 7" xfId="38221" xr:uid="{00000000-0005-0000-0000-00002A2B0000}"/>
    <cellStyle name="20% - uthevingsfarge 2 5 8" xfId="43781" xr:uid="{00000000-0005-0000-0000-00002B2B0000}"/>
    <cellStyle name="20% - uthevingsfarge 2 5 9" xfId="43782" xr:uid="{00000000-0005-0000-0000-00002C2B0000}"/>
    <cellStyle name="20% - uthevingsfarge 2 5_3. Chng in credit spreads" xfId="43783"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3" xr:uid="{00000000-0005-0000-0000-0000312B0000}"/>
    <cellStyle name="20% - uthevingsfarge 2 50 2 2_CC1" xfId="54105" xr:uid="{9BFBA184-DD63-4232-8C7C-7B14C4D10C07}"/>
    <cellStyle name="20% - uthevingsfarge 2 50 2 3" xfId="38234" xr:uid="{00000000-0005-0000-0000-0000322B0000}"/>
    <cellStyle name="20% - uthevingsfarge 2 50 2 4" xfId="38235" xr:uid="{00000000-0005-0000-0000-0000332B0000}"/>
    <cellStyle name="20% - uthevingsfarge 2 50 2 5" xfId="38236" xr:uid="{00000000-0005-0000-0000-0000342B0000}"/>
    <cellStyle name="20% - uthevingsfarge 2 50 2 6" xfId="38232" xr:uid="{00000000-0005-0000-0000-0000352B0000}"/>
    <cellStyle name="20% - uthevingsfarge 2 50 2_4 manuell" xfId="54106" xr:uid="{D0633E03-DB5D-4B1F-A0FC-5848AC3C901D}"/>
    <cellStyle name="20% - uthevingsfarge 2 50 3" xfId="2965" xr:uid="{00000000-0005-0000-0000-0000372B0000}"/>
    <cellStyle name="20% - uthevingsfarge 2 50 3 2" xfId="38237" xr:uid="{00000000-0005-0000-0000-0000382B0000}"/>
    <cellStyle name="20% - uthevingsfarge 2 50 3_CC1" xfId="54107" xr:uid="{166038FC-0C0C-40A2-BA50-F06799A5D770}"/>
    <cellStyle name="20% - uthevingsfarge 2 50 4" xfId="38238" xr:uid="{00000000-0005-0000-0000-0000392B0000}"/>
    <cellStyle name="20% - uthevingsfarge 2 50 5" xfId="38239" xr:uid="{00000000-0005-0000-0000-00003A2B0000}"/>
    <cellStyle name="20% - uthevingsfarge 2 50 6" xfId="38240" xr:uid="{00000000-0005-0000-0000-00003B2B0000}"/>
    <cellStyle name="20% - uthevingsfarge 2 50 7" xfId="38231" xr:uid="{00000000-0005-0000-0000-00003C2B0000}"/>
    <cellStyle name="20% - uthevingsfarge 2 50_4 manuell" xfId="54108"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3" xr:uid="{00000000-0005-0000-0000-0000412B0000}"/>
    <cellStyle name="20% - uthevingsfarge 2 51 2 2_CC1" xfId="54109" xr:uid="{52030886-E6C6-4A3B-8B64-3AB0DEFB623C}"/>
    <cellStyle name="20% - uthevingsfarge 2 51 2 3" xfId="38244" xr:uid="{00000000-0005-0000-0000-0000422B0000}"/>
    <cellStyle name="20% - uthevingsfarge 2 51 2 4" xfId="38245" xr:uid="{00000000-0005-0000-0000-0000432B0000}"/>
    <cellStyle name="20% - uthevingsfarge 2 51 2 5" xfId="38246" xr:uid="{00000000-0005-0000-0000-0000442B0000}"/>
    <cellStyle name="20% - uthevingsfarge 2 51 2 6" xfId="38242" xr:uid="{00000000-0005-0000-0000-0000452B0000}"/>
    <cellStyle name="20% - uthevingsfarge 2 51 2_4 manuell" xfId="54110" xr:uid="{54A87025-10FD-4FFC-BDEA-13851146B88B}"/>
    <cellStyle name="20% - uthevingsfarge 2 51 3" xfId="2969" xr:uid="{00000000-0005-0000-0000-0000472B0000}"/>
    <cellStyle name="20% - uthevingsfarge 2 51 3 2" xfId="38247" xr:uid="{00000000-0005-0000-0000-0000482B0000}"/>
    <cellStyle name="20% - uthevingsfarge 2 51 3_CC1" xfId="54111" xr:uid="{7E46B212-6CD7-48CD-B6A0-C063CEC20EED}"/>
    <cellStyle name="20% - uthevingsfarge 2 51 4" xfId="38248" xr:uid="{00000000-0005-0000-0000-0000492B0000}"/>
    <cellStyle name="20% - uthevingsfarge 2 51 5" xfId="38249" xr:uid="{00000000-0005-0000-0000-00004A2B0000}"/>
    <cellStyle name="20% - uthevingsfarge 2 51 6" xfId="38250" xr:uid="{00000000-0005-0000-0000-00004B2B0000}"/>
    <cellStyle name="20% - uthevingsfarge 2 51 7" xfId="38241" xr:uid="{00000000-0005-0000-0000-00004C2B0000}"/>
    <cellStyle name="20% - uthevingsfarge 2 51_4 manuell" xfId="54112"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3" xr:uid="{00000000-0005-0000-0000-0000512B0000}"/>
    <cellStyle name="20% - uthevingsfarge 2 52 2 2_CC1" xfId="54113" xr:uid="{7B95ABC4-1702-450F-9B7C-D02F278B7E06}"/>
    <cellStyle name="20% - uthevingsfarge 2 52 2 3" xfId="38254" xr:uid="{00000000-0005-0000-0000-0000522B0000}"/>
    <cellStyle name="20% - uthevingsfarge 2 52 2 4" xfId="38255" xr:uid="{00000000-0005-0000-0000-0000532B0000}"/>
    <cellStyle name="20% - uthevingsfarge 2 52 2 5" xfId="38256" xr:uid="{00000000-0005-0000-0000-0000542B0000}"/>
    <cellStyle name="20% - uthevingsfarge 2 52 2 6" xfId="38252" xr:uid="{00000000-0005-0000-0000-0000552B0000}"/>
    <cellStyle name="20% - uthevingsfarge 2 52 2_4 manuell" xfId="54114" xr:uid="{2F731BE5-73E2-44DC-8F9D-74BBF5D2C4F7}"/>
    <cellStyle name="20% - uthevingsfarge 2 52 3" xfId="2973" xr:uid="{00000000-0005-0000-0000-0000572B0000}"/>
    <cellStyle name="20% - uthevingsfarge 2 52 3 2" xfId="38257" xr:uid="{00000000-0005-0000-0000-0000582B0000}"/>
    <cellStyle name="20% - uthevingsfarge 2 52 3_CC1" xfId="54115" xr:uid="{937ED073-8B29-4C3A-8E64-CA20173A6C99}"/>
    <cellStyle name="20% - uthevingsfarge 2 52 4" xfId="38258" xr:uid="{00000000-0005-0000-0000-0000592B0000}"/>
    <cellStyle name="20% - uthevingsfarge 2 52 5" xfId="38259" xr:uid="{00000000-0005-0000-0000-00005A2B0000}"/>
    <cellStyle name="20% - uthevingsfarge 2 52 6" xfId="38260" xr:uid="{00000000-0005-0000-0000-00005B2B0000}"/>
    <cellStyle name="20% - uthevingsfarge 2 52 7" xfId="38251" xr:uid="{00000000-0005-0000-0000-00005C2B0000}"/>
    <cellStyle name="20% - uthevingsfarge 2 52_4 manuell" xfId="54116"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3" xr:uid="{00000000-0005-0000-0000-0000612B0000}"/>
    <cellStyle name="20% - uthevingsfarge 2 53 2 2_CC1" xfId="54117" xr:uid="{986D4F2D-2607-4999-986B-6C545E691831}"/>
    <cellStyle name="20% - uthevingsfarge 2 53 2 3" xfId="38264" xr:uid="{00000000-0005-0000-0000-0000622B0000}"/>
    <cellStyle name="20% - uthevingsfarge 2 53 2 4" xfId="38265" xr:uid="{00000000-0005-0000-0000-0000632B0000}"/>
    <cellStyle name="20% - uthevingsfarge 2 53 2 5" xfId="38266" xr:uid="{00000000-0005-0000-0000-0000642B0000}"/>
    <cellStyle name="20% - uthevingsfarge 2 53 2 6" xfId="38262" xr:uid="{00000000-0005-0000-0000-0000652B0000}"/>
    <cellStyle name="20% - uthevingsfarge 2 53 2_4 manuell" xfId="54118" xr:uid="{69B8098F-536F-4A76-AB8D-A8C04440A204}"/>
    <cellStyle name="20% - uthevingsfarge 2 53 3" xfId="2977" xr:uid="{00000000-0005-0000-0000-0000672B0000}"/>
    <cellStyle name="20% - uthevingsfarge 2 53 3 2" xfId="38267" xr:uid="{00000000-0005-0000-0000-0000682B0000}"/>
    <cellStyle name="20% - uthevingsfarge 2 53 3_CC1" xfId="54119" xr:uid="{47503E04-2E36-4282-BB23-31DDCCE413F3}"/>
    <cellStyle name="20% - uthevingsfarge 2 53 4" xfId="38268" xr:uid="{00000000-0005-0000-0000-0000692B0000}"/>
    <cellStyle name="20% - uthevingsfarge 2 53 5" xfId="38269" xr:uid="{00000000-0005-0000-0000-00006A2B0000}"/>
    <cellStyle name="20% - uthevingsfarge 2 53 6" xfId="38270" xr:uid="{00000000-0005-0000-0000-00006B2B0000}"/>
    <cellStyle name="20% - uthevingsfarge 2 53 7" xfId="38261" xr:uid="{00000000-0005-0000-0000-00006C2B0000}"/>
    <cellStyle name="20% - uthevingsfarge 2 53_4 manuell" xfId="54120"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3" xr:uid="{00000000-0005-0000-0000-0000712B0000}"/>
    <cellStyle name="20% - uthevingsfarge 2 54 2 2_CC1" xfId="54121" xr:uid="{E37913A2-858F-4724-8D54-DED5288E59C5}"/>
    <cellStyle name="20% - uthevingsfarge 2 54 2 3" xfId="38274" xr:uid="{00000000-0005-0000-0000-0000722B0000}"/>
    <cellStyle name="20% - uthevingsfarge 2 54 2 4" xfId="38275" xr:uid="{00000000-0005-0000-0000-0000732B0000}"/>
    <cellStyle name="20% - uthevingsfarge 2 54 2 5" xfId="38276" xr:uid="{00000000-0005-0000-0000-0000742B0000}"/>
    <cellStyle name="20% - uthevingsfarge 2 54 2 6" xfId="38272" xr:uid="{00000000-0005-0000-0000-0000752B0000}"/>
    <cellStyle name="20% - uthevingsfarge 2 54 2_4 manuell" xfId="54122" xr:uid="{E43F7F96-EBCD-403C-A9A3-E442C7635575}"/>
    <cellStyle name="20% - uthevingsfarge 2 54 3" xfId="2981" xr:uid="{00000000-0005-0000-0000-0000772B0000}"/>
    <cellStyle name="20% - uthevingsfarge 2 54 3 2" xfId="38277" xr:uid="{00000000-0005-0000-0000-0000782B0000}"/>
    <cellStyle name="20% - uthevingsfarge 2 54 3_CC1" xfId="54123" xr:uid="{C284B89E-505D-46B2-BE25-AD932C785836}"/>
    <cellStyle name="20% - uthevingsfarge 2 54 4" xfId="38278" xr:uid="{00000000-0005-0000-0000-0000792B0000}"/>
    <cellStyle name="20% - uthevingsfarge 2 54 5" xfId="38279" xr:uid="{00000000-0005-0000-0000-00007A2B0000}"/>
    <cellStyle name="20% - uthevingsfarge 2 54 6" xfId="38280" xr:uid="{00000000-0005-0000-0000-00007B2B0000}"/>
    <cellStyle name="20% - uthevingsfarge 2 54 7" xfId="38271" xr:uid="{00000000-0005-0000-0000-00007C2B0000}"/>
    <cellStyle name="20% - uthevingsfarge 2 54_4 manuell" xfId="54124"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3" xr:uid="{00000000-0005-0000-0000-0000812B0000}"/>
    <cellStyle name="20% - uthevingsfarge 2 55 2 2_CC1" xfId="54125" xr:uid="{3D38080A-E206-453C-862E-DBBAC5BD6229}"/>
    <cellStyle name="20% - uthevingsfarge 2 55 2 3" xfId="38284" xr:uid="{00000000-0005-0000-0000-0000822B0000}"/>
    <cellStyle name="20% - uthevingsfarge 2 55 2 4" xfId="38285" xr:uid="{00000000-0005-0000-0000-0000832B0000}"/>
    <cellStyle name="20% - uthevingsfarge 2 55 2 5" xfId="38286" xr:uid="{00000000-0005-0000-0000-0000842B0000}"/>
    <cellStyle name="20% - uthevingsfarge 2 55 2 6" xfId="38282" xr:uid="{00000000-0005-0000-0000-0000852B0000}"/>
    <cellStyle name="20% - uthevingsfarge 2 55 2_4 manuell" xfId="54126" xr:uid="{1B79F7F6-AF6F-4C4A-8A6D-582D8F19E752}"/>
    <cellStyle name="20% - uthevingsfarge 2 55 3" xfId="2985" xr:uid="{00000000-0005-0000-0000-0000872B0000}"/>
    <cellStyle name="20% - uthevingsfarge 2 55 3 2" xfId="38287" xr:uid="{00000000-0005-0000-0000-0000882B0000}"/>
    <cellStyle name="20% - uthevingsfarge 2 55 3_CC1" xfId="54127" xr:uid="{80E9BD0D-8792-4455-8E6E-E93FA2DED5E8}"/>
    <cellStyle name="20% - uthevingsfarge 2 55 4" xfId="38288" xr:uid="{00000000-0005-0000-0000-0000892B0000}"/>
    <cellStyle name="20% - uthevingsfarge 2 55 5" xfId="38289" xr:uid="{00000000-0005-0000-0000-00008A2B0000}"/>
    <cellStyle name="20% - uthevingsfarge 2 55 6" xfId="38290" xr:uid="{00000000-0005-0000-0000-00008B2B0000}"/>
    <cellStyle name="20% - uthevingsfarge 2 55 7" xfId="38281" xr:uid="{00000000-0005-0000-0000-00008C2B0000}"/>
    <cellStyle name="20% - uthevingsfarge 2 55_4 manuell" xfId="54128"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3" xr:uid="{00000000-0005-0000-0000-0000912B0000}"/>
    <cellStyle name="20% - uthevingsfarge 2 56 2 2_CC1" xfId="54129" xr:uid="{159CB030-826F-4555-805E-13192C6A0FF9}"/>
    <cellStyle name="20% - uthevingsfarge 2 56 2 3" xfId="38294" xr:uid="{00000000-0005-0000-0000-0000922B0000}"/>
    <cellStyle name="20% - uthevingsfarge 2 56 2 4" xfId="38295" xr:uid="{00000000-0005-0000-0000-0000932B0000}"/>
    <cellStyle name="20% - uthevingsfarge 2 56 2 5" xfId="38296" xr:uid="{00000000-0005-0000-0000-0000942B0000}"/>
    <cellStyle name="20% - uthevingsfarge 2 56 2 6" xfId="38292" xr:uid="{00000000-0005-0000-0000-0000952B0000}"/>
    <cellStyle name="20% - uthevingsfarge 2 56 2_4 manuell" xfId="54130" xr:uid="{5BBDAC22-367D-4840-A9C8-CF46D0A08EB6}"/>
    <cellStyle name="20% - uthevingsfarge 2 56 3" xfId="2989" xr:uid="{00000000-0005-0000-0000-0000972B0000}"/>
    <cellStyle name="20% - uthevingsfarge 2 56 3 2" xfId="38297" xr:uid="{00000000-0005-0000-0000-0000982B0000}"/>
    <cellStyle name="20% - uthevingsfarge 2 56 3_CC1" xfId="54131" xr:uid="{AC86BECD-78EE-403A-AF3A-B8D7E8EDC985}"/>
    <cellStyle name="20% - uthevingsfarge 2 56 4" xfId="38298" xr:uid="{00000000-0005-0000-0000-0000992B0000}"/>
    <cellStyle name="20% - uthevingsfarge 2 56 5" xfId="38299" xr:uid="{00000000-0005-0000-0000-00009A2B0000}"/>
    <cellStyle name="20% - uthevingsfarge 2 56 6" xfId="38300" xr:uid="{00000000-0005-0000-0000-00009B2B0000}"/>
    <cellStyle name="20% - uthevingsfarge 2 56 7" xfId="38291" xr:uid="{00000000-0005-0000-0000-00009C2B0000}"/>
    <cellStyle name="20% - uthevingsfarge 2 56_4 manuell" xfId="54132"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3" xr:uid="{00000000-0005-0000-0000-0000A12B0000}"/>
    <cellStyle name="20% - uthevingsfarge 2 57 2 2_CC1" xfId="54133" xr:uid="{F6CF1D32-EFC3-4063-B13B-B77F98DB41B3}"/>
    <cellStyle name="20% - uthevingsfarge 2 57 2 3" xfId="38304" xr:uid="{00000000-0005-0000-0000-0000A22B0000}"/>
    <cellStyle name="20% - uthevingsfarge 2 57 2 4" xfId="38305" xr:uid="{00000000-0005-0000-0000-0000A32B0000}"/>
    <cellStyle name="20% - uthevingsfarge 2 57 2 5" xfId="38306" xr:uid="{00000000-0005-0000-0000-0000A42B0000}"/>
    <cellStyle name="20% - uthevingsfarge 2 57 2 6" xfId="38302" xr:uid="{00000000-0005-0000-0000-0000A52B0000}"/>
    <cellStyle name="20% - uthevingsfarge 2 57 2_4 manuell" xfId="54134" xr:uid="{D27AB9A9-3BEF-4B81-AFB7-11D9ACA574C7}"/>
    <cellStyle name="20% - uthevingsfarge 2 57 3" xfId="2993" xr:uid="{00000000-0005-0000-0000-0000A72B0000}"/>
    <cellStyle name="20% - uthevingsfarge 2 57 3 2" xfId="38307" xr:uid="{00000000-0005-0000-0000-0000A82B0000}"/>
    <cellStyle name="20% - uthevingsfarge 2 57 3_CC1" xfId="54135" xr:uid="{B7FD3740-787C-4B18-98CA-B09F1AB79778}"/>
    <cellStyle name="20% - uthevingsfarge 2 57 4" xfId="38308" xr:uid="{00000000-0005-0000-0000-0000A92B0000}"/>
    <cellStyle name="20% - uthevingsfarge 2 57 5" xfId="38309" xr:uid="{00000000-0005-0000-0000-0000AA2B0000}"/>
    <cellStyle name="20% - uthevingsfarge 2 57 6" xfId="38310" xr:uid="{00000000-0005-0000-0000-0000AB2B0000}"/>
    <cellStyle name="20% - uthevingsfarge 2 57 7" xfId="38301" xr:uid="{00000000-0005-0000-0000-0000AC2B0000}"/>
    <cellStyle name="20% - uthevingsfarge 2 57_4 manuell" xfId="54136"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3" xr:uid="{00000000-0005-0000-0000-0000B12B0000}"/>
    <cellStyle name="20% - uthevingsfarge 2 58 2 2_CC1" xfId="54137" xr:uid="{090E13DA-F3FF-41F9-AFAA-FCC2B07BDE68}"/>
    <cellStyle name="20% - uthevingsfarge 2 58 2 3" xfId="38314" xr:uid="{00000000-0005-0000-0000-0000B22B0000}"/>
    <cellStyle name="20% - uthevingsfarge 2 58 2 4" xfId="38315" xr:uid="{00000000-0005-0000-0000-0000B32B0000}"/>
    <cellStyle name="20% - uthevingsfarge 2 58 2 5" xfId="38316" xr:uid="{00000000-0005-0000-0000-0000B42B0000}"/>
    <cellStyle name="20% - uthevingsfarge 2 58 2 6" xfId="38312" xr:uid="{00000000-0005-0000-0000-0000B52B0000}"/>
    <cellStyle name="20% - uthevingsfarge 2 58 2_4 manuell" xfId="54138" xr:uid="{A46DE2FF-604B-4C7F-AE19-9C78CDF08ADB}"/>
    <cellStyle name="20% - uthevingsfarge 2 58 3" xfId="2997" xr:uid="{00000000-0005-0000-0000-0000B72B0000}"/>
    <cellStyle name="20% - uthevingsfarge 2 58 3 2" xfId="38317" xr:uid="{00000000-0005-0000-0000-0000B82B0000}"/>
    <cellStyle name="20% - uthevingsfarge 2 58 3_CC1" xfId="54139" xr:uid="{E373BF9F-A7AA-41F8-A74B-B989A22B4F4D}"/>
    <cellStyle name="20% - uthevingsfarge 2 58 4" xfId="38318" xr:uid="{00000000-0005-0000-0000-0000B92B0000}"/>
    <cellStyle name="20% - uthevingsfarge 2 58 5" xfId="38319" xr:uid="{00000000-0005-0000-0000-0000BA2B0000}"/>
    <cellStyle name="20% - uthevingsfarge 2 58 6" xfId="38320" xr:uid="{00000000-0005-0000-0000-0000BB2B0000}"/>
    <cellStyle name="20% - uthevingsfarge 2 58 7" xfId="38311" xr:uid="{00000000-0005-0000-0000-0000BC2B0000}"/>
    <cellStyle name="20% - uthevingsfarge 2 58_4 manuell" xfId="54140"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3" xr:uid="{00000000-0005-0000-0000-0000C12B0000}"/>
    <cellStyle name="20% - uthevingsfarge 2 59 2 2_CC1" xfId="54141" xr:uid="{8845D4BC-98C3-4C1B-8AAD-A75B2B1465BE}"/>
    <cellStyle name="20% - uthevingsfarge 2 59 2 3" xfId="38324" xr:uid="{00000000-0005-0000-0000-0000C22B0000}"/>
    <cellStyle name="20% - uthevingsfarge 2 59 2 4" xfId="38325" xr:uid="{00000000-0005-0000-0000-0000C32B0000}"/>
    <cellStyle name="20% - uthevingsfarge 2 59 2 5" xfId="38326" xr:uid="{00000000-0005-0000-0000-0000C42B0000}"/>
    <cellStyle name="20% - uthevingsfarge 2 59 2 6" xfId="38322" xr:uid="{00000000-0005-0000-0000-0000C52B0000}"/>
    <cellStyle name="20% - uthevingsfarge 2 59 2_4 manuell" xfId="54142" xr:uid="{C6F32037-91BF-47D2-8217-DD49A0F3077A}"/>
    <cellStyle name="20% - uthevingsfarge 2 59 3" xfId="3001" xr:uid="{00000000-0005-0000-0000-0000C72B0000}"/>
    <cellStyle name="20% - uthevingsfarge 2 59 3 2" xfId="38327" xr:uid="{00000000-0005-0000-0000-0000C82B0000}"/>
    <cellStyle name="20% - uthevingsfarge 2 59 3_CC1" xfId="54143" xr:uid="{1D766B8C-DBAE-4582-8515-A99BBBF95C2E}"/>
    <cellStyle name="20% - uthevingsfarge 2 59 4" xfId="38328" xr:uid="{00000000-0005-0000-0000-0000C92B0000}"/>
    <cellStyle name="20% - uthevingsfarge 2 59 5" xfId="38329" xr:uid="{00000000-0005-0000-0000-0000CA2B0000}"/>
    <cellStyle name="20% - uthevingsfarge 2 59 6" xfId="38330" xr:uid="{00000000-0005-0000-0000-0000CB2B0000}"/>
    <cellStyle name="20% - uthevingsfarge 2 59 7" xfId="38321" xr:uid="{00000000-0005-0000-0000-0000CC2B0000}"/>
    <cellStyle name="20% - uthevingsfarge 2 59_4 manuell" xfId="54144"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3" xr:uid="{00000000-0005-0000-0000-0000D12B0000}"/>
    <cellStyle name="20% - uthevingsfarge 2 6 2 2_CC1" xfId="54145" xr:uid="{3EAFC353-F4FB-49D3-8274-DCF008404496}"/>
    <cellStyle name="20% - uthevingsfarge 2 6 2 3" xfId="38334" xr:uid="{00000000-0005-0000-0000-0000D22B0000}"/>
    <cellStyle name="20% - uthevingsfarge 2 6 2 4" xfId="38335" xr:uid="{00000000-0005-0000-0000-0000D32B0000}"/>
    <cellStyle name="20% - uthevingsfarge 2 6 2 5" xfId="38336" xr:uid="{00000000-0005-0000-0000-0000D42B0000}"/>
    <cellStyle name="20% - uthevingsfarge 2 6 2 6" xfId="38332" xr:uid="{00000000-0005-0000-0000-0000D52B0000}"/>
    <cellStyle name="20% - uthevingsfarge 2 6 2_3. Chng in credit spreads" xfId="43784" xr:uid="{00000000-0005-0000-0000-0000D62B0000}"/>
    <cellStyle name="20% - uthevingsfarge 2 6 3" xfId="3005" xr:uid="{00000000-0005-0000-0000-0000D72B0000}"/>
    <cellStyle name="20% - uthevingsfarge 2 6 3 2" xfId="14726" xr:uid="{00000000-0005-0000-0000-0000D82B0000}"/>
    <cellStyle name="20% - uthevingsfarge 2 6 3 2 2" xfId="43785" xr:uid="{00000000-0005-0000-0000-0000D92B0000}"/>
    <cellStyle name="20% - uthevingsfarge 2 6 3 3" xfId="38337" xr:uid="{00000000-0005-0000-0000-0000DA2B0000}"/>
    <cellStyle name="20% - uthevingsfarge 2 6 3_3. Chng in credit spreads" xfId="43786" xr:uid="{00000000-0005-0000-0000-0000DB2B0000}"/>
    <cellStyle name="20% - uthevingsfarge 2 6 4" xfId="14727" xr:uid="{00000000-0005-0000-0000-0000DC2B0000}"/>
    <cellStyle name="20% - uthevingsfarge 2 6 4 2" xfId="38338" xr:uid="{00000000-0005-0000-0000-0000DD2B0000}"/>
    <cellStyle name="20% - uthevingsfarge 2 6 5" xfId="14728" xr:uid="{00000000-0005-0000-0000-0000DE2B0000}"/>
    <cellStyle name="20% - uthevingsfarge 2 6 5 2" xfId="38339" xr:uid="{00000000-0005-0000-0000-0000DF2B0000}"/>
    <cellStyle name="20% - uthevingsfarge 2 6 6" xfId="38340" xr:uid="{00000000-0005-0000-0000-0000E02B0000}"/>
    <cellStyle name="20% - uthevingsfarge 2 6 7" xfId="38331" xr:uid="{00000000-0005-0000-0000-0000E12B0000}"/>
    <cellStyle name="20% - uthevingsfarge 2 6 8" xfId="43787" xr:uid="{00000000-0005-0000-0000-0000E22B0000}"/>
    <cellStyle name="20% - uthevingsfarge 2 6 9" xfId="43788" xr:uid="{00000000-0005-0000-0000-0000E32B0000}"/>
    <cellStyle name="20% - uthevingsfarge 2 6_3. Chng in credit spreads" xfId="43789" xr:uid="{00000000-0005-0000-0000-0000E42B0000}"/>
    <cellStyle name="20% - uthevingsfarge 2 60" xfId="14729" xr:uid="{00000000-0005-0000-0000-0000E52B0000}"/>
    <cellStyle name="20% - uthevingsfarge 2 60 2" xfId="14730" xr:uid="{00000000-0005-0000-0000-0000E62B0000}"/>
    <cellStyle name="20% - uthevingsfarge 2 60 2 2" xfId="36607" xr:uid="{00000000-0005-0000-0000-0000E72B0000}"/>
    <cellStyle name="20% - uthevingsfarge 2 60 3" xfId="14731" xr:uid="{00000000-0005-0000-0000-0000E82B0000}"/>
    <cellStyle name="20% - uthevingsfarge 2 60 4" xfId="36371"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28" xr:uid="{00000000-0005-0000-0000-0000ED2B0000}"/>
    <cellStyle name="20% - uthevingsfarge 2 61 3" xfId="14735" xr:uid="{00000000-0005-0000-0000-0000EE2B0000}"/>
    <cellStyle name="20% - uthevingsfarge 2 61 4" xfId="36397"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4" xr:uid="{00000000-0005-0000-0000-0000F32B0000}"/>
    <cellStyle name="20% - uthevingsfarge 2 62 3" xfId="36335" xr:uid="{00000000-0005-0000-0000-0000F42B0000}"/>
    <cellStyle name="20% - uthevingsfarge 2 62_AVA DVA EL" xfId="14739" xr:uid="{00000000-0005-0000-0000-0000F52B0000}"/>
    <cellStyle name="20% - uthevingsfarge 2 63" xfId="14740" xr:uid="{00000000-0005-0000-0000-0000F62B0000}"/>
    <cellStyle name="20% - uthevingsfarge 2 63 2" xfId="36581" xr:uid="{00000000-0005-0000-0000-0000F72B0000}"/>
    <cellStyle name="20% - uthevingsfarge 2 64" xfId="14741" xr:uid="{00000000-0005-0000-0000-0000F82B0000}"/>
    <cellStyle name="20% - uthevingsfarge 2 64 2" xfId="36660" xr:uid="{00000000-0005-0000-0000-0000F92B0000}"/>
    <cellStyle name="20% - uthevingsfarge 2 65" xfId="14742" xr:uid="{00000000-0005-0000-0000-0000FA2B0000}"/>
    <cellStyle name="20% - uthevingsfarge 2 65 2" xfId="36551" xr:uid="{00000000-0005-0000-0000-0000FB2B0000}"/>
    <cellStyle name="20% - uthevingsfarge 2 66" xfId="14743" xr:uid="{00000000-0005-0000-0000-0000FC2B0000}"/>
    <cellStyle name="20% - uthevingsfarge 2 66 2" xfId="36646" xr:uid="{00000000-0005-0000-0000-0000FD2B0000}"/>
    <cellStyle name="20% - uthevingsfarge 2 67" xfId="36620" xr:uid="{00000000-0005-0000-0000-0000FE2B0000}"/>
    <cellStyle name="20% - uthevingsfarge 2 68" xfId="43790" xr:uid="{00000000-0005-0000-0000-0000FF2B0000}"/>
    <cellStyle name="20% - uthevingsfarge 2 69" xfId="43791"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3" xr:uid="{00000000-0005-0000-0000-0000042C0000}"/>
    <cellStyle name="20% - uthevingsfarge 2 7 2 2_CC1" xfId="54146" xr:uid="{8F57EE00-6DC5-4C27-AAE3-BDD5EEAC3734}"/>
    <cellStyle name="20% - uthevingsfarge 2 7 2 3" xfId="38344" xr:uid="{00000000-0005-0000-0000-0000052C0000}"/>
    <cellStyle name="20% - uthevingsfarge 2 7 2 4" xfId="38345" xr:uid="{00000000-0005-0000-0000-0000062C0000}"/>
    <cellStyle name="20% - uthevingsfarge 2 7 2 5" xfId="38346" xr:uid="{00000000-0005-0000-0000-0000072C0000}"/>
    <cellStyle name="20% - uthevingsfarge 2 7 2 6" xfId="38342" xr:uid="{00000000-0005-0000-0000-0000082C0000}"/>
    <cellStyle name="20% - uthevingsfarge 2 7 2_4 manuell" xfId="54147" xr:uid="{5FA55B01-765C-473E-AFB8-8528AD1C3D1A}"/>
    <cellStyle name="20% - uthevingsfarge 2 7 3" xfId="3009" xr:uid="{00000000-0005-0000-0000-00000A2C0000}"/>
    <cellStyle name="20% - uthevingsfarge 2 7 3 2" xfId="14744" xr:uid="{00000000-0005-0000-0000-00000B2C0000}"/>
    <cellStyle name="20% - uthevingsfarge 2 7 3 3" xfId="38347" xr:uid="{00000000-0005-0000-0000-00000C2C0000}"/>
    <cellStyle name="20% - uthevingsfarge 2 7 3_AVA DVA EL" xfId="14745" xr:uid="{00000000-0005-0000-0000-00000D2C0000}"/>
    <cellStyle name="20% - uthevingsfarge 2 7 4" xfId="14746" xr:uid="{00000000-0005-0000-0000-00000E2C0000}"/>
    <cellStyle name="20% - uthevingsfarge 2 7 4 2" xfId="38348" xr:uid="{00000000-0005-0000-0000-00000F2C0000}"/>
    <cellStyle name="20% - uthevingsfarge 2 7 5" xfId="14747" xr:uid="{00000000-0005-0000-0000-0000102C0000}"/>
    <cellStyle name="20% - uthevingsfarge 2 7 5 2" xfId="38349" xr:uid="{00000000-0005-0000-0000-0000112C0000}"/>
    <cellStyle name="20% - uthevingsfarge 2 7 6" xfId="38350" xr:uid="{00000000-0005-0000-0000-0000122C0000}"/>
    <cellStyle name="20% - uthevingsfarge 2 7 7" xfId="38341" xr:uid="{00000000-0005-0000-0000-0000132C0000}"/>
    <cellStyle name="20% - uthevingsfarge 2 7 8" xfId="43792" xr:uid="{00000000-0005-0000-0000-0000142C0000}"/>
    <cellStyle name="20% - uthevingsfarge 2 7_3. Chng in credit spreads" xfId="43793" xr:uid="{00000000-0005-0000-0000-0000152C0000}"/>
    <cellStyle name="20% - uthevingsfarge 2 70" xfId="43794" xr:uid="{00000000-0005-0000-0000-0000162C0000}"/>
    <cellStyle name="20% - uthevingsfarge 2 71" xfId="43795" xr:uid="{00000000-0005-0000-0000-0000172C0000}"/>
    <cellStyle name="20% - uthevingsfarge 2 72" xfId="43796" xr:uid="{00000000-0005-0000-0000-0000182C0000}"/>
    <cellStyle name="20% - uthevingsfarge 2 73" xfId="43797" xr:uid="{00000000-0005-0000-0000-0000192C0000}"/>
    <cellStyle name="20% - uthevingsfarge 2 74" xfId="43798"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3" xr:uid="{00000000-0005-0000-0000-00001E2C0000}"/>
    <cellStyle name="20% - uthevingsfarge 2 8 2 2_CC1" xfId="54148" xr:uid="{4ABFBD08-9C70-413C-8379-83CAEBC390FC}"/>
    <cellStyle name="20% - uthevingsfarge 2 8 2 3" xfId="38354" xr:uid="{00000000-0005-0000-0000-00001F2C0000}"/>
    <cellStyle name="20% - uthevingsfarge 2 8 2 4" xfId="38355" xr:uid="{00000000-0005-0000-0000-0000202C0000}"/>
    <cellStyle name="20% - uthevingsfarge 2 8 2 5" xfId="38356" xr:uid="{00000000-0005-0000-0000-0000212C0000}"/>
    <cellStyle name="20% - uthevingsfarge 2 8 2 6" xfId="38352" xr:uid="{00000000-0005-0000-0000-0000222C0000}"/>
    <cellStyle name="20% - uthevingsfarge 2 8 2_4 manuell" xfId="54149" xr:uid="{5FAF0217-5CE7-412F-924C-15F2A1463D04}"/>
    <cellStyle name="20% - uthevingsfarge 2 8 3" xfId="3013" xr:uid="{00000000-0005-0000-0000-0000242C0000}"/>
    <cellStyle name="20% - uthevingsfarge 2 8 3 2" xfId="38357" xr:uid="{00000000-0005-0000-0000-0000252C0000}"/>
    <cellStyle name="20% - uthevingsfarge 2 8 3_CC1" xfId="54150" xr:uid="{5830113D-AF79-470A-AECB-2789786359F7}"/>
    <cellStyle name="20% - uthevingsfarge 2 8 4" xfId="38358" xr:uid="{00000000-0005-0000-0000-0000262C0000}"/>
    <cellStyle name="20% - uthevingsfarge 2 8 5" xfId="38359" xr:uid="{00000000-0005-0000-0000-0000272C0000}"/>
    <cellStyle name="20% - uthevingsfarge 2 8 6" xfId="38360" xr:uid="{00000000-0005-0000-0000-0000282C0000}"/>
    <cellStyle name="20% - uthevingsfarge 2 8 7" xfId="38351" xr:uid="{00000000-0005-0000-0000-0000292C0000}"/>
    <cellStyle name="20% - uthevingsfarge 2 8_3. Chng in credit spreads" xfId="43799"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3" xr:uid="{00000000-0005-0000-0000-00002E2C0000}"/>
    <cellStyle name="20% - uthevingsfarge 2 9 2 2_CC1" xfId="54151" xr:uid="{4F4225D5-E11F-4F0A-8625-0F0443B9D1D4}"/>
    <cellStyle name="20% - uthevingsfarge 2 9 2 3" xfId="38364" xr:uid="{00000000-0005-0000-0000-00002F2C0000}"/>
    <cellStyle name="20% - uthevingsfarge 2 9 2 4" xfId="38365" xr:uid="{00000000-0005-0000-0000-0000302C0000}"/>
    <cellStyle name="20% - uthevingsfarge 2 9 2 5" xfId="38366" xr:uid="{00000000-0005-0000-0000-0000312C0000}"/>
    <cellStyle name="20% - uthevingsfarge 2 9 2 6" xfId="38362" xr:uid="{00000000-0005-0000-0000-0000322C0000}"/>
    <cellStyle name="20% - uthevingsfarge 2 9 2_4 manuell" xfId="54152" xr:uid="{A8060B7F-8FE4-466F-B315-D1742D832D63}"/>
    <cellStyle name="20% - uthevingsfarge 2 9 3" xfId="3017" xr:uid="{00000000-0005-0000-0000-0000342C0000}"/>
    <cellStyle name="20% - uthevingsfarge 2 9 3 2" xfId="38367" xr:uid="{00000000-0005-0000-0000-0000352C0000}"/>
    <cellStyle name="20% - uthevingsfarge 2 9 3_CC1" xfId="54153" xr:uid="{E82608AC-17C0-4E93-B633-AF78A320C2C1}"/>
    <cellStyle name="20% - uthevingsfarge 2 9 4" xfId="38368" xr:uid="{00000000-0005-0000-0000-0000362C0000}"/>
    <cellStyle name="20% - uthevingsfarge 2 9 5" xfId="38369" xr:uid="{00000000-0005-0000-0000-0000372C0000}"/>
    <cellStyle name="20% - uthevingsfarge 2 9 6" xfId="38370" xr:uid="{00000000-0005-0000-0000-0000382C0000}"/>
    <cellStyle name="20% - uthevingsfarge 2 9 7" xfId="38361" xr:uid="{00000000-0005-0000-0000-0000392C0000}"/>
    <cellStyle name="20% - uthevingsfarge 2 9_4 manuell" xfId="54154" xr:uid="{FCBFB6C4-0ACB-4F00-B450-C362E4333491}"/>
    <cellStyle name="20% - uthevingsfarge 2_4 manuell" xfId="54155" xr:uid="{12CA8F95-385F-48BB-A982-5D859FB4D206}"/>
    <cellStyle name="20% - uthevingsfarge 3" xfId="36246"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3" xr:uid="{00000000-0005-0000-0000-0000402C0000}"/>
    <cellStyle name="20% - uthevingsfarge 3 10 2 2_CC1" xfId="54156" xr:uid="{006BC4AD-7405-4CEC-B27A-D789A92512ED}"/>
    <cellStyle name="20% - uthevingsfarge 3 10 2 3" xfId="38374" xr:uid="{00000000-0005-0000-0000-0000412C0000}"/>
    <cellStyle name="20% - uthevingsfarge 3 10 2 4" xfId="38375" xr:uid="{00000000-0005-0000-0000-0000422C0000}"/>
    <cellStyle name="20% - uthevingsfarge 3 10 2 5" xfId="38376" xr:uid="{00000000-0005-0000-0000-0000432C0000}"/>
    <cellStyle name="20% - uthevingsfarge 3 10 2 6" xfId="38372" xr:uid="{00000000-0005-0000-0000-0000442C0000}"/>
    <cellStyle name="20% - uthevingsfarge 3 10 2_4 manuell" xfId="54157" xr:uid="{1F947C17-701C-4377-9A1C-D6BB057B812F}"/>
    <cellStyle name="20% - uthevingsfarge 3 10 3" xfId="3021" xr:uid="{00000000-0005-0000-0000-0000462C0000}"/>
    <cellStyle name="20% - uthevingsfarge 3 10 3 2" xfId="38377" xr:uid="{00000000-0005-0000-0000-0000472C0000}"/>
    <cellStyle name="20% - uthevingsfarge 3 10 3_CC1" xfId="54158" xr:uid="{22E1AB9F-1924-4750-B88C-F6091359CBF8}"/>
    <cellStyle name="20% - uthevingsfarge 3 10 4" xfId="38378" xr:uid="{00000000-0005-0000-0000-0000482C0000}"/>
    <cellStyle name="20% - uthevingsfarge 3 10 5" xfId="38379" xr:uid="{00000000-0005-0000-0000-0000492C0000}"/>
    <cellStyle name="20% - uthevingsfarge 3 10 6" xfId="38380" xr:uid="{00000000-0005-0000-0000-00004A2C0000}"/>
    <cellStyle name="20% - uthevingsfarge 3 10 7" xfId="38371" xr:uid="{00000000-0005-0000-0000-00004B2C0000}"/>
    <cellStyle name="20% - uthevingsfarge 3 10_4 manuell" xfId="54159"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3" xr:uid="{00000000-0005-0000-0000-0000502C0000}"/>
    <cellStyle name="20% - uthevingsfarge 3 11 2 2_CC1" xfId="54160" xr:uid="{71A92443-9653-4111-A486-009680AB3E05}"/>
    <cellStyle name="20% - uthevingsfarge 3 11 2 3" xfId="38384" xr:uid="{00000000-0005-0000-0000-0000512C0000}"/>
    <cellStyle name="20% - uthevingsfarge 3 11 2 4" xfId="38385" xr:uid="{00000000-0005-0000-0000-0000522C0000}"/>
    <cellStyle name="20% - uthevingsfarge 3 11 2 5" xfId="38386" xr:uid="{00000000-0005-0000-0000-0000532C0000}"/>
    <cellStyle name="20% - uthevingsfarge 3 11 2 6" xfId="38382" xr:uid="{00000000-0005-0000-0000-0000542C0000}"/>
    <cellStyle name="20% - uthevingsfarge 3 11 2_4 manuell" xfId="54161" xr:uid="{4036ACA5-71A0-4AD7-8800-6B68CD66A4C5}"/>
    <cellStyle name="20% - uthevingsfarge 3 11 3" xfId="3025" xr:uid="{00000000-0005-0000-0000-0000562C0000}"/>
    <cellStyle name="20% - uthevingsfarge 3 11 3 2" xfId="38387" xr:uid="{00000000-0005-0000-0000-0000572C0000}"/>
    <cellStyle name="20% - uthevingsfarge 3 11 3_CC1" xfId="54162" xr:uid="{75D4F714-B847-43B0-9E5B-59CDCAFDDE75}"/>
    <cellStyle name="20% - uthevingsfarge 3 11 4" xfId="38388" xr:uid="{00000000-0005-0000-0000-0000582C0000}"/>
    <cellStyle name="20% - uthevingsfarge 3 11 5" xfId="38389" xr:uid="{00000000-0005-0000-0000-0000592C0000}"/>
    <cellStyle name="20% - uthevingsfarge 3 11 6" xfId="38390" xr:uid="{00000000-0005-0000-0000-00005A2C0000}"/>
    <cellStyle name="20% - uthevingsfarge 3 11 7" xfId="38381" xr:uid="{00000000-0005-0000-0000-00005B2C0000}"/>
    <cellStyle name="20% - uthevingsfarge 3 11_4 manuell" xfId="54163"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3" xr:uid="{00000000-0005-0000-0000-0000602C0000}"/>
    <cellStyle name="20% - uthevingsfarge 3 12 2 2_CC1" xfId="54164" xr:uid="{87D67E9A-C986-46CF-A722-47F26434D8B5}"/>
    <cellStyle name="20% - uthevingsfarge 3 12 2 3" xfId="38394" xr:uid="{00000000-0005-0000-0000-0000612C0000}"/>
    <cellStyle name="20% - uthevingsfarge 3 12 2 4" xfId="38395" xr:uid="{00000000-0005-0000-0000-0000622C0000}"/>
    <cellStyle name="20% - uthevingsfarge 3 12 2 5" xfId="38396" xr:uid="{00000000-0005-0000-0000-0000632C0000}"/>
    <cellStyle name="20% - uthevingsfarge 3 12 2 6" xfId="38392" xr:uid="{00000000-0005-0000-0000-0000642C0000}"/>
    <cellStyle name="20% - uthevingsfarge 3 12 2_4 manuell" xfId="54165" xr:uid="{B804904C-D326-49B3-87EF-6007409BC36D}"/>
    <cellStyle name="20% - uthevingsfarge 3 12 3" xfId="3029" xr:uid="{00000000-0005-0000-0000-0000662C0000}"/>
    <cellStyle name="20% - uthevingsfarge 3 12 3 2" xfId="38397" xr:uid="{00000000-0005-0000-0000-0000672C0000}"/>
    <cellStyle name="20% - uthevingsfarge 3 12 3_CC1" xfId="54166" xr:uid="{8206B7EA-718F-413E-BCAA-BC4FBFCFB893}"/>
    <cellStyle name="20% - uthevingsfarge 3 12 4" xfId="38398" xr:uid="{00000000-0005-0000-0000-0000682C0000}"/>
    <cellStyle name="20% - uthevingsfarge 3 12 5" xfId="38399" xr:uid="{00000000-0005-0000-0000-0000692C0000}"/>
    <cellStyle name="20% - uthevingsfarge 3 12 6" xfId="38400" xr:uid="{00000000-0005-0000-0000-00006A2C0000}"/>
    <cellStyle name="20% - uthevingsfarge 3 12 7" xfId="38391" xr:uid="{00000000-0005-0000-0000-00006B2C0000}"/>
    <cellStyle name="20% - uthevingsfarge 3 12_4 manuell" xfId="54167"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3" xr:uid="{00000000-0005-0000-0000-0000702C0000}"/>
    <cellStyle name="20% - uthevingsfarge 3 13 2 2_CC1" xfId="54168" xr:uid="{36DA7183-22B2-4CCB-80C1-9187788BF05B}"/>
    <cellStyle name="20% - uthevingsfarge 3 13 2 3" xfId="38404" xr:uid="{00000000-0005-0000-0000-0000712C0000}"/>
    <cellStyle name="20% - uthevingsfarge 3 13 2 4" xfId="38405" xr:uid="{00000000-0005-0000-0000-0000722C0000}"/>
    <cellStyle name="20% - uthevingsfarge 3 13 2 5" xfId="38406" xr:uid="{00000000-0005-0000-0000-0000732C0000}"/>
    <cellStyle name="20% - uthevingsfarge 3 13 2 6" xfId="38402" xr:uid="{00000000-0005-0000-0000-0000742C0000}"/>
    <cellStyle name="20% - uthevingsfarge 3 13 2_4 manuell" xfId="54169" xr:uid="{6879CB62-D8B1-44B6-8159-D5D817859857}"/>
    <cellStyle name="20% - uthevingsfarge 3 13 3" xfId="3033" xr:uid="{00000000-0005-0000-0000-0000762C0000}"/>
    <cellStyle name="20% - uthevingsfarge 3 13 3 2" xfId="38407" xr:uid="{00000000-0005-0000-0000-0000772C0000}"/>
    <cellStyle name="20% - uthevingsfarge 3 13 3_CC1" xfId="54170" xr:uid="{48AD6FE3-6589-4DA1-8F1C-44D521D3DED4}"/>
    <cellStyle name="20% - uthevingsfarge 3 13 4" xfId="38408" xr:uid="{00000000-0005-0000-0000-0000782C0000}"/>
    <cellStyle name="20% - uthevingsfarge 3 13 5" xfId="38409" xr:uid="{00000000-0005-0000-0000-0000792C0000}"/>
    <cellStyle name="20% - uthevingsfarge 3 13 6" xfId="38410" xr:uid="{00000000-0005-0000-0000-00007A2C0000}"/>
    <cellStyle name="20% - uthevingsfarge 3 13 7" xfId="38401" xr:uid="{00000000-0005-0000-0000-00007B2C0000}"/>
    <cellStyle name="20% - uthevingsfarge 3 13_4 manuell" xfId="54171"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3" xr:uid="{00000000-0005-0000-0000-0000802C0000}"/>
    <cellStyle name="20% - uthevingsfarge 3 14 2 2_CC1" xfId="54172" xr:uid="{1A19337B-5F17-475A-80F0-1342EAB38E2D}"/>
    <cellStyle name="20% - uthevingsfarge 3 14 2 3" xfId="38414" xr:uid="{00000000-0005-0000-0000-0000812C0000}"/>
    <cellStyle name="20% - uthevingsfarge 3 14 2 4" xfId="38415" xr:uid="{00000000-0005-0000-0000-0000822C0000}"/>
    <cellStyle name="20% - uthevingsfarge 3 14 2 5" xfId="38416" xr:uid="{00000000-0005-0000-0000-0000832C0000}"/>
    <cellStyle name="20% - uthevingsfarge 3 14 2 6" xfId="38412" xr:uid="{00000000-0005-0000-0000-0000842C0000}"/>
    <cellStyle name="20% - uthevingsfarge 3 14 2_4 manuell" xfId="54173" xr:uid="{22FCB91C-E5FE-46A0-961C-606CB0890A37}"/>
    <cellStyle name="20% - uthevingsfarge 3 14 3" xfId="3037" xr:uid="{00000000-0005-0000-0000-0000862C0000}"/>
    <cellStyle name="20% - uthevingsfarge 3 14 3 2" xfId="38417" xr:uid="{00000000-0005-0000-0000-0000872C0000}"/>
    <cellStyle name="20% - uthevingsfarge 3 14 3_CC1" xfId="54174" xr:uid="{B46A0F42-260A-480D-BB46-EC4031A16617}"/>
    <cellStyle name="20% - uthevingsfarge 3 14 4" xfId="38418" xr:uid="{00000000-0005-0000-0000-0000882C0000}"/>
    <cellStyle name="20% - uthevingsfarge 3 14 5" xfId="38419" xr:uid="{00000000-0005-0000-0000-0000892C0000}"/>
    <cellStyle name="20% - uthevingsfarge 3 14 6" xfId="38420" xr:uid="{00000000-0005-0000-0000-00008A2C0000}"/>
    <cellStyle name="20% - uthevingsfarge 3 14 7" xfId="38411" xr:uid="{00000000-0005-0000-0000-00008B2C0000}"/>
    <cellStyle name="20% - uthevingsfarge 3 14_4 manuell" xfId="54175"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3" xr:uid="{00000000-0005-0000-0000-0000902C0000}"/>
    <cellStyle name="20% - uthevingsfarge 3 15 2 2_CC1" xfId="54176" xr:uid="{7C26DB2C-C4E9-4C00-9424-A235392D7BC1}"/>
    <cellStyle name="20% - uthevingsfarge 3 15 2 3" xfId="38424" xr:uid="{00000000-0005-0000-0000-0000912C0000}"/>
    <cellStyle name="20% - uthevingsfarge 3 15 2 4" xfId="38425" xr:uid="{00000000-0005-0000-0000-0000922C0000}"/>
    <cellStyle name="20% - uthevingsfarge 3 15 2 5" xfId="38426" xr:uid="{00000000-0005-0000-0000-0000932C0000}"/>
    <cellStyle name="20% - uthevingsfarge 3 15 2 6" xfId="38422" xr:uid="{00000000-0005-0000-0000-0000942C0000}"/>
    <cellStyle name="20% - uthevingsfarge 3 15 2_4 manuell" xfId="54177" xr:uid="{6CC71EEE-7259-4677-BA3E-CCE09F977ABA}"/>
    <cellStyle name="20% - uthevingsfarge 3 15 3" xfId="3041" xr:uid="{00000000-0005-0000-0000-0000962C0000}"/>
    <cellStyle name="20% - uthevingsfarge 3 15 3 2" xfId="38427" xr:uid="{00000000-0005-0000-0000-0000972C0000}"/>
    <cellStyle name="20% - uthevingsfarge 3 15 3_CC1" xfId="54178" xr:uid="{D935F370-B8D0-4CB0-9532-D6883E2EAB94}"/>
    <cellStyle name="20% - uthevingsfarge 3 15 4" xfId="38428" xr:uid="{00000000-0005-0000-0000-0000982C0000}"/>
    <cellStyle name="20% - uthevingsfarge 3 15 5" xfId="38429" xr:uid="{00000000-0005-0000-0000-0000992C0000}"/>
    <cellStyle name="20% - uthevingsfarge 3 15 6" xfId="38430" xr:uid="{00000000-0005-0000-0000-00009A2C0000}"/>
    <cellStyle name="20% - uthevingsfarge 3 15 7" xfId="38421" xr:uid="{00000000-0005-0000-0000-00009B2C0000}"/>
    <cellStyle name="20% - uthevingsfarge 3 15_4 manuell" xfId="54179"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3" xr:uid="{00000000-0005-0000-0000-0000A02C0000}"/>
    <cellStyle name="20% - uthevingsfarge 3 16 2 2_CC1" xfId="54180" xr:uid="{A1F9788B-09E6-40A1-A741-F81A03C1DC03}"/>
    <cellStyle name="20% - uthevingsfarge 3 16 2 3" xfId="38434" xr:uid="{00000000-0005-0000-0000-0000A12C0000}"/>
    <cellStyle name="20% - uthevingsfarge 3 16 2 4" xfId="38435" xr:uid="{00000000-0005-0000-0000-0000A22C0000}"/>
    <cellStyle name="20% - uthevingsfarge 3 16 2 5" xfId="38436" xr:uid="{00000000-0005-0000-0000-0000A32C0000}"/>
    <cellStyle name="20% - uthevingsfarge 3 16 2 6" xfId="38432" xr:uid="{00000000-0005-0000-0000-0000A42C0000}"/>
    <cellStyle name="20% - uthevingsfarge 3 16 2_4 manuell" xfId="54181" xr:uid="{4398E4CA-462B-4416-896E-0AF0F8E0B5B4}"/>
    <cellStyle name="20% - uthevingsfarge 3 16 3" xfId="3045" xr:uid="{00000000-0005-0000-0000-0000A62C0000}"/>
    <cellStyle name="20% - uthevingsfarge 3 16 3 2" xfId="38437" xr:uid="{00000000-0005-0000-0000-0000A72C0000}"/>
    <cellStyle name="20% - uthevingsfarge 3 16 3_CC1" xfId="54182" xr:uid="{3EF16118-90AF-46C4-95B7-8BD22EC31C84}"/>
    <cellStyle name="20% - uthevingsfarge 3 16 4" xfId="38438" xr:uid="{00000000-0005-0000-0000-0000A82C0000}"/>
    <cellStyle name="20% - uthevingsfarge 3 16 5" xfId="38439" xr:uid="{00000000-0005-0000-0000-0000A92C0000}"/>
    <cellStyle name="20% - uthevingsfarge 3 16 6" xfId="38440" xr:uid="{00000000-0005-0000-0000-0000AA2C0000}"/>
    <cellStyle name="20% - uthevingsfarge 3 16 7" xfId="38431" xr:uid="{00000000-0005-0000-0000-0000AB2C0000}"/>
    <cellStyle name="20% - uthevingsfarge 3 16_4 manuell" xfId="54183"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3" xr:uid="{00000000-0005-0000-0000-0000B02C0000}"/>
    <cellStyle name="20% - uthevingsfarge 3 17 2 2_CC1" xfId="54184" xr:uid="{4514504A-2F9C-4C66-85A5-6508250A7F3A}"/>
    <cellStyle name="20% - uthevingsfarge 3 17 2 3" xfId="38444" xr:uid="{00000000-0005-0000-0000-0000B12C0000}"/>
    <cellStyle name="20% - uthevingsfarge 3 17 2 4" xfId="38445" xr:uid="{00000000-0005-0000-0000-0000B22C0000}"/>
    <cellStyle name="20% - uthevingsfarge 3 17 2 5" xfId="38446" xr:uid="{00000000-0005-0000-0000-0000B32C0000}"/>
    <cellStyle name="20% - uthevingsfarge 3 17 2 6" xfId="38442" xr:uid="{00000000-0005-0000-0000-0000B42C0000}"/>
    <cellStyle name="20% - uthevingsfarge 3 17 2_4 manuell" xfId="54185" xr:uid="{84BD9CEC-FB98-45A6-923E-83472DAD7D39}"/>
    <cellStyle name="20% - uthevingsfarge 3 17 3" xfId="3049" xr:uid="{00000000-0005-0000-0000-0000B62C0000}"/>
    <cellStyle name="20% - uthevingsfarge 3 17 3 2" xfId="38447" xr:uid="{00000000-0005-0000-0000-0000B72C0000}"/>
    <cellStyle name="20% - uthevingsfarge 3 17 3_CC1" xfId="54186" xr:uid="{9D0DC719-3FB6-4240-83A1-6840A5D4BA04}"/>
    <cellStyle name="20% - uthevingsfarge 3 17 4" xfId="38448" xr:uid="{00000000-0005-0000-0000-0000B82C0000}"/>
    <cellStyle name="20% - uthevingsfarge 3 17 5" xfId="38449" xr:uid="{00000000-0005-0000-0000-0000B92C0000}"/>
    <cellStyle name="20% - uthevingsfarge 3 17 6" xfId="38450" xr:uid="{00000000-0005-0000-0000-0000BA2C0000}"/>
    <cellStyle name="20% - uthevingsfarge 3 17 7" xfId="38441" xr:uid="{00000000-0005-0000-0000-0000BB2C0000}"/>
    <cellStyle name="20% - uthevingsfarge 3 17_4 manuell" xfId="54187"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3" xr:uid="{00000000-0005-0000-0000-0000C02C0000}"/>
    <cellStyle name="20% - uthevingsfarge 3 18 2 2_CC1" xfId="54188" xr:uid="{BF37771A-7397-4F14-977C-CEAB2A5EBA4A}"/>
    <cellStyle name="20% - uthevingsfarge 3 18 2 3" xfId="38454" xr:uid="{00000000-0005-0000-0000-0000C12C0000}"/>
    <cellStyle name="20% - uthevingsfarge 3 18 2 4" xfId="38455" xr:uid="{00000000-0005-0000-0000-0000C22C0000}"/>
    <cellStyle name="20% - uthevingsfarge 3 18 2 5" xfId="38456" xr:uid="{00000000-0005-0000-0000-0000C32C0000}"/>
    <cellStyle name="20% - uthevingsfarge 3 18 2 6" xfId="38452" xr:uid="{00000000-0005-0000-0000-0000C42C0000}"/>
    <cellStyle name="20% - uthevingsfarge 3 18 2_4 manuell" xfId="54189" xr:uid="{52531DDC-7994-4050-964D-87E2AB34AC83}"/>
    <cellStyle name="20% - uthevingsfarge 3 18 3" xfId="3053" xr:uid="{00000000-0005-0000-0000-0000C62C0000}"/>
    <cellStyle name="20% - uthevingsfarge 3 18 3 2" xfId="38457" xr:uid="{00000000-0005-0000-0000-0000C72C0000}"/>
    <cellStyle name="20% - uthevingsfarge 3 18 3_CC1" xfId="54190" xr:uid="{ED09DC33-7BA5-47CE-8F81-14FA5D67861C}"/>
    <cellStyle name="20% - uthevingsfarge 3 18 4" xfId="38458" xr:uid="{00000000-0005-0000-0000-0000C82C0000}"/>
    <cellStyle name="20% - uthevingsfarge 3 18 5" xfId="38459" xr:uid="{00000000-0005-0000-0000-0000C92C0000}"/>
    <cellStyle name="20% - uthevingsfarge 3 18 6" xfId="38460" xr:uid="{00000000-0005-0000-0000-0000CA2C0000}"/>
    <cellStyle name="20% - uthevingsfarge 3 18 7" xfId="38451" xr:uid="{00000000-0005-0000-0000-0000CB2C0000}"/>
    <cellStyle name="20% - uthevingsfarge 3 18_4 manuell" xfId="54191"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3" xr:uid="{00000000-0005-0000-0000-0000D02C0000}"/>
    <cellStyle name="20% - uthevingsfarge 3 19 2 2_CC1" xfId="54192" xr:uid="{E87B385F-6B7C-48D4-A68A-30B24B127881}"/>
    <cellStyle name="20% - uthevingsfarge 3 19 2 3" xfId="38464" xr:uid="{00000000-0005-0000-0000-0000D12C0000}"/>
    <cellStyle name="20% - uthevingsfarge 3 19 2 4" xfId="38465" xr:uid="{00000000-0005-0000-0000-0000D22C0000}"/>
    <cellStyle name="20% - uthevingsfarge 3 19 2 5" xfId="38466" xr:uid="{00000000-0005-0000-0000-0000D32C0000}"/>
    <cellStyle name="20% - uthevingsfarge 3 19 2 6" xfId="38462" xr:uid="{00000000-0005-0000-0000-0000D42C0000}"/>
    <cellStyle name="20% - uthevingsfarge 3 19 2_4 manuell" xfId="54193" xr:uid="{195E7DBB-7E62-4482-90F9-3D49A1B6307B}"/>
    <cellStyle name="20% - uthevingsfarge 3 19 3" xfId="3057" xr:uid="{00000000-0005-0000-0000-0000D62C0000}"/>
    <cellStyle name="20% - uthevingsfarge 3 19 3 2" xfId="38467" xr:uid="{00000000-0005-0000-0000-0000D72C0000}"/>
    <cellStyle name="20% - uthevingsfarge 3 19 3_CC1" xfId="54194" xr:uid="{C99B7150-9DCA-4E9E-B9DA-230258E0CF03}"/>
    <cellStyle name="20% - uthevingsfarge 3 19 4" xfId="38468" xr:uid="{00000000-0005-0000-0000-0000D82C0000}"/>
    <cellStyle name="20% - uthevingsfarge 3 19 5" xfId="38469" xr:uid="{00000000-0005-0000-0000-0000D92C0000}"/>
    <cellStyle name="20% - uthevingsfarge 3 19 6" xfId="38470" xr:uid="{00000000-0005-0000-0000-0000DA2C0000}"/>
    <cellStyle name="20% - uthevingsfarge 3 19 7" xfId="38461" xr:uid="{00000000-0005-0000-0000-0000DB2C0000}"/>
    <cellStyle name="20% - uthevingsfarge 3 19_4 manuell" xfId="54195"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0" xr:uid="{00000000-0005-0000-0000-0000E42C0000}"/>
    <cellStyle name="20% - uthevingsfarge 3 2 14" xfId="43801" xr:uid="{00000000-0005-0000-0000-0000E52C0000}"/>
    <cellStyle name="20% - uthevingsfarge 3 2 15" xfId="43802" xr:uid="{00000000-0005-0000-0000-0000E62C0000}"/>
    <cellStyle name="20% - uthevingsfarge 3 2 16" xfId="43803" xr:uid="{00000000-0005-0000-0000-0000E72C0000}"/>
    <cellStyle name="20% - uthevingsfarge 3 2 2" xfId="3059" xr:uid="{00000000-0005-0000-0000-0000E82C0000}"/>
    <cellStyle name="20% - uthevingsfarge 3 2 2 10" xfId="43804" xr:uid="{00000000-0005-0000-0000-0000E92C0000}"/>
    <cellStyle name="20% - uthevingsfarge 3 2 2 11" xfId="43805" xr:uid="{00000000-0005-0000-0000-0000EA2C0000}"/>
    <cellStyle name="20% - uthevingsfarge 3 2 2 2" xfId="3060" xr:uid="{00000000-0005-0000-0000-0000EB2C0000}"/>
    <cellStyle name="20% - uthevingsfarge 3 2 2 2 10" xfId="43806" xr:uid="{00000000-0005-0000-0000-0000EC2C0000}"/>
    <cellStyle name="20% - uthevingsfarge 3 2 2 2 2" xfId="14754" xr:uid="{00000000-0005-0000-0000-0000ED2C0000}"/>
    <cellStyle name="20% - uthevingsfarge 3 2 2 2 2 2" xfId="14755" xr:uid="{00000000-0005-0000-0000-0000EE2C0000}"/>
    <cellStyle name="20% - uthevingsfarge 3 2 2 2 2 2 2" xfId="43807" xr:uid="{00000000-0005-0000-0000-0000EF2C0000}"/>
    <cellStyle name="20% - uthevingsfarge 3 2 2 2 2 2 2 2" xfId="43808" xr:uid="{00000000-0005-0000-0000-0000F02C0000}"/>
    <cellStyle name="20% - uthevingsfarge 3 2 2 2 2 2 3" xfId="43809" xr:uid="{00000000-0005-0000-0000-0000F12C0000}"/>
    <cellStyle name="20% - uthevingsfarge 3 2 2 2 2 2_3. Chng in credit spreads" xfId="43810" xr:uid="{00000000-0005-0000-0000-0000F22C0000}"/>
    <cellStyle name="20% - uthevingsfarge 3 2 2 2 2 3" xfId="14756" xr:uid="{00000000-0005-0000-0000-0000F32C0000}"/>
    <cellStyle name="20% - uthevingsfarge 3 2 2 2 2 3 2" xfId="43811" xr:uid="{00000000-0005-0000-0000-0000F42C0000}"/>
    <cellStyle name="20% - uthevingsfarge 3 2 2 2 2 4" xfId="43812" xr:uid="{00000000-0005-0000-0000-0000F52C0000}"/>
    <cellStyle name="20% - uthevingsfarge 3 2 2 2 2 5" xfId="43813" xr:uid="{00000000-0005-0000-0000-0000F62C0000}"/>
    <cellStyle name="20% - uthevingsfarge 3 2 2 2 2 6" xfId="43814" xr:uid="{00000000-0005-0000-0000-0000F72C0000}"/>
    <cellStyle name="20% - uthevingsfarge 3 2 2 2 2_3. Chng in credit spreads" xfId="43815" xr:uid="{00000000-0005-0000-0000-0000F82C0000}"/>
    <cellStyle name="20% - uthevingsfarge 3 2 2 2 3" xfId="14757" xr:uid="{00000000-0005-0000-0000-0000F92C0000}"/>
    <cellStyle name="20% - uthevingsfarge 3 2 2 2 3 2" xfId="14758" xr:uid="{00000000-0005-0000-0000-0000FA2C0000}"/>
    <cellStyle name="20% - uthevingsfarge 3 2 2 2 3 2 2" xfId="43816" xr:uid="{00000000-0005-0000-0000-0000FB2C0000}"/>
    <cellStyle name="20% - uthevingsfarge 3 2 2 2 3 2 2 2" xfId="43817" xr:uid="{00000000-0005-0000-0000-0000FC2C0000}"/>
    <cellStyle name="20% - uthevingsfarge 3 2 2 2 3 2 3" xfId="43818" xr:uid="{00000000-0005-0000-0000-0000FD2C0000}"/>
    <cellStyle name="20% - uthevingsfarge 3 2 2 2 3 2_3. Chng in credit spreads" xfId="43819" xr:uid="{00000000-0005-0000-0000-0000FE2C0000}"/>
    <cellStyle name="20% - uthevingsfarge 3 2 2 2 3 3" xfId="14759" xr:uid="{00000000-0005-0000-0000-0000FF2C0000}"/>
    <cellStyle name="20% - uthevingsfarge 3 2 2 2 3 3 2" xfId="43820" xr:uid="{00000000-0005-0000-0000-0000002D0000}"/>
    <cellStyle name="20% - uthevingsfarge 3 2 2 2 3 4" xfId="43821" xr:uid="{00000000-0005-0000-0000-0000012D0000}"/>
    <cellStyle name="20% - uthevingsfarge 3 2 2 2 3 5" xfId="43822" xr:uid="{00000000-0005-0000-0000-0000022D0000}"/>
    <cellStyle name="20% - uthevingsfarge 3 2 2 2 3 6" xfId="43823" xr:uid="{00000000-0005-0000-0000-0000032D0000}"/>
    <cellStyle name="20% - uthevingsfarge 3 2 2 2 3_3. Chng in credit spreads" xfId="43824" xr:uid="{00000000-0005-0000-0000-0000042D0000}"/>
    <cellStyle name="20% - uthevingsfarge 3 2 2 2 4" xfId="14760" xr:uid="{00000000-0005-0000-0000-0000052D0000}"/>
    <cellStyle name="20% - uthevingsfarge 3 2 2 2 4 2" xfId="14761" xr:uid="{00000000-0005-0000-0000-0000062D0000}"/>
    <cellStyle name="20% - uthevingsfarge 3 2 2 2 4 2 2" xfId="43825" xr:uid="{00000000-0005-0000-0000-0000072D0000}"/>
    <cellStyle name="20% - uthevingsfarge 3 2 2 2 4 3" xfId="14762" xr:uid="{00000000-0005-0000-0000-0000082D0000}"/>
    <cellStyle name="20% - uthevingsfarge 3 2 2 2 4 4" xfId="43826" xr:uid="{00000000-0005-0000-0000-0000092D0000}"/>
    <cellStyle name="20% - uthevingsfarge 3 2 2 2 4 5" xfId="43827" xr:uid="{00000000-0005-0000-0000-00000A2D0000}"/>
    <cellStyle name="20% - uthevingsfarge 3 2 2 2 4 6" xfId="43828" xr:uid="{00000000-0005-0000-0000-00000B2D0000}"/>
    <cellStyle name="20% - uthevingsfarge 3 2 2 2 4_3. Chng in credit spreads" xfId="43829" xr:uid="{00000000-0005-0000-0000-00000C2D0000}"/>
    <cellStyle name="20% - uthevingsfarge 3 2 2 2 5" xfId="14763" xr:uid="{00000000-0005-0000-0000-00000D2D0000}"/>
    <cellStyle name="20% - uthevingsfarge 3 2 2 2 5 2" xfId="14764" xr:uid="{00000000-0005-0000-0000-00000E2D0000}"/>
    <cellStyle name="20% - uthevingsfarge 3 2 2 2 5 2 2" xfId="43830" xr:uid="{00000000-0005-0000-0000-00000F2D0000}"/>
    <cellStyle name="20% - uthevingsfarge 3 2 2 2 5 3" xfId="14765" xr:uid="{00000000-0005-0000-0000-0000102D0000}"/>
    <cellStyle name="20% - uthevingsfarge 3 2 2 2 5 4" xfId="43831" xr:uid="{00000000-0005-0000-0000-0000112D0000}"/>
    <cellStyle name="20% - uthevingsfarge 3 2 2 2 5 5" xfId="43832" xr:uid="{00000000-0005-0000-0000-0000122D0000}"/>
    <cellStyle name="20% - uthevingsfarge 3 2 2 2 5_3. Chng in credit spreads" xfId="43833" xr:uid="{00000000-0005-0000-0000-0000132D0000}"/>
    <cellStyle name="20% - uthevingsfarge 3 2 2 2 6" xfId="14766" xr:uid="{00000000-0005-0000-0000-0000142D0000}"/>
    <cellStyle name="20% - uthevingsfarge 3 2 2 2 6 2" xfId="43834" xr:uid="{00000000-0005-0000-0000-0000152D0000}"/>
    <cellStyle name="20% - uthevingsfarge 3 2 2 2 7" xfId="14767" xr:uid="{00000000-0005-0000-0000-0000162D0000}"/>
    <cellStyle name="20% - uthevingsfarge 3 2 2 2 8" xfId="38472" xr:uid="{00000000-0005-0000-0000-0000172D0000}"/>
    <cellStyle name="20% - uthevingsfarge 3 2 2 2 9" xfId="43835" xr:uid="{00000000-0005-0000-0000-0000182D0000}"/>
    <cellStyle name="20% - uthevingsfarge 3 2 2 2_3. Chng in credit spreads" xfId="43836" xr:uid="{00000000-0005-0000-0000-0000192D0000}"/>
    <cellStyle name="20% - uthevingsfarge 3 2 2 3" xfId="14768" xr:uid="{00000000-0005-0000-0000-00001A2D0000}"/>
    <cellStyle name="20% - uthevingsfarge 3 2 2 3 2" xfId="14769" xr:uid="{00000000-0005-0000-0000-00001B2D0000}"/>
    <cellStyle name="20% - uthevingsfarge 3 2 2 3 2 2" xfId="43837" xr:uid="{00000000-0005-0000-0000-00001C2D0000}"/>
    <cellStyle name="20% - uthevingsfarge 3 2 2 3 2 2 2" xfId="43838" xr:uid="{00000000-0005-0000-0000-00001D2D0000}"/>
    <cellStyle name="20% - uthevingsfarge 3 2 2 3 2 3" xfId="43839" xr:uid="{00000000-0005-0000-0000-00001E2D0000}"/>
    <cellStyle name="20% - uthevingsfarge 3 2 2 3 2_3. Chng in credit spreads" xfId="43840" xr:uid="{00000000-0005-0000-0000-00001F2D0000}"/>
    <cellStyle name="20% - uthevingsfarge 3 2 2 3 3" xfId="14770" xr:uid="{00000000-0005-0000-0000-0000202D0000}"/>
    <cellStyle name="20% - uthevingsfarge 3 2 2 3 3 2" xfId="43841" xr:uid="{00000000-0005-0000-0000-0000212D0000}"/>
    <cellStyle name="20% - uthevingsfarge 3 2 2 3 4" xfId="38473" xr:uid="{00000000-0005-0000-0000-0000222D0000}"/>
    <cellStyle name="20% - uthevingsfarge 3 2 2 3 5" xfId="43842" xr:uid="{00000000-0005-0000-0000-0000232D0000}"/>
    <cellStyle name="20% - uthevingsfarge 3 2 2 3 6" xfId="43843" xr:uid="{00000000-0005-0000-0000-0000242D0000}"/>
    <cellStyle name="20% - uthevingsfarge 3 2 2 3_3. Chng in credit spreads" xfId="43844" xr:uid="{00000000-0005-0000-0000-0000252D0000}"/>
    <cellStyle name="20% - uthevingsfarge 3 2 2 4" xfId="14771" xr:uid="{00000000-0005-0000-0000-0000262D0000}"/>
    <cellStyle name="20% - uthevingsfarge 3 2 2 4 2" xfId="14772" xr:uid="{00000000-0005-0000-0000-0000272D0000}"/>
    <cellStyle name="20% - uthevingsfarge 3 2 2 4 2 2" xfId="43845" xr:uid="{00000000-0005-0000-0000-0000282D0000}"/>
    <cellStyle name="20% - uthevingsfarge 3 2 2 4 2 2 2" xfId="43846" xr:uid="{00000000-0005-0000-0000-0000292D0000}"/>
    <cellStyle name="20% - uthevingsfarge 3 2 2 4 2 3" xfId="43847" xr:uid="{00000000-0005-0000-0000-00002A2D0000}"/>
    <cellStyle name="20% - uthevingsfarge 3 2 2 4 2_3. Chng in credit spreads" xfId="43848" xr:uid="{00000000-0005-0000-0000-00002B2D0000}"/>
    <cellStyle name="20% - uthevingsfarge 3 2 2 4 3" xfId="14773" xr:uid="{00000000-0005-0000-0000-00002C2D0000}"/>
    <cellStyle name="20% - uthevingsfarge 3 2 2 4 3 2" xfId="43849" xr:uid="{00000000-0005-0000-0000-00002D2D0000}"/>
    <cellStyle name="20% - uthevingsfarge 3 2 2 4 4" xfId="38474" xr:uid="{00000000-0005-0000-0000-00002E2D0000}"/>
    <cellStyle name="20% - uthevingsfarge 3 2 2 4 5" xfId="43850" xr:uid="{00000000-0005-0000-0000-00002F2D0000}"/>
    <cellStyle name="20% - uthevingsfarge 3 2 2 4 6" xfId="43851" xr:uid="{00000000-0005-0000-0000-0000302D0000}"/>
    <cellStyle name="20% - uthevingsfarge 3 2 2 4_3. Chng in credit spreads" xfId="43852" xr:uid="{00000000-0005-0000-0000-0000312D0000}"/>
    <cellStyle name="20% - uthevingsfarge 3 2 2 5" xfId="14774" xr:uid="{00000000-0005-0000-0000-0000322D0000}"/>
    <cellStyle name="20% - uthevingsfarge 3 2 2 5 2" xfId="14775" xr:uid="{00000000-0005-0000-0000-0000332D0000}"/>
    <cellStyle name="20% - uthevingsfarge 3 2 2 5 2 2" xfId="43853" xr:uid="{00000000-0005-0000-0000-0000342D0000}"/>
    <cellStyle name="20% - uthevingsfarge 3 2 2 5 2 2 2" xfId="43854" xr:uid="{00000000-0005-0000-0000-0000352D0000}"/>
    <cellStyle name="20% - uthevingsfarge 3 2 2 5 2 3" xfId="43855" xr:uid="{00000000-0005-0000-0000-0000362D0000}"/>
    <cellStyle name="20% - uthevingsfarge 3 2 2 5 2_3. Chng in credit spreads" xfId="43856" xr:uid="{00000000-0005-0000-0000-0000372D0000}"/>
    <cellStyle name="20% - uthevingsfarge 3 2 2 5 3" xfId="14776" xr:uid="{00000000-0005-0000-0000-0000382D0000}"/>
    <cellStyle name="20% - uthevingsfarge 3 2 2 5 3 2" xfId="43857" xr:uid="{00000000-0005-0000-0000-0000392D0000}"/>
    <cellStyle name="20% - uthevingsfarge 3 2 2 5 4" xfId="38475" xr:uid="{00000000-0005-0000-0000-00003A2D0000}"/>
    <cellStyle name="20% - uthevingsfarge 3 2 2 5 5" xfId="43858" xr:uid="{00000000-0005-0000-0000-00003B2D0000}"/>
    <cellStyle name="20% - uthevingsfarge 3 2 2 5 6" xfId="43859" xr:uid="{00000000-0005-0000-0000-00003C2D0000}"/>
    <cellStyle name="20% - uthevingsfarge 3 2 2 5_3. Chng in credit spreads" xfId="43860" xr:uid="{00000000-0005-0000-0000-00003D2D0000}"/>
    <cellStyle name="20% - uthevingsfarge 3 2 2 6" xfId="14777" xr:uid="{00000000-0005-0000-0000-00003E2D0000}"/>
    <cellStyle name="20% - uthevingsfarge 3 2 2 6 2" xfId="14778" xr:uid="{00000000-0005-0000-0000-00003F2D0000}"/>
    <cellStyle name="20% - uthevingsfarge 3 2 2 6 2 2" xfId="43861" xr:uid="{00000000-0005-0000-0000-0000402D0000}"/>
    <cellStyle name="20% - uthevingsfarge 3 2 2 6 3" xfId="14779" xr:uid="{00000000-0005-0000-0000-0000412D0000}"/>
    <cellStyle name="20% - uthevingsfarge 3 2 2 6 4" xfId="43862" xr:uid="{00000000-0005-0000-0000-0000422D0000}"/>
    <cellStyle name="20% - uthevingsfarge 3 2 2 6 5" xfId="43863" xr:uid="{00000000-0005-0000-0000-0000432D0000}"/>
    <cellStyle name="20% - uthevingsfarge 3 2 2 6 6" xfId="43864" xr:uid="{00000000-0005-0000-0000-0000442D0000}"/>
    <cellStyle name="20% - uthevingsfarge 3 2 2 6_3. Chng in credit spreads" xfId="43865" xr:uid="{00000000-0005-0000-0000-0000452D0000}"/>
    <cellStyle name="20% - uthevingsfarge 3 2 2 7" xfId="14780" xr:uid="{00000000-0005-0000-0000-0000462D0000}"/>
    <cellStyle name="20% - uthevingsfarge 3 2 2 7 2" xfId="43866" xr:uid="{00000000-0005-0000-0000-0000472D0000}"/>
    <cellStyle name="20% - uthevingsfarge 3 2 2 8" xfId="38471" xr:uid="{00000000-0005-0000-0000-0000482D0000}"/>
    <cellStyle name="20% - uthevingsfarge 3 2 2 9" xfId="43867" xr:uid="{00000000-0005-0000-0000-0000492D0000}"/>
    <cellStyle name="20% - uthevingsfarge 3 2 2_3. Chng in credit spreads" xfId="43868" xr:uid="{00000000-0005-0000-0000-00004A2D0000}"/>
    <cellStyle name="20% - uthevingsfarge 3 2 3" xfId="12448" xr:uid="{00000000-0005-0000-0000-00004B2D0000}"/>
    <cellStyle name="20% - uthevingsfarge 3 2 3 10" xfId="43869" xr:uid="{00000000-0005-0000-0000-00004C2D0000}"/>
    <cellStyle name="20% - uthevingsfarge 3 2 3 2" xfId="14781" xr:uid="{00000000-0005-0000-0000-00004D2D0000}"/>
    <cellStyle name="20% - uthevingsfarge 3 2 3 2 2" xfId="14782" xr:uid="{00000000-0005-0000-0000-00004E2D0000}"/>
    <cellStyle name="20% - uthevingsfarge 3 2 3 2 2 2" xfId="43870" xr:uid="{00000000-0005-0000-0000-00004F2D0000}"/>
    <cellStyle name="20% - uthevingsfarge 3 2 3 2 2 2 2" xfId="43871" xr:uid="{00000000-0005-0000-0000-0000502D0000}"/>
    <cellStyle name="20% - uthevingsfarge 3 2 3 2 2 3" xfId="43872" xr:uid="{00000000-0005-0000-0000-0000512D0000}"/>
    <cellStyle name="20% - uthevingsfarge 3 2 3 2 2_3. Chng in credit spreads" xfId="43873" xr:uid="{00000000-0005-0000-0000-0000522D0000}"/>
    <cellStyle name="20% - uthevingsfarge 3 2 3 2 3" xfId="14783" xr:uid="{00000000-0005-0000-0000-0000532D0000}"/>
    <cellStyle name="20% - uthevingsfarge 3 2 3 2 3 2" xfId="43874" xr:uid="{00000000-0005-0000-0000-0000542D0000}"/>
    <cellStyle name="20% - uthevingsfarge 3 2 3 2 3 2 2" xfId="43875" xr:uid="{00000000-0005-0000-0000-0000552D0000}"/>
    <cellStyle name="20% - uthevingsfarge 3 2 3 2 3 3" xfId="43876" xr:uid="{00000000-0005-0000-0000-0000562D0000}"/>
    <cellStyle name="20% - uthevingsfarge 3 2 3 2 3_3. Chng in credit spreads" xfId="43877" xr:uid="{00000000-0005-0000-0000-0000572D0000}"/>
    <cellStyle name="20% - uthevingsfarge 3 2 3 2 4" xfId="43878" xr:uid="{00000000-0005-0000-0000-0000582D0000}"/>
    <cellStyle name="20% - uthevingsfarge 3 2 3 2 4 2" xfId="43879" xr:uid="{00000000-0005-0000-0000-0000592D0000}"/>
    <cellStyle name="20% - uthevingsfarge 3 2 3 2 4 2 2" xfId="43880" xr:uid="{00000000-0005-0000-0000-00005A2D0000}"/>
    <cellStyle name="20% - uthevingsfarge 3 2 3 2 4 3" xfId="43881" xr:uid="{00000000-0005-0000-0000-00005B2D0000}"/>
    <cellStyle name="20% - uthevingsfarge 3 2 3 2 4_3. Chng in credit spreads" xfId="43882" xr:uid="{00000000-0005-0000-0000-00005C2D0000}"/>
    <cellStyle name="20% - uthevingsfarge 3 2 3 2 5" xfId="43883" xr:uid="{00000000-0005-0000-0000-00005D2D0000}"/>
    <cellStyle name="20% - uthevingsfarge 3 2 3 2 5 2" xfId="43884" xr:uid="{00000000-0005-0000-0000-00005E2D0000}"/>
    <cellStyle name="20% - uthevingsfarge 3 2 3 2 6" xfId="43885" xr:uid="{00000000-0005-0000-0000-00005F2D0000}"/>
    <cellStyle name="20% - uthevingsfarge 3 2 3 2_3. Chng in credit spreads" xfId="43886" xr:uid="{00000000-0005-0000-0000-0000602D0000}"/>
    <cellStyle name="20% - uthevingsfarge 3 2 3 3" xfId="14784" xr:uid="{00000000-0005-0000-0000-0000612D0000}"/>
    <cellStyle name="20% - uthevingsfarge 3 2 3 3 2" xfId="14785" xr:uid="{00000000-0005-0000-0000-0000622D0000}"/>
    <cellStyle name="20% - uthevingsfarge 3 2 3 3 2 2" xfId="43887" xr:uid="{00000000-0005-0000-0000-0000632D0000}"/>
    <cellStyle name="20% - uthevingsfarge 3 2 3 3 2 2 2" xfId="43888" xr:uid="{00000000-0005-0000-0000-0000642D0000}"/>
    <cellStyle name="20% - uthevingsfarge 3 2 3 3 2 3" xfId="43889" xr:uid="{00000000-0005-0000-0000-0000652D0000}"/>
    <cellStyle name="20% - uthevingsfarge 3 2 3 3 2_3. Chng in credit spreads" xfId="43890" xr:uid="{00000000-0005-0000-0000-0000662D0000}"/>
    <cellStyle name="20% - uthevingsfarge 3 2 3 3 3" xfId="14786" xr:uid="{00000000-0005-0000-0000-0000672D0000}"/>
    <cellStyle name="20% - uthevingsfarge 3 2 3 3 3 2" xfId="43891" xr:uid="{00000000-0005-0000-0000-0000682D0000}"/>
    <cellStyle name="20% - uthevingsfarge 3 2 3 3 4" xfId="43892" xr:uid="{00000000-0005-0000-0000-0000692D0000}"/>
    <cellStyle name="20% - uthevingsfarge 3 2 3 3 5" xfId="43893" xr:uid="{00000000-0005-0000-0000-00006A2D0000}"/>
    <cellStyle name="20% - uthevingsfarge 3 2 3 3 6" xfId="43894" xr:uid="{00000000-0005-0000-0000-00006B2D0000}"/>
    <cellStyle name="20% - uthevingsfarge 3 2 3 3_3. Chng in credit spreads" xfId="43895" xr:uid="{00000000-0005-0000-0000-00006C2D0000}"/>
    <cellStyle name="20% - uthevingsfarge 3 2 3 4" xfId="14787" xr:uid="{00000000-0005-0000-0000-00006D2D0000}"/>
    <cellStyle name="20% - uthevingsfarge 3 2 3 4 2" xfId="14788" xr:uid="{00000000-0005-0000-0000-00006E2D0000}"/>
    <cellStyle name="20% - uthevingsfarge 3 2 3 4 2 2" xfId="43896" xr:uid="{00000000-0005-0000-0000-00006F2D0000}"/>
    <cellStyle name="20% - uthevingsfarge 3 2 3 4 3" xfId="14789" xr:uid="{00000000-0005-0000-0000-0000702D0000}"/>
    <cellStyle name="20% - uthevingsfarge 3 2 3 4 4" xfId="43897" xr:uid="{00000000-0005-0000-0000-0000712D0000}"/>
    <cellStyle name="20% - uthevingsfarge 3 2 3 4 5" xfId="43898" xr:uid="{00000000-0005-0000-0000-0000722D0000}"/>
    <cellStyle name="20% - uthevingsfarge 3 2 3 4 6" xfId="43899" xr:uid="{00000000-0005-0000-0000-0000732D0000}"/>
    <cellStyle name="20% - uthevingsfarge 3 2 3 4_3. Chng in credit spreads" xfId="43900" xr:uid="{00000000-0005-0000-0000-0000742D0000}"/>
    <cellStyle name="20% - uthevingsfarge 3 2 3 5" xfId="14790" xr:uid="{00000000-0005-0000-0000-0000752D0000}"/>
    <cellStyle name="20% - uthevingsfarge 3 2 3 5 2" xfId="14791" xr:uid="{00000000-0005-0000-0000-0000762D0000}"/>
    <cellStyle name="20% - uthevingsfarge 3 2 3 5 2 2" xfId="43901" xr:uid="{00000000-0005-0000-0000-0000772D0000}"/>
    <cellStyle name="20% - uthevingsfarge 3 2 3 5 3" xfId="14792" xr:uid="{00000000-0005-0000-0000-0000782D0000}"/>
    <cellStyle name="20% - uthevingsfarge 3 2 3 5 4" xfId="43902" xr:uid="{00000000-0005-0000-0000-0000792D0000}"/>
    <cellStyle name="20% - uthevingsfarge 3 2 3 5 5" xfId="43903" xr:uid="{00000000-0005-0000-0000-00007A2D0000}"/>
    <cellStyle name="20% - uthevingsfarge 3 2 3 5 6" xfId="43904" xr:uid="{00000000-0005-0000-0000-00007B2D0000}"/>
    <cellStyle name="20% - uthevingsfarge 3 2 3 5_3. Chng in credit spreads" xfId="43905" xr:uid="{00000000-0005-0000-0000-00007C2D0000}"/>
    <cellStyle name="20% - uthevingsfarge 3 2 3 6" xfId="14793" xr:uid="{00000000-0005-0000-0000-00007D2D0000}"/>
    <cellStyle name="20% - uthevingsfarge 3 2 3 6 2" xfId="43906" xr:uid="{00000000-0005-0000-0000-00007E2D0000}"/>
    <cellStyle name="20% - uthevingsfarge 3 2 3 6 2 2" xfId="43907" xr:uid="{00000000-0005-0000-0000-00007F2D0000}"/>
    <cellStyle name="20% - uthevingsfarge 3 2 3 6 3" xfId="43908" xr:uid="{00000000-0005-0000-0000-0000802D0000}"/>
    <cellStyle name="20% - uthevingsfarge 3 2 3 6_3. Chng in credit spreads" xfId="43909" xr:uid="{00000000-0005-0000-0000-0000812D0000}"/>
    <cellStyle name="20% - uthevingsfarge 3 2 3 7" xfId="14794" xr:uid="{00000000-0005-0000-0000-0000822D0000}"/>
    <cellStyle name="20% - uthevingsfarge 3 2 3 7 2" xfId="43910" xr:uid="{00000000-0005-0000-0000-0000832D0000}"/>
    <cellStyle name="20% - uthevingsfarge 3 2 3 8" xfId="38476" xr:uid="{00000000-0005-0000-0000-0000842D0000}"/>
    <cellStyle name="20% - uthevingsfarge 3 2 3 9" xfId="43911" xr:uid="{00000000-0005-0000-0000-0000852D0000}"/>
    <cellStyle name="20% - uthevingsfarge 3 2 3_3. Chng in credit spreads" xfId="43912"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13" xr:uid="{00000000-0005-0000-0000-00008A2D0000}"/>
    <cellStyle name="20% - uthevingsfarge 3 2 4 2 3" xfId="43914" xr:uid="{00000000-0005-0000-0000-00008B2D0000}"/>
    <cellStyle name="20% - uthevingsfarge 3 2 4 2_3. Chng in credit spreads" xfId="43915" xr:uid="{00000000-0005-0000-0000-00008C2D0000}"/>
    <cellStyle name="20% - uthevingsfarge 3 2 4 3" xfId="14798" xr:uid="{00000000-0005-0000-0000-00008D2D0000}"/>
    <cellStyle name="20% - uthevingsfarge 3 2 4 3 2" xfId="43916" xr:uid="{00000000-0005-0000-0000-00008E2D0000}"/>
    <cellStyle name="20% - uthevingsfarge 3 2 4 3 2 2" xfId="43917" xr:uid="{00000000-0005-0000-0000-00008F2D0000}"/>
    <cellStyle name="20% - uthevingsfarge 3 2 4 3 3" xfId="43918" xr:uid="{00000000-0005-0000-0000-0000902D0000}"/>
    <cellStyle name="20% - uthevingsfarge 3 2 4 3_3. Chng in credit spreads" xfId="43919" xr:uid="{00000000-0005-0000-0000-0000912D0000}"/>
    <cellStyle name="20% - uthevingsfarge 3 2 4 4" xfId="14799" xr:uid="{00000000-0005-0000-0000-0000922D0000}"/>
    <cellStyle name="20% - uthevingsfarge 3 2 4 4 2" xfId="43920" xr:uid="{00000000-0005-0000-0000-0000932D0000}"/>
    <cellStyle name="20% - uthevingsfarge 3 2 4 4 2 2" xfId="43921" xr:uid="{00000000-0005-0000-0000-0000942D0000}"/>
    <cellStyle name="20% - uthevingsfarge 3 2 4 4 3" xfId="43922" xr:uid="{00000000-0005-0000-0000-0000952D0000}"/>
    <cellStyle name="20% - uthevingsfarge 3 2 4 4_3. Chng in credit spreads" xfId="43923" xr:uid="{00000000-0005-0000-0000-0000962D0000}"/>
    <cellStyle name="20% - uthevingsfarge 3 2 4 5" xfId="38477" xr:uid="{00000000-0005-0000-0000-0000972D0000}"/>
    <cellStyle name="20% - uthevingsfarge 3 2 4 5 2" xfId="43924" xr:uid="{00000000-0005-0000-0000-0000982D0000}"/>
    <cellStyle name="20% - uthevingsfarge 3 2 4 6" xfId="43925" xr:uid="{00000000-0005-0000-0000-0000992D0000}"/>
    <cellStyle name="20% - uthevingsfarge 3 2 4 7" xfId="43926" xr:uid="{00000000-0005-0000-0000-00009A2D0000}"/>
    <cellStyle name="20% - uthevingsfarge 3 2 4_3. Chng in credit spreads" xfId="43927"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28" xr:uid="{00000000-0005-0000-0000-00009F2D0000}"/>
    <cellStyle name="20% - uthevingsfarge 3 2 5 2 3" xfId="43929" xr:uid="{00000000-0005-0000-0000-0000A02D0000}"/>
    <cellStyle name="20% - uthevingsfarge 3 2 5 2_3. Chng in credit spreads" xfId="43930" xr:uid="{00000000-0005-0000-0000-0000A12D0000}"/>
    <cellStyle name="20% - uthevingsfarge 3 2 5 3" xfId="14803" xr:uid="{00000000-0005-0000-0000-0000A22D0000}"/>
    <cellStyle name="20% - uthevingsfarge 3 2 5 3 2" xfId="43931" xr:uid="{00000000-0005-0000-0000-0000A32D0000}"/>
    <cellStyle name="20% - uthevingsfarge 3 2 5 4" xfId="14804" xr:uid="{00000000-0005-0000-0000-0000A42D0000}"/>
    <cellStyle name="20% - uthevingsfarge 3 2 5 5" xfId="38478" xr:uid="{00000000-0005-0000-0000-0000A52D0000}"/>
    <cellStyle name="20% - uthevingsfarge 3 2 5 6" xfId="43932" xr:uid="{00000000-0005-0000-0000-0000A62D0000}"/>
    <cellStyle name="20% - uthevingsfarge 3 2 5 7" xfId="43933" xr:uid="{00000000-0005-0000-0000-0000A72D0000}"/>
    <cellStyle name="20% - uthevingsfarge 3 2 5_3. Chng in credit spreads" xfId="43934"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35" xr:uid="{00000000-0005-0000-0000-0000AC2D0000}"/>
    <cellStyle name="20% - uthevingsfarge 3 2 6 2 3" xfId="43936" xr:uid="{00000000-0005-0000-0000-0000AD2D0000}"/>
    <cellStyle name="20% - uthevingsfarge 3 2 6 2_3. Chng in credit spreads" xfId="43937" xr:uid="{00000000-0005-0000-0000-0000AE2D0000}"/>
    <cellStyle name="20% - uthevingsfarge 3 2 6 3" xfId="14808" xr:uid="{00000000-0005-0000-0000-0000AF2D0000}"/>
    <cellStyle name="20% - uthevingsfarge 3 2 6 3 2" xfId="43938" xr:uid="{00000000-0005-0000-0000-0000B02D0000}"/>
    <cellStyle name="20% - uthevingsfarge 3 2 6 4" xfId="14809" xr:uid="{00000000-0005-0000-0000-0000B12D0000}"/>
    <cellStyle name="20% - uthevingsfarge 3 2 6 5" xfId="38479" xr:uid="{00000000-0005-0000-0000-0000B22D0000}"/>
    <cellStyle name="20% - uthevingsfarge 3 2 6 6" xfId="43939" xr:uid="{00000000-0005-0000-0000-0000B32D0000}"/>
    <cellStyle name="20% - uthevingsfarge 3 2 6 7" xfId="43940" xr:uid="{00000000-0005-0000-0000-0000B42D0000}"/>
    <cellStyle name="20% - uthevingsfarge 3 2 6_3. Chng in credit spreads" xfId="43941"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2"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43" xr:uid="{00000000-0005-0000-0000-0000BD2D0000}"/>
    <cellStyle name="20% - uthevingsfarge 3 2 7 6" xfId="43944" xr:uid="{00000000-0005-0000-0000-0000BE2D0000}"/>
    <cellStyle name="20% - uthevingsfarge 3 2 7_3. Chng in credit spreads" xfId="43945" xr:uid="{00000000-0005-0000-0000-0000BF2D0000}"/>
    <cellStyle name="20% - uthevingsfarge 3 2 8" xfId="14816" xr:uid="{00000000-0005-0000-0000-0000C02D0000}"/>
    <cellStyle name="20% - uthevingsfarge 3 2 8 2" xfId="14817" xr:uid="{00000000-0005-0000-0000-0000C12D0000}"/>
    <cellStyle name="20% - uthevingsfarge 3 2 8 2 2" xfId="43946" xr:uid="{00000000-0005-0000-0000-0000C22D0000}"/>
    <cellStyle name="20% - uthevingsfarge 3 2 8 3" xfId="14818" xr:uid="{00000000-0005-0000-0000-0000C32D0000}"/>
    <cellStyle name="20% - uthevingsfarge 3 2 8 4" xfId="43947" xr:uid="{00000000-0005-0000-0000-0000C42D0000}"/>
    <cellStyle name="20% - uthevingsfarge 3 2 8_3. Chng in credit spreads" xfId="43948"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2" xr:uid="{00000000-0005-0000-0000-0000CE2D0000}"/>
    <cellStyle name="20% - uthevingsfarge 3 20 2 2_CC1" xfId="54196" xr:uid="{76DF8866-B130-455B-921E-113A6422E1EF}"/>
    <cellStyle name="20% - uthevingsfarge 3 20 2 3" xfId="38483" xr:uid="{00000000-0005-0000-0000-0000CF2D0000}"/>
    <cellStyle name="20% - uthevingsfarge 3 20 2 4" xfId="38484" xr:uid="{00000000-0005-0000-0000-0000D02D0000}"/>
    <cellStyle name="20% - uthevingsfarge 3 20 2 5" xfId="38485" xr:uid="{00000000-0005-0000-0000-0000D12D0000}"/>
    <cellStyle name="20% - uthevingsfarge 3 20 2 6" xfId="38481" xr:uid="{00000000-0005-0000-0000-0000D22D0000}"/>
    <cellStyle name="20% - uthevingsfarge 3 20 2_4 manuell" xfId="54197" xr:uid="{659BA794-4A23-475A-AD60-D78303A4FC14}"/>
    <cellStyle name="20% - uthevingsfarge 3 20 3" xfId="3065" xr:uid="{00000000-0005-0000-0000-0000D42D0000}"/>
    <cellStyle name="20% - uthevingsfarge 3 20 3 2" xfId="38486" xr:uid="{00000000-0005-0000-0000-0000D52D0000}"/>
    <cellStyle name="20% - uthevingsfarge 3 20 3_CC1" xfId="54198" xr:uid="{BB76B66A-0400-4D6F-B233-98604E4B15EF}"/>
    <cellStyle name="20% - uthevingsfarge 3 20 4" xfId="38487" xr:uid="{00000000-0005-0000-0000-0000D62D0000}"/>
    <cellStyle name="20% - uthevingsfarge 3 20 5" xfId="38488" xr:uid="{00000000-0005-0000-0000-0000D72D0000}"/>
    <cellStyle name="20% - uthevingsfarge 3 20 6" xfId="38489" xr:uid="{00000000-0005-0000-0000-0000D82D0000}"/>
    <cellStyle name="20% - uthevingsfarge 3 20 7" xfId="38480" xr:uid="{00000000-0005-0000-0000-0000D92D0000}"/>
    <cellStyle name="20% - uthevingsfarge 3 20_4 manuell" xfId="54199"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2" xr:uid="{00000000-0005-0000-0000-0000DE2D0000}"/>
    <cellStyle name="20% - uthevingsfarge 3 21 2 2_CC1" xfId="54200" xr:uid="{9AC57D42-A3DB-44A2-8995-6BB7BA98973C}"/>
    <cellStyle name="20% - uthevingsfarge 3 21 2 3" xfId="38493" xr:uid="{00000000-0005-0000-0000-0000DF2D0000}"/>
    <cellStyle name="20% - uthevingsfarge 3 21 2 4" xfId="38494" xr:uid="{00000000-0005-0000-0000-0000E02D0000}"/>
    <cellStyle name="20% - uthevingsfarge 3 21 2 5" xfId="38495" xr:uid="{00000000-0005-0000-0000-0000E12D0000}"/>
    <cellStyle name="20% - uthevingsfarge 3 21 2 6" xfId="38491" xr:uid="{00000000-0005-0000-0000-0000E22D0000}"/>
    <cellStyle name="20% - uthevingsfarge 3 21 2_4 manuell" xfId="54201" xr:uid="{EE87F2F6-78B5-49CD-99BA-F5726D29DE9F}"/>
    <cellStyle name="20% - uthevingsfarge 3 21 3" xfId="3069" xr:uid="{00000000-0005-0000-0000-0000E42D0000}"/>
    <cellStyle name="20% - uthevingsfarge 3 21 3 2" xfId="38496" xr:uid="{00000000-0005-0000-0000-0000E52D0000}"/>
    <cellStyle name="20% - uthevingsfarge 3 21 3_CC1" xfId="54202" xr:uid="{CA8E37B9-34C1-4C98-811F-518EA30DEACD}"/>
    <cellStyle name="20% - uthevingsfarge 3 21 4" xfId="38497" xr:uid="{00000000-0005-0000-0000-0000E62D0000}"/>
    <cellStyle name="20% - uthevingsfarge 3 21 5" xfId="38498" xr:uid="{00000000-0005-0000-0000-0000E72D0000}"/>
    <cellStyle name="20% - uthevingsfarge 3 21 6" xfId="38499" xr:uid="{00000000-0005-0000-0000-0000E82D0000}"/>
    <cellStyle name="20% - uthevingsfarge 3 21 7" xfId="38490" xr:uid="{00000000-0005-0000-0000-0000E92D0000}"/>
    <cellStyle name="20% - uthevingsfarge 3 21_4 manuell" xfId="54203"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2" xr:uid="{00000000-0005-0000-0000-0000EE2D0000}"/>
    <cellStyle name="20% - uthevingsfarge 3 22 2 2_CC1" xfId="54204" xr:uid="{BCCA2F76-877F-433F-ABBE-08A3B918A3DA}"/>
    <cellStyle name="20% - uthevingsfarge 3 22 2 3" xfId="38503" xr:uid="{00000000-0005-0000-0000-0000EF2D0000}"/>
    <cellStyle name="20% - uthevingsfarge 3 22 2 4" xfId="38504" xr:uid="{00000000-0005-0000-0000-0000F02D0000}"/>
    <cellStyle name="20% - uthevingsfarge 3 22 2 5" xfId="38505" xr:uid="{00000000-0005-0000-0000-0000F12D0000}"/>
    <cellStyle name="20% - uthevingsfarge 3 22 2 6" xfId="38501" xr:uid="{00000000-0005-0000-0000-0000F22D0000}"/>
    <cellStyle name="20% - uthevingsfarge 3 22 2_4 manuell" xfId="54205" xr:uid="{0F93E38B-128C-4AC1-B5A8-FF904A8756CC}"/>
    <cellStyle name="20% - uthevingsfarge 3 22 3" xfId="3073" xr:uid="{00000000-0005-0000-0000-0000F42D0000}"/>
    <cellStyle name="20% - uthevingsfarge 3 22 3 2" xfId="38506" xr:uid="{00000000-0005-0000-0000-0000F52D0000}"/>
    <cellStyle name="20% - uthevingsfarge 3 22 3_CC1" xfId="54206" xr:uid="{223533E0-F62D-41A1-84DF-15663D365D2D}"/>
    <cellStyle name="20% - uthevingsfarge 3 22 4" xfId="38507" xr:uid="{00000000-0005-0000-0000-0000F62D0000}"/>
    <cellStyle name="20% - uthevingsfarge 3 22 5" xfId="38508" xr:uid="{00000000-0005-0000-0000-0000F72D0000}"/>
    <cellStyle name="20% - uthevingsfarge 3 22 6" xfId="38509" xr:uid="{00000000-0005-0000-0000-0000F82D0000}"/>
    <cellStyle name="20% - uthevingsfarge 3 22 7" xfId="38500" xr:uid="{00000000-0005-0000-0000-0000F92D0000}"/>
    <cellStyle name="20% - uthevingsfarge 3 22_4 manuell" xfId="54207"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2" xr:uid="{00000000-0005-0000-0000-0000FE2D0000}"/>
    <cellStyle name="20% - uthevingsfarge 3 23 2 2_CC1" xfId="54208" xr:uid="{3FEE9655-7E49-45C9-9502-793BC438AA15}"/>
    <cellStyle name="20% - uthevingsfarge 3 23 2 3" xfId="38513" xr:uid="{00000000-0005-0000-0000-0000FF2D0000}"/>
    <cellStyle name="20% - uthevingsfarge 3 23 2 4" xfId="38514" xr:uid="{00000000-0005-0000-0000-0000002E0000}"/>
    <cellStyle name="20% - uthevingsfarge 3 23 2 5" xfId="38515" xr:uid="{00000000-0005-0000-0000-0000012E0000}"/>
    <cellStyle name="20% - uthevingsfarge 3 23 2 6" xfId="38511" xr:uid="{00000000-0005-0000-0000-0000022E0000}"/>
    <cellStyle name="20% - uthevingsfarge 3 23 2_4 manuell" xfId="54209" xr:uid="{DDDFE67C-1316-4B0F-B2DC-8D8DB2F70B17}"/>
    <cellStyle name="20% - uthevingsfarge 3 23 3" xfId="3077" xr:uid="{00000000-0005-0000-0000-0000042E0000}"/>
    <cellStyle name="20% - uthevingsfarge 3 23 3 2" xfId="38516" xr:uid="{00000000-0005-0000-0000-0000052E0000}"/>
    <cellStyle name="20% - uthevingsfarge 3 23 3_CC1" xfId="54210" xr:uid="{986C4943-5E89-44BD-91EF-ABB080253AEF}"/>
    <cellStyle name="20% - uthevingsfarge 3 23 4" xfId="38517" xr:uid="{00000000-0005-0000-0000-0000062E0000}"/>
    <cellStyle name="20% - uthevingsfarge 3 23 5" xfId="38518" xr:uid="{00000000-0005-0000-0000-0000072E0000}"/>
    <cellStyle name="20% - uthevingsfarge 3 23 6" xfId="38519" xr:uid="{00000000-0005-0000-0000-0000082E0000}"/>
    <cellStyle name="20% - uthevingsfarge 3 23 7" xfId="38510" xr:uid="{00000000-0005-0000-0000-0000092E0000}"/>
    <cellStyle name="20% - uthevingsfarge 3 23_4 manuell" xfId="54211"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2" xr:uid="{00000000-0005-0000-0000-00000E2E0000}"/>
    <cellStyle name="20% - uthevingsfarge 3 24 2 2_CC1" xfId="54212" xr:uid="{6C7DD4B4-9091-4294-BE6D-2ACFE26CDC20}"/>
    <cellStyle name="20% - uthevingsfarge 3 24 2 3" xfId="38523" xr:uid="{00000000-0005-0000-0000-00000F2E0000}"/>
    <cellStyle name="20% - uthevingsfarge 3 24 2 4" xfId="38524" xr:uid="{00000000-0005-0000-0000-0000102E0000}"/>
    <cellStyle name="20% - uthevingsfarge 3 24 2 5" xfId="38525" xr:uid="{00000000-0005-0000-0000-0000112E0000}"/>
    <cellStyle name="20% - uthevingsfarge 3 24 2 6" xfId="38521" xr:uid="{00000000-0005-0000-0000-0000122E0000}"/>
    <cellStyle name="20% - uthevingsfarge 3 24 2_4 manuell" xfId="54213" xr:uid="{CCDD8A87-7555-47EA-AF0C-A3891573E105}"/>
    <cellStyle name="20% - uthevingsfarge 3 24 3" xfId="3081" xr:uid="{00000000-0005-0000-0000-0000142E0000}"/>
    <cellStyle name="20% - uthevingsfarge 3 24 3 2" xfId="38526" xr:uid="{00000000-0005-0000-0000-0000152E0000}"/>
    <cellStyle name="20% - uthevingsfarge 3 24 3_CC1" xfId="54214" xr:uid="{6A3CC5E7-F6CE-4A8D-B7DC-A56DC6DE2545}"/>
    <cellStyle name="20% - uthevingsfarge 3 24 4" xfId="38527" xr:uid="{00000000-0005-0000-0000-0000162E0000}"/>
    <cellStyle name="20% - uthevingsfarge 3 24 5" xfId="38528" xr:uid="{00000000-0005-0000-0000-0000172E0000}"/>
    <cellStyle name="20% - uthevingsfarge 3 24 6" xfId="38529" xr:uid="{00000000-0005-0000-0000-0000182E0000}"/>
    <cellStyle name="20% - uthevingsfarge 3 24 7" xfId="38520" xr:uid="{00000000-0005-0000-0000-0000192E0000}"/>
    <cellStyle name="20% - uthevingsfarge 3 24_4 manuell" xfId="54215"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2" xr:uid="{00000000-0005-0000-0000-00001E2E0000}"/>
    <cellStyle name="20% - uthevingsfarge 3 25 2 2_CC1" xfId="54216" xr:uid="{AD3F091B-9FB0-4C56-87A5-4211FBCCA4EF}"/>
    <cellStyle name="20% - uthevingsfarge 3 25 2 3" xfId="38533" xr:uid="{00000000-0005-0000-0000-00001F2E0000}"/>
    <cellStyle name="20% - uthevingsfarge 3 25 2 4" xfId="38534" xr:uid="{00000000-0005-0000-0000-0000202E0000}"/>
    <cellStyle name="20% - uthevingsfarge 3 25 2 5" xfId="38535" xr:uid="{00000000-0005-0000-0000-0000212E0000}"/>
    <cellStyle name="20% - uthevingsfarge 3 25 2 6" xfId="38531" xr:uid="{00000000-0005-0000-0000-0000222E0000}"/>
    <cellStyle name="20% - uthevingsfarge 3 25 2_4 manuell" xfId="54217" xr:uid="{7315CA80-D708-4E90-93A5-E6915AC751BF}"/>
    <cellStyle name="20% - uthevingsfarge 3 25 3" xfId="3085" xr:uid="{00000000-0005-0000-0000-0000242E0000}"/>
    <cellStyle name="20% - uthevingsfarge 3 25 3 2" xfId="38536" xr:uid="{00000000-0005-0000-0000-0000252E0000}"/>
    <cellStyle name="20% - uthevingsfarge 3 25 3_CC1" xfId="54218" xr:uid="{3D571EC8-63BB-4839-B8D4-F0B1B0FBC29C}"/>
    <cellStyle name="20% - uthevingsfarge 3 25 4" xfId="38537" xr:uid="{00000000-0005-0000-0000-0000262E0000}"/>
    <cellStyle name="20% - uthevingsfarge 3 25 5" xfId="38538" xr:uid="{00000000-0005-0000-0000-0000272E0000}"/>
    <cellStyle name="20% - uthevingsfarge 3 25 6" xfId="38539" xr:uid="{00000000-0005-0000-0000-0000282E0000}"/>
    <cellStyle name="20% - uthevingsfarge 3 25 7" xfId="38530" xr:uid="{00000000-0005-0000-0000-0000292E0000}"/>
    <cellStyle name="20% - uthevingsfarge 3 25_4 manuell" xfId="54219"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2" xr:uid="{00000000-0005-0000-0000-00002E2E0000}"/>
    <cellStyle name="20% - uthevingsfarge 3 26 2 2_CC1" xfId="54220" xr:uid="{F530F518-937C-4D54-B4BA-C43281BC89D9}"/>
    <cellStyle name="20% - uthevingsfarge 3 26 2 3" xfId="38543" xr:uid="{00000000-0005-0000-0000-00002F2E0000}"/>
    <cellStyle name="20% - uthevingsfarge 3 26 2 4" xfId="38544" xr:uid="{00000000-0005-0000-0000-0000302E0000}"/>
    <cellStyle name="20% - uthevingsfarge 3 26 2 5" xfId="38545" xr:uid="{00000000-0005-0000-0000-0000312E0000}"/>
    <cellStyle name="20% - uthevingsfarge 3 26 2 6" xfId="38541" xr:uid="{00000000-0005-0000-0000-0000322E0000}"/>
    <cellStyle name="20% - uthevingsfarge 3 26 2_4 manuell" xfId="54221" xr:uid="{8BCF6681-77E9-443B-9CDA-EDD8D8B1EBA6}"/>
    <cellStyle name="20% - uthevingsfarge 3 26 3" xfId="3089" xr:uid="{00000000-0005-0000-0000-0000342E0000}"/>
    <cellStyle name="20% - uthevingsfarge 3 26 3 2" xfId="38546" xr:uid="{00000000-0005-0000-0000-0000352E0000}"/>
    <cellStyle name="20% - uthevingsfarge 3 26 3_CC1" xfId="54222" xr:uid="{079C4A4F-A520-457D-8C36-7BFC4C5768D0}"/>
    <cellStyle name="20% - uthevingsfarge 3 26 4" xfId="38547" xr:uid="{00000000-0005-0000-0000-0000362E0000}"/>
    <cellStyle name="20% - uthevingsfarge 3 26 5" xfId="38548" xr:uid="{00000000-0005-0000-0000-0000372E0000}"/>
    <cellStyle name="20% - uthevingsfarge 3 26 6" xfId="38549" xr:uid="{00000000-0005-0000-0000-0000382E0000}"/>
    <cellStyle name="20% - uthevingsfarge 3 26 7" xfId="38540" xr:uid="{00000000-0005-0000-0000-0000392E0000}"/>
    <cellStyle name="20% - uthevingsfarge 3 26_4 manuell" xfId="54223"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2" xr:uid="{00000000-0005-0000-0000-00003E2E0000}"/>
    <cellStyle name="20% - uthevingsfarge 3 27 2 2_CC1" xfId="54224" xr:uid="{A2514D25-C2F9-4CA3-B85F-B27E6AE6576E}"/>
    <cellStyle name="20% - uthevingsfarge 3 27 2 3" xfId="38553" xr:uid="{00000000-0005-0000-0000-00003F2E0000}"/>
    <cellStyle name="20% - uthevingsfarge 3 27 2 4" xfId="38554" xr:uid="{00000000-0005-0000-0000-0000402E0000}"/>
    <cellStyle name="20% - uthevingsfarge 3 27 2 5" xfId="38555" xr:uid="{00000000-0005-0000-0000-0000412E0000}"/>
    <cellStyle name="20% - uthevingsfarge 3 27 2 6" xfId="38551" xr:uid="{00000000-0005-0000-0000-0000422E0000}"/>
    <cellStyle name="20% - uthevingsfarge 3 27 2_4 manuell" xfId="54225" xr:uid="{4618DB75-8138-45DB-9DF9-27ACF87B875C}"/>
    <cellStyle name="20% - uthevingsfarge 3 27 3" xfId="3093" xr:uid="{00000000-0005-0000-0000-0000442E0000}"/>
    <cellStyle name="20% - uthevingsfarge 3 27 3 2" xfId="38556" xr:uid="{00000000-0005-0000-0000-0000452E0000}"/>
    <cellStyle name="20% - uthevingsfarge 3 27 3_CC1" xfId="54226" xr:uid="{B2C30CA0-3791-4F6D-BF72-62C10E62DD7C}"/>
    <cellStyle name="20% - uthevingsfarge 3 27 4" xfId="38557" xr:uid="{00000000-0005-0000-0000-0000462E0000}"/>
    <cellStyle name="20% - uthevingsfarge 3 27 5" xfId="38558" xr:uid="{00000000-0005-0000-0000-0000472E0000}"/>
    <cellStyle name="20% - uthevingsfarge 3 27 6" xfId="38559" xr:uid="{00000000-0005-0000-0000-0000482E0000}"/>
    <cellStyle name="20% - uthevingsfarge 3 27 7" xfId="38550" xr:uid="{00000000-0005-0000-0000-0000492E0000}"/>
    <cellStyle name="20% - uthevingsfarge 3 27_4 manuell" xfId="54227"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2" xr:uid="{00000000-0005-0000-0000-00004E2E0000}"/>
    <cellStyle name="20% - uthevingsfarge 3 28 2 2_CC1" xfId="54228" xr:uid="{9DB53AC5-34A9-47D5-AFCD-026DE2B6444D}"/>
    <cellStyle name="20% - uthevingsfarge 3 28 2 3" xfId="38563" xr:uid="{00000000-0005-0000-0000-00004F2E0000}"/>
    <cellStyle name="20% - uthevingsfarge 3 28 2 4" xfId="38564" xr:uid="{00000000-0005-0000-0000-0000502E0000}"/>
    <cellStyle name="20% - uthevingsfarge 3 28 2 5" xfId="38565" xr:uid="{00000000-0005-0000-0000-0000512E0000}"/>
    <cellStyle name="20% - uthevingsfarge 3 28 2 6" xfId="38561" xr:uid="{00000000-0005-0000-0000-0000522E0000}"/>
    <cellStyle name="20% - uthevingsfarge 3 28 2_4 manuell" xfId="54229" xr:uid="{51A93479-BE89-465C-A199-386A9B04B639}"/>
    <cellStyle name="20% - uthevingsfarge 3 28 3" xfId="3097" xr:uid="{00000000-0005-0000-0000-0000542E0000}"/>
    <cellStyle name="20% - uthevingsfarge 3 28 3 2" xfId="38566" xr:uid="{00000000-0005-0000-0000-0000552E0000}"/>
    <cellStyle name="20% - uthevingsfarge 3 28 3_CC1" xfId="54230" xr:uid="{3AE687D7-717B-40E2-9167-F7EA7D028F43}"/>
    <cellStyle name="20% - uthevingsfarge 3 28 4" xfId="38567" xr:uid="{00000000-0005-0000-0000-0000562E0000}"/>
    <cellStyle name="20% - uthevingsfarge 3 28 5" xfId="38568" xr:uid="{00000000-0005-0000-0000-0000572E0000}"/>
    <cellStyle name="20% - uthevingsfarge 3 28 6" xfId="38569" xr:uid="{00000000-0005-0000-0000-0000582E0000}"/>
    <cellStyle name="20% - uthevingsfarge 3 28 7" xfId="38560" xr:uid="{00000000-0005-0000-0000-0000592E0000}"/>
    <cellStyle name="20% - uthevingsfarge 3 28_4 manuell" xfId="54231"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2" xr:uid="{00000000-0005-0000-0000-00005E2E0000}"/>
    <cellStyle name="20% - uthevingsfarge 3 29 2 2_CC1" xfId="54232" xr:uid="{CF1A14CF-1D41-4B0F-A44C-8341DA29D01A}"/>
    <cellStyle name="20% - uthevingsfarge 3 29 2 3" xfId="38573" xr:uid="{00000000-0005-0000-0000-00005F2E0000}"/>
    <cellStyle name="20% - uthevingsfarge 3 29 2 4" xfId="38574" xr:uid="{00000000-0005-0000-0000-0000602E0000}"/>
    <cellStyle name="20% - uthevingsfarge 3 29 2 5" xfId="38575" xr:uid="{00000000-0005-0000-0000-0000612E0000}"/>
    <cellStyle name="20% - uthevingsfarge 3 29 2 6" xfId="38571" xr:uid="{00000000-0005-0000-0000-0000622E0000}"/>
    <cellStyle name="20% - uthevingsfarge 3 29 2_4 manuell" xfId="54233" xr:uid="{F881BA6A-68BD-46AE-97D1-9B6CBA10C68A}"/>
    <cellStyle name="20% - uthevingsfarge 3 29 3" xfId="3101" xr:uid="{00000000-0005-0000-0000-0000642E0000}"/>
    <cellStyle name="20% - uthevingsfarge 3 29 3 2" xfId="38576" xr:uid="{00000000-0005-0000-0000-0000652E0000}"/>
    <cellStyle name="20% - uthevingsfarge 3 29 3_CC1" xfId="54234" xr:uid="{2B3212E9-A1A0-469B-80C3-76BD1C54EDD2}"/>
    <cellStyle name="20% - uthevingsfarge 3 29 4" xfId="38577" xr:uid="{00000000-0005-0000-0000-0000662E0000}"/>
    <cellStyle name="20% - uthevingsfarge 3 29 5" xfId="38578" xr:uid="{00000000-0005-0000-0000-0000672E0000}"/>
    <cellStyle name="20% - uthevingsfarge 3 29 6" xfId="38579" xr:uid="{00000000-0005-0000-0000-0000682E0000}"/>
    <cellStyle name="20% - uthevingsfarge 3 29 7" xfId="38570" xr:uid="{00000000-0005-0000-0000-0000692E0000}"/>
    <cellStyle name="20% - uthevingsfarge 3 29_4 manuell" xfId="54235" xr:uid="{C90C5CA3-BA87-49AD-9843-8C706B1EE077}"/>
    <cellStyle name="20% - uthevingsfarge 3 3" xfId="3102" xr:uid="{00000000-0005-0000-0000-00006B2E0000}"/>
    <cellStyle name="20% - uthevingsfarge 3 3 10" xfId="43949" xr:uid="{00000000-0005-0000-0000-00006C2E0000}"/>
    <cellStyle name="20% - uthevingsfarge 3 3 11" xfId="43950" xr:uid="{00000000-0005-0000-0000-00006D2E0000}"/>
    <cellStyle name="20% - uthevingsfarge 3 3 2" xfId="3103" xr:uid="{00000000-0005-0000-0000-00006E2E0000}"/>
    <cellStyle name="20% - uthevingsfarge 3 3 2 10" xfId="43951" xr:uid="{00000000-0005-0000-0000-00006F2E0000}"/>
    <cellStyle name="20% - uthevingsfarge 3 3 2 2" xfId="3104" xr:uid="{00000000-0005-0000-0000-0000702E0000}"/>
    <cellStyle name="20% - uthevingsfarge 3 3 2 2 2" xfId="14823" xr:uid="{00000000-0005-0000-0000-0000712E0000}"/>
    <cellStyle name="20% - uthevingsfarge 3 3 2 2 2 2" xfId="43952" xr:uid="{00000000-0005-0000-0000-0000722E0000}"/>
    <cellStyle name="20% - uthevingsfarge 3 3 2 2 2 2 2" xfId="43953" xr:uid="{00000000-0005-0000-0000-0000732E0000}"/>
    <cellStyle name="20% - uthevingsfarge 3 3 2 2 2 3" xfId="43954" xr:uid="{00000000-0005-0000-0000-0000742E0000}"/>
    <cellStyle name="20% - uthevingsfarge 3 3 2 2 2_3. Chng in credit spreads" xfId="43955" xr:uid="{00000000-0005-0000-0000-0000752E0000}"/>
    <cellStyle name="20% - uthevingsfarge 3 3 2 2 3" xfId="14824" xr:uid="{00000000-0005-0000-0000-0000762E0000}"/>
    <cellStyle name="20% - uthevingsfarge 3 3 2 2 3 2" xfId="43956" xr:uid="{00000000-0005-0000-0000-0000772E0000}"/>
    <cellStyle name="20% - uthevingsfarge 3 3 2 2 3 2 2" xfId="43957" xr:uid="{00000000-0005-0000-0000-0000782E0000}"/>
    <cellStyle name="20% - uthevingsfarge 3 3 2 2 3 3" xfId="43958" xr:uid="{00000000-0005-0000-0000-0000792E0000}"/>
    <cellStyle name="20% - uthevingsfarge 3 3 2 2 3_3. Chng in credit spreads" xfId="43959" xr:uid="{00000000-0005-0000-0000-00007A2E0000}"/>
    <cellStyle name="20% - uthevingsfarge 3 3 2 2 4" xfId="38582" xr:uid="{00000000-0005-0000-0000-00007B2E0000}"/>
    <cellStyle name="20% - uthevingsfarge 3 3 2 2 4 2" xfId="43960" xr:uid="{00000000-0005-0000-0000-00007C2E0000}"/>
    <cellStyle name="20% - uthevingsfarge 3 3 2 2 5" xfId="43961" xr:uid="{00000000-0005-0000-0000-00007D2E0000}"/>
    <cellStyle name="20% - uthevingsfarge 3 3 2 2 6" xfId="43962" xr:uid="{00000000-0005-0000-0000-00007E2E0000}"/>
    <cellStyle name="20% - uthevingsfarge 3 3 2 2_3. Chng in credit spreads" xfId="43963" xr:uid="{00000000-0005-0000-0000-00007F2E0000}"/>
    <cellStyle name="20% - uthevingsfarge 3 3 2 3" xfId="14825" xr:uid="{00000000-0005-0000-0000-0000802E0000}"/>
    <cellStyle name="20% - uthevingsfarge 3 3 2 3 2" xfId="14826" xr:uid="{00000000-0005-0000-0000-0000812E0000}"/>
    <cellStyle name="20% - uthevingsfarge 3 3 2 3 2 2" xfId="43964" xr:uid="{00000000-0005-0000-0000-0000822E0000}"/>
    <cellStyle name="20% - uthevingsfarge 3 3 2 3 3" xfId="14827" xr:uid="{00000000-0005-0000-0000-0000832E0000}"/>
    <cellStyle name="20% - uthevingsfarge 3 3 2 3 4" xfId="38583" xr:uid="{00000000-0005-0000-0000-0000842E0000}"/>
    <cellStyle name="20% - uthevingsfarge 3 3 2 3 5" xfId="43965" xr:uid="{00000000-0005-0000-0000-0000852E0000}"/>
    <cellStyle name="20% - uthevingsfarge 3 3 2 3 6" xfId="43966" xr:uid="{00000000-0005-0000-0000-0000862E0000}"/>
    <cellStyle name="20% - uthevingsfarge 3 3 2 3_3. Chng in credit spreads" xfId="43967" xr:uid="{00000000-0005-0000-0000-0000872E0000}"/>
    <cellStyle name="20% - uthevingsfarge 3 3 2 4" xfId="14828" xr:uid="{00000000-0005-0000-0000-0000882E0000}"/>
    <cellStyle name="20% - uthevingsfarge 3 3 2 4 2" xfId="14829" xr:uid="{00000000-0005-0000-0000-0000892E0000}"/>
    <cellStyle name="20% - uthevingsfarge 3 3 2 4 2 2" xfId="43968" xr:uid="{00000000-0005-0000-0000-00008A2E0000}"/>
    <cellStyle name="20% - uthevingsfarge 3 3 2 4 3" xfId="14830" xr:uid="{00000000-0005-0000-0000-00008B2E0000}"/>
    <cellStyle name="20% - uthevingsfarge 3 3 2 4 4" xfId="38584" xr:uid="{00000000-0005-0000-0000-00008C2E0000}"/>
    <cellStyle name="20% - uthevingsfarge 3 3 2 4 5" xfId="43969" xr:uid="{00000000-0005-0000-0000-00008D2E0000}"/>
    <cellStyle name="20% - uthevingsfarge 3 3 2 4 6" xfId="43970" xr:uid="{00000000-0005-0000-0000-00008E2E0000}"/>
    <cellStyle name="20% - uthevingsfarge 3 3 2 4_3. Chng in credit spreads" xfId="43971"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85" xr:uid="{00000000-0005-0000-0000-0000932E0000}"/>
    <cellStyle name="20% - uthevingsfarge 3 3 2 5 5" xfId="43972" xr:uid="{00000000-0005-0000-0000-0000942E0000}"/>
    <cellStyle name="20% - uthevingsfarge 3 3 2 5 6" xfId="43973"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1" xr:uid="{00000000-0005-0000-0000-00009B2E0000}"/>
    <cellStyle name="20% - uthevingsfarge 3 3 2 9" xfId="43974" xr:uid="{00000000-0005-0000-0000-00009C2E0000}"/>
    <cellStyle name="20% - uthevingsfarge 3 3 2_3. Chng in credit spreads" xfId="43975" xr:uid="{00000000-0005-0000-0000-00009D2E0000}"/>
    <cellStyle name="20% - uthevingsfarge 3 3 3" xfId="3105" xr:uid="{00000000-0005-0000-0000-00009E2E0000}"/>
    <cellStyle name="20% - uthevingsfarge 3 3 3 2" xfId="14839" xr:uid="{00000000-0005-0000-0000-00009F2E0000}"/>
    <cellStyle name="20% - uthevingsfarge 3 3 3 2 2" xfId="43976" xr:uid="{00000000-0005-0000-0000-0000A02E0000}"/>
    <cellStyle name="20% - uthevingsfarge 3 3 3 2 2 2" xfId="43977" xr:uid="{00000000-0005-0000-0000-0000A12E0000}"/>
    <cellStyle name="20% - uthevingsfarge 3 3 3 2 2 2 2" xfId="43978" xr:uid="{00000000-0005-0000-0000-0000A22E0000}"/>
    <cellStyle name="20% - uthevingsfarge 3 3 3 2 2 3" xfId="43979" xr:uid="{00000000-0005-0000-0000-0000A32E0000}"/>
    <cellStyle name="20% - uthevingsfarge 3 3 3 2 2_3. Chng in credit spreads" xfId="43980" xr:uid="{00000000-0005-0000-0000-0000A42E0000}"/>
    <cellStyle name="20% - uthevingsfarge 3 3 3 2 3" xfId="43981" xr:uid="{00000000-0005-0000-0000-0000A52E0000}"/>
    <cellStyle name="20% - uthevingsfarge 3 3 3 2 3 2" xfId="43982" xr:uid="{00000000-0005-0000-0000-0000A62E0000}"/>
    <cellStyle name="20% - uthevingsfarge 3 3 3 2 3 2 2" xfId="43983" xr:uid="{00000000-0005-0000-0000-0000A72E0000}"/>
    <cellStyle name="20% - uthevingsfarge 3 3 3 2 3 3" xfId="43984" xr:uid="{00000000-0005-0000-0000-0000A82E0000}"/>
    <cellStyle name="20% - uthevingsfarge 3 3 3 2 3_3. Chng in credit spreads" xfId="43985" xr:uid="{00000000-0005-0000-0000-0000A92E0000}"/>
    <cellStyle name="20% - uthevingsfarge 3 3 3 2 4" xfId="43986" xr:uid="{00000000-0005-0000-0000-0000AA2E0000}"/>
    <cellStyle name="20% - uthevingsfarge 3 3 3 2 4 2" xfId="43987" xr:uid="{00000000-0005-0000-0000-0000AB2E0000}"/>
    <cellStyle name="20% - uthevingsfarge 3 3 3 2 5" xfId="43988" xr:uid="{00000000-0005-0000-0000-0000AC2E0000}"/>
    <cellStyle name="20% - uthevingsfarge 3 3 3 2_3. Chng in credit spreads" xfId="43989" xr:uid="{00000000-0005-0000-0000-0000AD2E0000}"/>
    <cellStyle name="20% - uthevingsfarge 3 3 3 3" xfId="14840" xr:uid="{00000000-0005-0000-0000-0000AE2E0000}"/>
    <cellStyle name="20% - uthevingsfarge 3 3 3 3 2" xfId="43990" xr:uid="{00000000-0005-0000-0000-0000AF2E0000}"/>
    <cellStyle name="20% - uthevingsfarge 3 3 3 3 2 2" xfId="43991" xr:uid="{00000000-0005-0000-0000-0000B02E0000}"/>
    <cellStyle name="20% - uthevingsfarge 3 3 3 3 3" xfId="43992" xr:uid="{00000000-0005-0000-0000-0000B12E0000}"/>
    <cellStyle name="20% - uthevingsfarge 3 3 3 3_3. Chng in credit spreads" xfId="43993" xr:uid="{00000000-0005-0000-0000-0000B22E0000}"/>
    <cellStyle name="20% - uthevingsfarge 3 3 3 4" xfId="38586" xr:uid="{00000000-0005-0000-0000-0000B32E0000}"/>
    <cellStyle name="20% - uthevingsfarge 3 3 3 4 2" xfId="43994" xr:uid="{00000000-0005-0000-0000-0000B42E0000}"/>
    <cellStyle name="20% - uthevingsfarge 3 3 3 4 2 2" xfId="43995" xr:uid="{00000000-0005-0000-0000-0000B52E0000}"/>
    <cellStyle name="20% - uthevingsfarge 3 3 3 4 3" xfId="43996" xr:uid="{00000000-0005-0000-0000-0000B62E0000}"/>
    <cellStyle name="20% - uthevingsfarge 3 3 3 4_3. Chng in credit spreads" xfId="43997" xr:uid="{00000000-0005-0000-0000-0000B72E0000}"/>
    <cellStyle name="20% - uthevingsfarge 3 3 3 5" xfId="43998" xr:uid="{00000000-0005-0000-0000-0000B82E0000}"/>
    <cellStyle name="20% - uthevingsfarge 3 3 3 5 2" xfId="43999" xr:uid="{00000000-0005-0000-0000-0000B92E0000}"/>
    <cellStyle name="20% - uthevingsfarge 3 3 3 6" xfId="44000" xr:uid="{00000000-0005-0000-0000-0000BA2E0000}"/>
    <cellStyle name="20% - uthevingsfarge 3 3 3_3. Chng in credit spreads" xfId="44001" xr:uid="{00000000-0005-0000-0000-0000BB2E0000}"/>
    <cellStyle name="20% - uthevingsfarge 3 3 4" xfId="14841" xr:uid="{00000000-0005-0000-0000-0000BC2E0000}"/>
    <cellStyle name="20% - uthevingsfarge 3 3 4 2" xfId="14842" xr:uid="{00000000-0005-0000-0000-0000BD2E0000}"/>
    <cellStyle name="20% - uthevingsfarge 3 3 4 2 2" xfId="44002" xr:uid="{00000000-0005-0000-0000-0000BE2E0000}"/>
    <cellStyle name="20% - uthevingsfarge 3 3 4 2 2 2" xfId="44003" xr:uid="{00000000-0005-0000-0000-0000BF2E0000}"/>
    <cellStyle name="20% - uthevingsfarge 3 3 4 2 3" xfId="44004" xr:uid="{00000000-0005-0000-0000-0000C02E0000}"/>
    <cellStyle name="20% - uthevingsfarge 3 3 4 2_3. Chng in credit spreads" xfId="44005" xr:uid="{00000000-0005-0000-0000-0000C12E0000}"/>
    <cellStyle name="20% - uthevingsfarge 3 3 4 3" xfId="14843" xr:uid="{00000000-0005-0000-0000-0000C22E0000}"/>
    <cellStyle name="20% - uthevingsfarge 3 3 4 3 2" xfId="44006" xr:uid="{00000000-0005-0000-0000-0000C32E0000}"/>
    <cellStyle name="20% - uthevingsfarge 3 3 4 3 2 2" xfId="44007" xr:uid="{00000000-0005-0000-0000-0000C42E0000}"/>
    <cellStyle name="20% - uthevingsfarge 3 3 4 3 3" xfId="44008" xr:uid="{00000000-0005-0000-0000-0000C52E0000}"/>
    <cellStyle name="20% - uthevingsfarge 3 3 4 3_3. Chng in credit spreads" xfId="44009" xr:uid="{00000000-0005-0000-0000-0000C62E0000}"/>
    <cellStyle name="20% - uthevingsfarge 3 3 4 4" xfId="38587" xr:uid="{00000000-0005-0000-0000-0000C72E0000}"/>
    <cellStyle name="20% - uthevingsfarge 3 3 4 4 2" xfId="44010" xr:uid="{00000000-0005-0000-0000-0000C82E0000}"/>
    <cellStyle name="20% - uthevingsfarge 3 3 4 5" xfId="44011" xr:uid="{00000000-0005-0000-0000-0000C92E0000}"/>
    <cellStyle name="20% - uthevingsfarge 3 3 4 6" xfId="44012" xr:uid="{00000000-0005-0000-0000-0000CA2E0000}"/>
    <cellStyle name="20% - uthevingsfarge 3 3 4_3. Chng in credit spreads" xfId="44013" xr:uid="{00000000-0005-0000-0000-0000CB2E0000}"/>
    <cellStyle name="20% - uthevingsfarge 3 3 5" xfId="14844" xr:uid="{00000000-0005-0000-0000-0000CC2E0000}"/>
    <cellStyle name="20% - uthevingsfarge 3 3 5 2" xfId="14845" xr:uid="{00000000-0005-0000-0000-0000CD2E0000}"/>
    <cellStyle name="20% - uthevingsfarge 3 3 5 2 2" xfId="44014" xr:uid="{00000000-0005-0000-0000-0000CE2E0000}"/>
    <cellStyle name="20% - uthevingsfarge 3 3 5 3" xfId="14846" xr:uid="{00000000-0005-0000-0000-0000CF2E0000}"/>
    <cellStyle name="20% - uthevingsfarge 3 3 5 4" xfId="38588" xr:uid="{00000000-0005-0000-0000-0000D02E0000}"/>
    <cellStyle name="20% - uthevingsfarge 3 3 5 5" xfId="44015" xr:uid="{00000000-0005-0000-0000-0000D12E0000}"/>
    <cellStyle name="20% - uthevingsfarge 3 3 5 6" xfId="44016" xr:uid="{00000000-0005-0000-0000-0000D22E0000}"/>
    <cellStyle name="20% - uthevingsfarge 3 3 5_3. Chng in credit spreads" xfId="44017" xr:uid="{00000000-0005-0000-0000-0000D32E0000}"/>
    <cellStyle name="20% - uthevingsfarge 3 3 6" xfId="14847" xr:uid="{00000000-0005-0000-0000-0000D42E0000}"/>
    <cellStyle name="20% - uthevingsfarge 3 3 6 2" xfId="14848" xr:uid="{00000000-0005-0000-0000-0000D52E0000}"/>
    <cellStyle name="20% - uthevingsfarge 3 3 6 2 2" xfId="44018" xr:uid="{00000000-0005-0000-0000-0000D62E0000}"/>
    <cellStyle name="20% - uthevingsfarge 3 3 6 3" xfId="14849" xr:uid="{00000000-0005-0000-0000-0000D72E0000}"/>
    <cellStyle name="20% - uthevingsfarge 3 3 6 4" xfId="38589" xr:uid="{00000000-0005-0000-0000-0000D82E0000}"/>
    <cellStyle name="20% - uthevingsfarge 3 3 6 5" xfId="44019" xr:uid="{00000000-0005-0000-0000-0000D92E0000}"/>
    <cellStyle name="20% - uthevingsfarge 3 3 6 6" xfId="44020" xr:uid="{00000000-0005-0000-0000-0000DA2E0000}"/>
    <cellStyle name="20% - uthevingsfarge 3 3 6_3. Chng in credit spreads" xfId="44021" xr:uid="{00000000-0005-0000-0000-0000DB2E0000}"/>
    <cellStyle name="20% - uthevingsfarge 3 3 7" xfId="14850" xr:uid="{00000000-0005-0000-0000-0000DC2E0000}"/>
    <cellStyle name="20% - uthevingsfarge 3 3 7 2" xfId="14851" xr:uid="{00000000-0005-0000-0000-0000DD2E0000}"/>
    <cellStyle name="20% - uthevingsfarge 3 3 7 2 2" xfId="44022" xr:uid="{00000000-0005-0000-0000-0000DE2E0000}"/>
    <cellStyle name="20% - uthevingsfarge 3 3 7 3" xfId="44023" xr:uid="{00000000-0005-0000-0000-0000DF2E0000}"/>
    <cellStyle name="20% - uthevingsfarge 3 3 7_3. Chng in credit spreads" xfId="44024" xr:uid="{00000000-0005-0000-0000-0000E02E0000}"/>
    <cellStyle name="20% - uthevingsfarge 3 3 8" xfId="14852" xr:uid="{00000000-0005-0000-0000-0000E12E0000}"/>
    <cellStyle name="20% - uthevingsfarge 3 3 9" xfId="38580" xr:uid="{00000000-0005-0000-0000-0000E22E0000}"/>
    <cellStyle name="20% - uthevingsfarge 3 3_4 manuell" xfId="54236"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2" xr:uid="{00000000-0005-0000-0000-0000E72E0000}"/>
    <cellStyle name="20% - uthevingsfarge 3 30 2 2_CC1" xfId="54237" xr:uid="{970E33D1-05F1-41DF-9980-519FF859843D}"/>
    <cellStyle name="20% - uthevingsfarge 3 30 2 3" xfId="38593" xr:uid="{00000000-0005-0000-0000-0000E82E0000}"/>
    <cellStyle name="20% - uthevingsfarge 3 30 2 4" xfId="38594" xr:uid="{00000000-0005-0000-0000-0000E92E0000}"/>
    <cellStyle name="20% - uthevingsfarge 3 30 2 5" xfId="38595" xr:uid="{00000000-0005-0000-0000-0000EA2E0000}"/>
    <cellStyle name="20% - uthevingsfarge 3 30 2 6" xfId="38591" xr:uid="{00000000-0005-0000-0000-0000EB2E0000}"/>
    <cellStyle name="20% - uthevingsfarge 3 30 2_4 manuell" xfId="54238" xr:uid="{B997C526-EE6E-4E8E-9734-475FB64EABBA}"/>
    <cellStyle name="20% - uthevingsfarge 3 30 3" xfId="3109" xr:uid="{00000000-0005-0000-0000-0000ED2E0000}"/>
    <cellStyle name="20% - uthevingsfarge 3 30 3 2" xfId="38596" xr:uid="{00000000-0005-0000-0000-0000EE2E0000}"/>
    <cellStyle name="20% - uthevingsfarge 3 30 3_CC1" xfId="54239" xr:uid="{063F3CD9-6194-4776-B4CE-F7C851110479}"/>
    <cellStyle name="20% - uthevingsfarge 3 30 4" xfId="38597" xr:uid="{00000000-0005-0000-0000-0000EF2E0000}"/>
    <cellStyle name="20% - uthevingsfarge 3 30 5" xfId="38598" xr:uid="{00000000-0005-0000-0000-0000F02E0000}"/>
    <cellStyle name="20% - uthevingsfarge 3 30 6" xfId="38599" xr:uid="{00000000-0005-0000-0000-0000F12E0000}"/>
    <cellStyle name="20% - uthevingsfarge 3 30 7" xfId="38590" xr:uid="{00000000-0005-0000-0000-0000F22E0000}"/>
    <cellStyle name="20% - uthevingsfarge 3 30_4 manuell" xfId="54240"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2" xr:uid="{00000000-0005-0000-0000-0000F72E0000}"/>
    <cellStyle name="20% - uthevingsfarge 3 31 2 2_CC1" xfId="54241" xr:uid="{60554D88-BAD4-4328-9C0C-86EB8532E310}"/>
    <cellStyle name="20% - uthevingsfarge 3 31 2 3" xfId="38603" xr:uid="{00000000-0005-0000-0000-0000F82E0000}"/>
    <cellStyle name="20% - uthevingsfarge 3 31 2 4" xfId="38604" xr:uid="{00000000-0005-0000-0000-0000F92E0000}"/>
    <cellStyle name="20% - uthevingsfarge 3 31 2 5" xfId="38605" xr:uid="{00000000-0005-0000-0000-0000FA2E0000}"/>
    <cellStyle name="20% - uthevingsfarge 3 31 2 6" xfId="38601" xr:uid="{00000000-0005-0000-0000-0000FB2E0000}"/>
    <cellStyle name="20% - uthevingsfarge 3 31 2_4 manuell" xfId="54242" xr:uid="{C896A713-43C1-4961-9931-8BA221248570}"/>
    <cellStyle name="20% - uthevingsfarge 3 31 3" xfId="3113" xr:uid="{00000000-0005-0000-0000-0000FD2E0000}"/>
    <cellStyle name="20% - uthevingsfarge 3 31 3 2" xfId="38606" xr:uid="{00000000-0005-0000-0000-0000FE2E0000}"/>
    <cellStyle name="20% - uthevingsfarge 3 31 3_CC1" xfId="54243" xr:uid="{90C67DD1-33F1-4F25-9E58-AA492D2BD21E}"/>
    <cellStyle name="20% - uthevingsfarge 3 31 4" xfId="38607" xr:uid="{00000000-0005-0000-0000-0000FF2E0000}"/>
    <cellStyle name="20% - uthevingsfarge 3 31 5" xfId="38608" xr:uid="{00000000-0005-0000-0000-0000002F0000}"/>
    <cellStyle name="20% - uthevingsfarge 3 31 6" xfId="38609" xr:uid="{00000000-0005-0000-0000-0000012F0000}"/>
    <cellStyle name="20% - uthevingsfarge 3 31 7" xfId="38600" xr:uid="{00000000-0005-0000-0000-0000022F0000}"/>
    <cellStyle name="20% - uthevingsfarge 3 31_4 manuell" xfId="54244"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2" xr:uid="{00000000-0005-0000-0000-0000072F0000}"/>
    <cellStyle name="20% - uthevingsfarge 3 32 2 2_CC1" xfId="54245" xr:uid="{974FF1C9-3052-4B65-9759-C31B85A245DC}"/>
    <cellStyle name="20% - uthevingsfarge 3 32 2 3" xfId="38613" xr:uid="{00000000-0005-0000-0000-0000082F0000}"/>
    <cellStyle name="20% - uthevingsfarge 3 32 2 4" xfId="38614" xr:uid="{00000000-0005-0000-0000-0000092F0000}"/>
    <cellStyle name="20% - uthevingsfarge 3 32 2 5" xfId="38615" xr:uid="{00000000-0005-0000-0000-00000A2F0000}"/>
    <cellStyle name="20% - uthevingsfarge 3 32 2 6" xfId="38611" xr:uid="{00000000-0005-0000-0000-00000B2F0000}"/>
    <cellStyle name="20% - uthevingsfarge 3 32 2_4 manuell" xfId="54246" xr:uid="{F91FB82E-A461-4992-8564-387722BD96B7}"/>
    <cellStyle name="20% - uthevingsfarge 3 32 3" xfId="3117" xr:uid="{00000000-0005-0000-0000-00000D2F0000}"/>
    <cellStyle name="20% - uthevingsfarge 3 32 3 2" xfId="38616" xr:uid="{00000000-0005-0000-0000-00000E2F0000}"/>
    <cellStyle name="20% - uthevingsfarge 3 32 3_CC1" xfId="54247" xr:uid="{4C739A7A-4AB8-4A53-BDFD-1408E0BA2C04}"/>
    <cellStyle name="20% - uthevingsfarge 3 32 4" xfId="38617" xr:uid="{00000000-0005-0000-0000-00000F2F0000}"/>
    <cellStyle name="20% - uthevingsfarge 3 32 5" xfId="38618" xr:uid="{00000000-0005-0000-0000-0000102F0000}"/>
    <cellStyle name="20% - uthevingsfarge 3 32 6" xfId="38619" xr:uid="{00000000-0005-0000-0000-0000112F0000}"/>
    <cellStyle name="20% - uthevingsfarge 3 32 7" xfId="38610" xr:uid="{00000000-0005-0000-0000-0000122F0000}"/>
    <cellStyle name="20% - uthevingsfarge 3 32_4 manuell" xfId="54248"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2" xr:uid="{00000000-0005-0000-0000-0000172F0000}"/>
    <cellStyle name="20% - uthevingsfarge 3 33 2 2_CC1" xfId="54249" xr:uid="{ED58386B-623D-453B-998D-6EEB9657199C}"/>
    <cellStyle name="20% - uthevingsfarge 3 33 2 3" xfId="38623" xr:uid="{00000000-0005-0000-0000-0000182F0000}"/>
    <cellStyle name="20% - uthevingsfarge 3 33 2 4" xfId="38624" xr:uid="{00000000-0005-0000-0000-0000192F0000}"/>
    <cellStyle name="20% - uthevingsfarge 3 33 2 5" xfId="38625" xr:uid="{00000000-0005-0000-0000-00001A2F0000}"/>
    <cellStyle name="20% - uthevingsfarge 3 33 2 6" xfId="38621" xr:uid="{00000000-0005-0000-0000-00001B2F0000}"/>
    <cellStyle name="20% - uthevingsfarge 3 33 2_4 manuell" xfId="54250" xr:uid="{6A812F5D-D8F4-4FD2-866F-13BBDA4B4CE4}"/>
    <cellStyle name="20% - uthevingsfarge 3 33 3" xfId="3121" xr:uid="{00000000-0005-0000-0000-00001D2F0000}"/>
    <cellStyle name="20% - uthevingsfarge 3 33 3 2" xfId="38626" xr:uid="{00000000-0005-0000-0000-00001E2F0000}"/>
    <cellStyle name="20% - uthevingsfarge 3 33 3_CC1" xfId="54251" xr:uid="{1CA69444-AA4F-4107-BCA8-432E9704E21A}"/>
    <cellStyle name="20% - uthevingsfarge 3 33 4" xfId="38627" xr:uid="{00000000-0005-0000-0000-00001F2F0000}"/>
    <cellStyle name="20% - uthevingsfarge 3 33 5" xfId="38628" xr:uid="{00000000-0005-0000-0000-0000202F0000}"/>
    <cellStyle name="20% - uthevingsfarge 3 33 6" xfId="38629" xr:uid="{00000000-0005-0000-0000-0000212F0000}"/>
    <cellStyle name="20% - uthevingsfarge 3 33 7" xfId="38620" xr:uid="{00000000-0005-0000-0000-0000222F0000}"/>
    <cellStyle name="20% - uthevingsfarge 3 33_4 manuell" xfId="54252"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2" xr:uid="{00000000-0005-0000-0000-0000272F0000}"/>
    <cellStyle name="20% - uthevingsfarge 3 34 2 2_CC1" xfId="54253" xr:uid="{5B3714AB-7A43-47D3-A9BE-41DB2F473D69}"/>
    <cellStyle name="20% - uthevingsfarge 3 34 2 3" xfId="38633" xr:uid="{00000000-0005-0000-0000-0000282F0000}"/>
    <cellStyle name="20% - uthevingsfarge 3 34 2 4" xfId="38634" xr:uid="{00000000-0005-0000-0000-0000292F0000}"/>
    <cellStyle name="20% - uthevingsfarge 3 34 2 5" xfId="38635" xr:uid="{00000000-0005-0000-0000-00002A2F0000}"/>
    <cellStyle name="20% - uthevingsfarge 3 34 2 6" xfId="38631" xr:uid="{00000000-0005-0000-0000-00002B2F0000}"/>
    <cellStyle name="20% - uthevingsfarge 3 34 2_4 manuell" xfId="54254" xr:uid="{BAFF0C69-C6CC-4809-A1EB-D5B2D034088E}"/>
    <cellStyle name="20% - uthevingsfarge 3 34 3" xfId="3125" xr:uid="{00000000-0005-0000-0000-00002D2F0000}"/>
    <cellStyle name="20% - uthevingsfarge 3 34 3 2" xfId="38636" xr:uid="{00000000-0005-0000-0000-00002E2F0000}"/>
    <cellStyle name="20% - uthevingsfarge 3 34 3_CC1" xfId="54255" xr:uid="{6C149A93-E11E-456D-8BC2-1A1C4D54579A}"/>
    <cellStyle name="20% - uthevingsfarge 3 34 4" xfId="38637" xr:uid="{00000000-0005-0000-0000-00002F2F0000}"/>
    <cellStyle name="20% - uthevingsfarge 3 34 5" xfId="38638" xr:uid="{00000000-0005-0000-0000-0000302F0000}"/>
    <cellStyle name="20% - uthevingsfarge 3 34 6" xfId="38639" xr:uid="{00000000-0005-0000-0000-0000312F0000}"/>
    <cellStyle name="20% - uthevingsfarge 3 34 7" xfId="38630" xr:uid="{00000000-0005-0000-0000-0000322F0000}"/>
    <cellStyle name="20% - uthevingsfarge 3 34_4 manuell" xfId="54256"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2" xr:uid="{00000000-0005-0000-0000-0000372F0000}"/>
    <cellStyle name="20% - uthevingsfarge 3 35 2 2_CC1" xfId="54257" xr:uid="{ACD7E31C-792D-4B9E-AF13-BBC0AED58E0E}"/>
    <cellStyle name="20% - uthevingsfarge 3 35 2 3" xfId="38643" xr:uid="{00000000-0005-0000-0000-0000382F0000}"/>
    <cellStyle name="20% - uthevingsfarge 3 35 2 4" xfId="38644" xr:uid="{00000000-0005-0000-0000-0000392F0000}"/>
    <cellStyle name="20% - uthevingsfarge 3 35 2 5" xfId="38645" xr:uid="{00000000-0005-0000-0000-00003A2F0000}"/>
    <cellStyle name="20% - uthevingsfarge 3 35 2 6" xfId="38641" xr:uid="{00000000-0005-0000-0000-00003B2F0000}"/>
    <cellStyle name="20% - uthevingsfarge 3 35 2_4 manuell" xfId="54258" xr:uid="{329FFDFC-A588-473C-A741-86256E813D37}"/>
    <cellStyle name="20% - uthevingsfarge 3 35 3" xfId="3129" xr:uid="{00000000-0005-0000-0000-00003D2F0000}"/>
    <cellStyle name="20% - uthevingsfarge 3 35 3 2" xfId="38646" xr:uid="{00000000-0005-0000-0000-00003E2F0000}"/>
    <cellStyle name="20% - uthevingsfarge 3 35 3_CC1" xfId="54259" xr:uid="{9DADC353-05E5-44D3-969A-AD1CE89372C4}"/>
    <cellStyle name="20% - uthevingsfarge 3 35 4" xfId="38647" xr:uid="{00000000-0005-0000-0000-00003F2F0000}"/>
    <cellStyle name="20% - uthevingsfarge 3 35 5" xfId="38648" xr:uid="{00000000-0005-0000-0000-0000402F0000}"/>
    <cellStyle name="20% - uthevingsfarge 3 35 6" xfId="38649" xr:uid="{00000000-0005-0000-0000-0000412F0000}"/>
    <cellStyle name="20% - uthevingsfarge 3 35 7" xfId="38640" xr:uid="{00000000-0005-0000-0000-0000422F0000}"/>
    <cellStyle name="20% - uthevingsfarge 3 35_4 manuell" xfId="54260"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2" xr:uid="{00000000-0005-0000-0000-0000472F0000}"/>
    <cellStyle name="20% - uthevingsfarge 3 36 2 2_CC1" xfId="54261" xr:uid="{2A4B2273-2B6B-40FB-9998-0017714BC337}"/>
    <cellStyle name="20% - uthevingsfarge 3 36 2 3" xfId="38653" xr:uid="{00000000-0005-0000-0000-0000482F0000}"/>
    <cellStyle name="20% - uthevingsfarge 3 36 2 4" xfId="38654" xr:uid="{00000000-0005-0000-0000-0000492F0000}"/>
    <cellStyle name="20% - uthevingsfarge 3 36 2 5" xfId="38655" xr:uid="{00000000-0005-0000-0000-00004A2F0000}"/>
    <cellStyle name="20% - uthevingsfarge 3 36 2 6" xfId="38651" xr:uid="{00000000-0005-0000-0000-00004B2F0000}"/>
    <cellStyle name="20% - uthevingsfarge 3 36 2_4 manuell" xfId="54262" xr:uid="{456791BF-8072-464E-92B0-89B93EBECF9F}"/>
    <cellStyle name="20% - uthevingsfarge 3 36 3" xfId="3133" xr:uid="{00000000-0005-0000-0000-00004D2F0000}"/>
    <cellStyle name="20% - uthevingsfarge 3 36 3 2" xfId="38656" xr:uid="{00000000-0005-0000-0000-00004E2F0000}"/>
    <cellStyle name="20% - uthevingsfarge 3 36 3_CC1" xfId="54263" xr:uid="{F42F1579-460C-473E-A063-030CD88D665E}"/>
    <cellStyle name="20% - uthevingsfarge 3 36 4" xfId="38657" xr:uid="{00000000-0005-0000-0000-00004F2F0000}"/>
    <cellStyle name="20% - uthevingsfarge 3 36 5" xfId="38658" xr:uid="{00000000-0005-0000-0000-0000502F0000}"/>
    <cellStyle name="20% - uthevingsfarge 3 36 6" xfId="38659" xr:uid="{00000000-0005-0000-0000-0000512F0000}"/>
    <cellStyle name="20% - uthevingsfarge 3 36 7" xfId="38650" xr:uid="{00000000-0005-0000-0000-0000522F0000}"/>
    <cellStyle name="20% - uthevingsfarge 3 36_4 manuell" xfId="54264"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2" xr:uid="{00000000-0005-0000-0000-0000572F0000}"/>
    <cellStyle name="20% - uthevingsfarge 3 37 2 2_CC1" xfId="54265" xr:uid="{028B982D-21A3-4DD3-9C9A-A8DD395C015E}"/>
    <cellStyle name="20% - uthevingsfarge 3 37 2 3" xfId="38663" xr:uid="{00000000-0005-0000-0000-0000582F0000}"/>
    <cellStyle name="20% - uthevingsfarge 3 37 2 4" xfId="38664" xr:uid="{00000000-0005-0000-0000-0000592F0000}"/>
    <cellStyle name="20% - uthevingsfarge 3 37 2 5" xfId="38665" xr:uid="{00000000-0005-0000-0000-00005A2F0000}"/>
    <cellStyle name="20% - uthevingsfarge 3 37 2 6" xfId="38661" xr:uid="{00000000-0005-0000-0000-00005B2F0000}"/>
    <cellStyle name="20% - uthevingsfarge 3 37 2_4 manuell" xfId="54266" xr:uid="{99C82A37-3006-4620-8E4C-999794A0223D}"/>
    <cellStyle name="20% - uthevingsfarge 3 37 3" xfId="3137" xr:uid="{00000000-0005-0000-0000-00005D2F0000}"/>
    <cellStyle name="20% - uthevingsfarge 3 37 3 2" xfId="38666" xr:uid="{00000000-0005-0000-0000-00005E2F0000}"/>
    <cellStyle name="20% - uthevingsfarge 3 37 3_CC1" xfId="54267" xr:uid="{AFADE07B-B6EF-41C1-B10D-7167519C7B9B}"/>
    <cellStyle name="20% - uthevingsfarge 3 37 4" xfId="38667" xr:uid="{00000000-0005-0000-0000-00005F2F0000}"/>
    <cellStyle name="20% - uthevingsfarge 3 37 5" xfId="38668" xr:uid="{00000000-0005-0000-0000-0000602F0000}"/>
    <cellStyle name="20% - uthevingsfarge 3 37 6" xfId="38669" xr:uid="{00000000-0005-0000-0000-0000612F0000}"/>
    <cellStyle name="20% - uthevingsfarge 3 37 7" xfId="38660" xr:uid="{00000000-0005-0000-0000-0000622F0000}"/>
    <cellStyle name="20% - uthevingsfarge 3 37_4 manuell" xfId="54268"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2" xr:uid="{00000000-0005-0000-0000-0000672F0000}"/>
    <cellStyle name="20% - uthevingsfarge 3 38 2 2_CC1" xfId="54269" xr:uid="{3D6190F0-5180-49B4-A365-D0121C1BB44B}"/>
    <cellStyle name="20% - uthevingsfarge 3 38 2 3" xfId="38673" xr:uid="{00000000-0005-0000-0000-0000682F0000}"/>
    <cellStyle name="20% - uthevingsfarge 3 38 2 4" xfId="38674" xr:uid="{00000000-0005-0000-0000-0000692F0000}"/>
    <cellStyle name="20% - uthevingsfarge 3 38 2 5" xfId="38675" xr:uid="{00000000-0005-0000-0000-00006A2F0000}"/>
    <cellStyle name="20% - uthevingsfarge 3 38 2 6" xfId="38671" xr:uid="{00000000-0005-0000-0000-00006B2F0000}"/>
    <cellStyle name="20% - uthevingsfarge 3 38 2_4 manuell" xfId="54270" xr:uid="{E0A1F263-C045-4B89-9E24-90F3D5528DC2}"/>
    <cellStyle name="20% - uthevingsfarge 3 38 3" xfId="3141" xr:uid="{00000000-0005-0000-0000-00006D2F0000}"/>
    <cellStyle name="20% - uthevingsfarge 3 38 3 2" xfId="38676" xr:uid="{00000000-0005-0000-0000-00006E2F0000}"/>
    <cellStyle name="20% - uthevingsfarge 3 38 3_CC1" xfId="54271" xr:uid="{2F5C1B82-6A38-43F5-873C-8DDB0ED8DBD7}"/>
    <cellStyle name="20% - uthevingsfarge 3 38 4" xfId="38677" xr:uid="{00000000-0005-0000-0000-00006F2F0000}"/>
    <cellStyle name="20% - uthevingsfarge 3 38 5" xfId="38678" xr:uid="{00000000-0005-0000-0000-0000702F0000}"/>
    <cellStyle name="20% - uthevingsfarge 3 38 6" xfId="38679" xr:uid="{00000000-0005-0000-0000-0000712F0000}"/>
    <cellStyle name="20% - uthevingsfarge 3 38 7" xfId="38670" xr:uid="{00000000-0005-0000-0000-0000722F0000}"/>
    <cellStyle name="20% - uthevingsfarge 3 38_4 manuell" xfId="54272"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2" xr:uid="{00000000-0005-0000-0000-0000772F0000}"/>
    <cellStyle name="20% - uthevingsfarge 3 39 2 2_CC1" xfId="54273" xr:uid="{0B2F34E1-E9C8-40D1-9E28-64139D9A766A}"/>
    <cellStyle name="20% - uthevingsfarge 3 39 2 3" xfId="38683" xr:uid="{00000000-0005-0000-0000-0000782F0000}"/>
    <cellStyle name="20% - uthevingsfarge 3 39 2 4" xfId="38684" xr:uid="{00000000-0005-0000-0000-0000792F0000}"/>
    <cellStyle name="20% - uthevingsfarge 3 39 2 5" xfId="38685" xr:uid="{00000000-0005-0000-0000-00007A2F0000}"/>
    <cellStyle name="20% - uthevingsfarge 3 39 2 6" xfId="38681" xr:uid="{00000000-0005-0000-0000-00007B2F0000}"/>
    <cellStyle name="20% - uthevingsfarge 3 39 2_4 manuell" xfId="54274" xr:uid="{3FA18A5C-9D2C-4067-8A59-6627885F7B18}"/>
    <cellStyle name="20% - uthevingsfarge 3 39 3" xfId="3145" xr:uid="{00000000-0005-0000-0000-00007D2F0000}"/>
    <cellStyle name="20% - uthevingsfarge 3 39 3 2" xfId="38686" xr:uid="{00000000-0005-0000-0000-00007E2F0000}"/>
    <cellStyle name="20% - uthevingsfarge 3 39 3_CC1" xfId="54275" xr:uid="{4FC6B117-5D54-4445-8A51-76C7C5038BE5}"/>
    <cellStyle name="20% - uthevingsfarge 3 39 4" xfId="38687" xr:uid="{00000000-0005-0000-0000-00007F2F0000}"/>
    <cellStyle name="20% - uthevingsfarge 3 39 5" xfId="38688" xr:uid="{00000000-0005-0000-0000-0000802F0000}"/>
    <cellStyle name="20% - uthevingsfarge 3 39 6" xfId="38689" xr:uid="{00000000-0005-0000-0000-0000812F0000}"/>
    <cellStyle name="20% - uthevingsfarge 3 39 7" xfId="38680" xr:uid="{00000000-0005-0000-0000-0000822F0000}"/>
    <cellStyle name="20% - uthevingsfarge 3 39_4 manuell" xfId="54276" xr:uid="{6D2F738D-FE6C-4EF8-97E4-6ADA951ECCEB}"/>
    <cellStyle name="20% - uthevingsfarge 3 4" xfId="3146" xr:uid="{00000000-0005-0000-0000-0000842F0000}"/>
    <cellStyle name="20% - uthevingsfarge 3 4 10" xfId="44025"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26" xr:uid="{00000000-0005-0000-0000-0000892F0000}"/>
    <cellStyle name="20% - uthevingsfarge 3 4 2 2 3" xfId="38692" xr:uid="{00000000-0005-0000-0000-00008A2F0000}"/>
    <cellStyle name="20% - uthevingsfarge 3 4 2 2_3. Chng in credit spreads" xfId="44027" xr:uid="{00000000-0005-0000-0000-00008B2F0000}"/>
    <cellStyle name="20% - uthevingsfarge 3 4 2 3" xfId="14854" xr:uid="{00000000-0005-0000-0000-00008C2F0000}"/>
    <cellStyle name="20% - uthevingsfarge 3 4 2 3 2" xfId="38693" xr:uid="{00000000-0005-0000-0000-00008D2F0000}"/>
    <cellStyle name="20% - uthevingsfarge 3 4 2 3 2 2" xfId="44028" xr:uid="{00000000-0005-0000-0000-00008E2F0000}"/>
    <cellStyle name="20% - uthevingsfarge 3 4 2 3 3" xfId="44029" xr:uid="{00000000-0005-0000-0000-00008F2F0000}"/>
    <cellStyle name="20% - uthevingsfarge 3 4 2 3_3. Chng in credit spreads" xfId="44030" xr:uid="{00000000-0005-0000-0000-0000902F0000}"/>
    <cellStyle name="20% - uthevingsfarge 3 4 2 4" xfId="38694" xr:uid="{00000000-0005-0000-0000-0000912F0000}"/>
    <cellStyle name="20% - uthevingsfarge 3 4 2 4 2" xfId="44031" xr:uid="{00000000-0005-0000-0000-0000922F0000}"/>
    <cellStyle name="20% - uthevingsfarge 3 4 2 5" xfId="38695" xr:uid="{00000000-0005-0000-0000-0000932F0000}"/>
    <cellStyle name="20% - uthevingsfarge 3 4 2 6" xfId="38691" xr:uid="{00000000-0005-0000-0000-0000942F0000}"/>
    <cellStyle name="20% - uthevingsfarge 3 4 2 7" xfId="44032" xr:uid="{00000000-0005-0000-0000-0000952F0000}"/>
    <cellStyle name="20% - uthevingsfarge 3 4 2 8" xfId="44033" xr:uid="{00000000-0005-0000-0000-0000962F0000}"/>
    <cellStyle name="20% - uthevingsfarge 3 4 2_3. Chng in credit spreads" xfId="44034" xr:uid="{00000000-0005-0000-0000-0000972F0000}"/>
    <cellStyle name="20% - uthevingsfarge 3 4 3" xfId="3149" xr:uid="{00000000-0005-0000-0000-0000982F0000}"/>
    <cellStyle name="20% - uthevingsfarge 3 4 3 2" xfId="14855" xr:uid="{00000000-0005-0000-0000-0000992F0000}"/>
    <cellStyle name="20% - uthevingsfarge 3 4 3 2 2" xfId="44035" xr:uid="{00000000-0005-0000-0000-00009A2F0000}"/>
    <cellStyle name="20% - uthevingsfarge 3 4 3 3" xfId="14856" xr:uid="{00000000-0005-0000-0000-00009B2F0000}"/>
    <cellStyle name="20% - uthevingsfarge 3 4 3 4" xfId="38696" xr:uid="{00000000-0005-0000-0000-00009C2F0000}"/>
    <cellStyle name="20% - uthevingsfarge 3 4 3 5" xfId="44036" xr:uid="{00000000-0005-0000-0000-00009D2F0000}"/>
    <cellStyle name="20% - uthevingsfarge 3 4 3 6" xfId="44037" xr:uid="{00000000-0005-0000-0000-00009E2F0000}"/>
    <cellStyle name="20% - uthevingsfarge 3 4 3_3. Chng in credit spreads" xfId="44038" xr:uid="{00000000-0005-0000-0000-00009F2F0000}"/>
    <cellStyle name="20% - uthevingsfarge 3 4 4" xfId="14857" xr:uid="{00000000-0005-0000-0000-0000A02F0000}"/>
    <cellStyle name="20% - uthevingsfarge 3 4 4 2" xfId="14858" xr:uid="{00000000-0005-0000-0000-0000A12F0000}"/>
    <cellStyle name="20% - uthevingsfarge 3 4 4 2 2" xfId="44039" xr:uid="{00000000-0005-0000-0000-0000A22F0000}"/>
    <cellStyle name="20% - uthevingsfarge 3 4 4 3" xfId="14859" xr:uid="{00000000-0005-0000-0000-0000A32F0000}"/>
    <cellStyle name="20% - uthevingsfarge 3 4 4 4" xfId="38697" xr:uid="{00000000-0005-0000-0000-0000A42F0000}"/>
    <cellStyle name="20% - uthevingsfarge 3 4 4 5" xfId="44040" xr:uid="{00000000-0005-0000-0000-0000A52F0000}"/>
    <cellStyle name="20% - uthevingsfarge 3 4 4 6" xfId="44041" xr:uid="{00000000-0005-0000-0000-0000A62F0000}"/>
    <cellStyle name="20% - uthevingsfarge 3 4 4_3. Chng in credit spreads" xfId="44042"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698" xr:uid="{00000000-0005-0000-0000-0000AB2F0000}"/>
    <cellStyle name="20% - uthevingsfarge 3 4 5 5" xfId="44043" xr:uid="{00000000-0005-0000-0000-0000AC2F0000}"/>
    <cellStyle name="20% - uthevingsfarge 3 4 5 6" xfId="44044"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699" xr:uid="{00000000-0005-0000-0000-0000B12F0000}"/>
    <cellStyle name="20% - uthevingsfarge 3 4 6_AVA DVA EL" xfId="14866" xr:uid="{00000000-0005-0000-0000-0000B22F0000}"/>
    <cellStyle name="20% - uthevingsfarge 3 4 7" xfId="14867" xr:uid="{00000000-0005-0000-0000-0000B32F0000}"/>
    <cellStyle name="20% - uthevingsfarge 3 4 8" xfId="38690" xr:uid="{00000000-0005-0000-0000-0000B42F0000}"/>
    <cellStyle name="20% - uthevingsfarge 3 4 9" xfId="44045" xr:uid="{00000000-0005-0000-0000-0000B52F0000}"/>
    <cellStyle name="20% - uthevingsfarge 3 4_3. Chng in credit spreads" xfId="44046"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2" xr:uid="{00000000-0005-0000-0000-0000BA2F0000}"/>
    <cellStyle name="20% - uthevingsfarge 3 40 2 2_CC1" xfId="54277" xr:uid="{E40F59B8-E74E-4A19-B75C-1EFBA1134A3B}"/>
    <cellStyle name="20% - uthevingsfarge 3 40 2 3" xfId="38703" xr:uid="{00000000-0005-0000-0000-0000BB2F0000}"/>
    <cellStyle name="20% - uthevingsfarge 3 40 2 4" xfId="38704" xr:uid="{00000000-0005-0000-0000-0000BC2F0000}"/>
    <cellStyle name="20% - uthevingsfarge 3 40 2 5" xfId="38705" xr:uid="{00000000-0005-0000-0000-0000BD2F0000}"/>
    <cellStyle name="20% - uthevingsfarge 3 40 2 6" xfId="38701" xr:uid="{00000000-0005-0000-0000-0000BE2F0000}"/>
    <cellStyle name="20% - uthevingsfarge 3 40 2_4 manuell" xfId="54278" xr:uid="{0E270B3E-AC85-4B95-8242-B47546720CBA}"/>
    <cellStyle name="20% - uthevingsfarge 3 40 3" xfId="3153" xr:uid="{00000000-0005-0000-0000-0000C02F0000}"/>
    <cellStyle name="20% - uthevingsfarge 3 40 3 2" xfId="38706" xr:uid="{00000000-0005-0000-0000-0000C12F0000}"/>
    <cellStyle name="20% - uthevingsfarge 3 40 3_CC1" xfId="54279" xr:uid="{B11D52D1-5C3B-44F3-9FE2-67DCABA3645E}"/>
    <cellStyle name="20% - uthevingsfarge 3 40 4" xfId="38707" xr:uid="{00000000-0005-0000-0000-0000C22F0000}"/>
    <cellStyle name="20% - uthevingsfarge 3 40 5" xfId="38708" xr:uid="{00000000-0005-0000-0000-0000C32F0000}"/>
    <cellStyle name="20% - uthevingsfarge 3 40 6" xfId="38709" xr:uid="{00000000-0005-0000-0000-0000C42F0000}"/>
    <cellStyle name="20% - uthevingsfarge 3 40 7" xfId="38700" xr:uid="{00000000-0005-0000-0000-0000C52F0000}"/>
    <cellStyle name="20% - uthevingsfarge 3 40_4 manuell" xfId="54280"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2" xr:uid="{00000000-0005-0000-0000-0000CA2F0000}"/>
    <cellStyle name="20% - uthevingsfarge 3 41 2 2_CC1" xfId="54281" xr:uid="{10A2EB4F-A066-4E7A-9FA2-CE4E58731487}"/>
    <cellStyle name="20% - uthevingsfarge 3 41 2 3" xfId="38713" xr:uid="{00000000-0005-0000-0000-0000CB2F0000}"/>
    <cellStyle name="20% - uthevingsfarge 3 41 2 4" xfId="38714" xr:uid="{00000000-0005-0000-0000-0000CC2F0000}"/>
    <cellStyle name="20% - uthevingsfarge 3 41 2 5" xfId="38715" xr:uid="{00000000-0005-0000-0000-0000CD2F0000}"/>
    <cellStyle name="20% - uthevingsfarge 3 41 2 6" xfId="38711" xr:uid="{00000000-0005-0000-0000-0000CE2F0000}"/>
    <cellStyle name="20% - uthevingsfarge 3 41 2_4 manuell" xfId="54282" xr:uid="{21E78CC9-1A41-46BD-9D93-940085015B0E}"/>
    <cellStyle name="20% - uthevingsfarge 3 41 3" xfId="3157" xr:uid="{00000000-0005-0000-0000-0000D02F0000}"/>
    <cellStyle name="20% - uthevingsfarge 3 41 3 2" xfId="38716" xr:uid="{00000000-0005-0000-0000-0000D12F0000}"/>
    <cellStyle name="20% - uthevingsfarge 3 41 3_CC1" xfId="54283" xr:uid="{09626440-2C9C-4DC7-9FD3-B2E841F3C46C}"/>
    <cellStyle name="20% - uthevingsfarge 3 41 4" xfId="38717" xr:uid="{00000000-0005-0000-0000-0000D22F0000}"/>
    <cellStyle name="20% - uthevingsfarge 3 41 5" xfId="38718" xr:uid="{00000000-0005-0000-0000-0000D32F0000}"/>
    <cellStyle name="20% - uthevingsfarge 3 41 6" xfId="38719" xr:uid="{00000000-0005-0000-0000-0000D42F0000}"/>
    <cellStyle name="20% - uthevingsfarge 3 41 7" xfId="38710" xr:uid="{00000000-0005-0000-0000-0000D52F0000}"/>
    <cellStyle name="20% - uthevingsfarge 3 41_4 manuell" xfId="54284"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2" xr:uid="{00000000-0005-0000-0000-0000DA2F0000}"/>
    <cellStyle name="20% - uthevingsfarge 3 42 2 2_CC1" xfId="54285" xr:uid="{A588C260-F286-49AC-9DD5-B2CBB97A5197}"/>
    <cellStyle name="20% - uthevingsfarge 3 42 2 3" xfId="38723" xr:uid="{00000000-0005-0000-0000-0000DB2F0000}"/>
    <cellStyle name="20% - uthevingsfarge 3 42 2 4" xfId="38724" xr:uid="{00000000-0005-0000-0000-0000DC2F0000}"/>
    <cellStyle name="20% - uthevingsfarge 3 42 2 5" xfId="38725" xr:uid="{00000000-0005-0000-0000-0000DD2F0000}"/>
    <cellStyle name="20% - uthevingsfarge 3 42 2 6" xfId="38721" xr:uid="{00000000-0005-0000-0000-0000DE2F0000}"/>
    <cellStyle name="20% - uthevingsfarge 3 42 2_4 manuell" xfId="54286" xr:uid="{14C6A0C3-CBFC-448C-962F-21B4DF8898E5}"/>
    <cellStyle name="20% - uthevingsfarge 3 42 3" xfId="3161" xr:uid="{00000000-0005-0000-0000-0000E02F0000}"/>
    <cellStyle name="20% - uthevingsfarge 3 42 3 2" xfId="38726" xr:uid="{00000000-0005-0000-0000-0000E12F0000}"/>
    <cellStyle name="20% - uthevingsfarge 3 42 3_CC1" xfId="54287" xr:uid="{E34E2062-3CB9-4467-B024-BCB24C8F8127}"/>
    <cellStyle name="20% - uthevingsfarge 3 42 4" xfId="38727" xr:uid="{00000000-0005-0000-0000-0000E22F0000}"/>
    <cellStyle name="20% - uthevingsfarge 3 42 5" xfId="38728" xr:uid="{00000000-0005-0000-0000-0000E32F0000}"/>
    <cellStyle name="20% - uthevingsfarge 3 42 6" xfId="38729" xr:uid="{00000000-0005-0000-0000-0000E42F0000}"/>
    <cellStyle name="20% - uthevingsfarge 3 42 7" xfId="38720" xr:uid="{00000000-0005-0000-0000-0000E52F0000}"/>
    <cellStyle name="20% - uthevingsfarge 3 42_4 manuell" xfId="54288"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2" xr:uid="{00000000-0005-0000-0000-0000EA2F0000}"/>
    <cellStyle name="20% - uthevingsfarge 3 43 2 2_CC1" xfId="54289" xr:uid="{21A36163-DF39-4BCF-B573-B4B416680EE3}"/>
    <cellStyle name="20% - uthevingsfarge 3 43 2 3" xfId="38733" xr:uid="{00000000-0005-0000-0000-0000EB2F0000}"/>
    <cellStyle name="20% - uthevingsfarge 3 43 2 4" xfId="38734" xr:uid="{00000000-0005-0000-0000-0000EC2F0000}"/>
    <cellStyle name="20% - uthevingsfarge 3 43 2 5" xfId="38735" xr:uid="{00000000-0005-0000-0000-0000ED2F0000}"/>
    <cellStyle name="20% - uthevingsfarge 3 43 2 6" xfId="38731" xr:uid="{00000000-0005-0000-0000-0000EE2F0000}"/>
    <cellStyle name="20% - uthevingsfarge 3 43 2_4 manuell" xfId="54290" xr:uid="{BC1B25E7-7DBD-46E5-9C33-64DEDFA10D83}"/>
    <cellStyle name="20% - uthevingsfarge 3 43 3" xfId="3165" xr:uid="{00000000-0005-0000-0000-0000F02F0000}"/>
    <cellStyle name="20% - uthevingsfarge 3 43 3 2" xfId="38736" xr:uid="{00000000-0005-0000-0000-0000F12F0000}"/>
    <cellStyle name="20% - uthevingsfarge 3 43 3_CC1" xfId="54291" xr:uid="{F89CFE70-EFBF-4FED-8047-A2C41E0AFCE1}"/>
    <cellStyle name="20% - uthevingsfarge 3 43 4" xfId="38737" xr:uid="{00000000-0005-0000-0000-0000F22F0000}"/>
    <cellStyle name="20% - uthevingsfarge 3 43 5" xfId="38738" xr:uid="{00000000-0005-0000-0000-0000F32F0000}"/>
    <cellStyle name="20% - uthevingsfarge 3 43 6" xfId="38739" xr:uid="{00000000-0005-0000-0000-0000F42F0000}"/>
    <cellStyle name="20% - uthevingsfarge 3 43 7" xfId="38730" xr:uid="{00000000-0005-0000-0000-0000F52F0000}"/>
    <cellStyle name="20% - uthevingsfarge 3 43_4 manuell" xfId="54292"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2" xr:uid="{00000000-0005-0000-0000-0000FA2F0000}"/>
    <cellStyle name="20% - uthevingsfarge 3 44 2 2_CC1" xfId="54293" xr:uid="{AD9EE92D-6935-4AA4-9A58-B7FAD2E0FA22}"/>
    <cellStyle name="20% - uthevingsfarge 3 44 2 3" xfId="38743" xr:uid="{00000000-0005-0000-0000-0000FB2F0000}"/>
    <cellStyle name="20% - uthevingsfarge 3 44 2 4" xfId="38744" xr:uid="{00000000-0005-0000-0000-0000FC2F0000}"/>
    <cellStyle name="20% - uthevingsfarge 3 44 2 5" xfId="38745" xr:uid="{00000000-0005-0000-0000-0000FD2F0000}"/>
    <cellStyle name="20% - uthevingsfarge 3 44 2 6" xfId="38741" xr:uid="{00000000-0005-0000-0000-0000FE2F0000}"/>
    <cellStyle name="20% - uthevingsfarge 3 44 2_4 manuell" xfId="54294" xr:uid="{B2ACDAF5-0ED1-4BE7-B096-B2974549B69B}"/>
    <cellStyle name="20% - uthevingsfarge 3 44 3" xfId="3169" xr:uid="{00000000-0005-0000-0000-000000300000}"/>
    <cellStyle name="20% - uthevingsfarge 3 44 3 2" xfId="38746" xr:uid="{00000000-0005-0000-0000-000001300000}"/>
    <cellStyle name="20% - uthevingsfarge 3 44 3_CC1" xfId="54295" xr:uid="{A6730C1F-0EF6-4A6F-BB89-FBA6FB29F6AF}"/>
    <cellStyle name="20% - uthevingsfarge 3 44 4" xfId="38747" xr:uid="{00000000-0005-0000-0000-000002300000}"/>
    <cellStyle name="20% - uthevingsfarge 3 44 5" xfId="38748" xr:uid="{00000000-0005-0000-0000-000003300000}"/>
    <cellStyle name="20% - uthevingsfarge 3 44 6" xfId="38749" xr:uid="{00000000-0005-0000-0000-000004300000}"/>
    <cellStyle name="20% - uthevingsfarge 3 44 7" xfId="38740" xr:uid="{00000000-0005-0000-0000-000005300000}"/>
    <cellStyle name="20% - uthevingsfarge 3 44_4 manuell" xfId="54296"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2" xr:uid="{00000000-0005-0000-0000-00000A300000}"/>
    <cellStyle name="20% - uthevingsfarge 3 45 2 2_CC1" xfId="54297" xr:uid="{348928D6-36FC-4876-AE96-95157B26FB06}"/>
    <cellStyle name="20% - uthevingsfarge 3 45 2 3" xfId="38753" xr:uid="{00000000-0005-0000-0000-00000B300000}"/>
    <cellStyle name="20% - uthevingsfarge 3 45 2 4" xfId="38754" xr:uid="{00000000-0005-0000-0000-00000C300000}"/>
    <cellStyle name="20% - uthevingsfarge 3 45 2 5" xfId="38755" xr:uid="{00000000-0005-0000-0000-00000D300000}"/>
    <cellStyle name="20% - uthevingsfarge 3 45 2 6" xfId="38751" xr:uid="{00000000-0005-0000-0000-00000E300000}"/>
    <cellStyle name="20% - uthevingsfarge 3 45 2_4 manuell" xfId="54298" xr:uid="{792022FF-742F-4E4B-8429-23F98A5BD81E}"/>
    <cellStyle name="20% - uthevingsfarge 3 45 3" xfId="3173" xr:uid="{00000000-0005-0000-0000-000010300000}"/>
    <cellStyle name="20% - uthevingsfarge 3 45 3 2" xfId="38756" xr:uid="{00000000-0005-0000-0000-000011300000}"/>
    <cellStyle name="20% - uthevingsfarge 3 45 3_CC1" xfId="54299" xr:uid="{70AF626A-CE8A-4D42-8BD5-DBDD0DD3E0B9}"/>
    <cellStyle name="20% - uthevingsfarge 3 45 4" xfId="38757" xr:uid="{00000000-0005-0000-0000-000012300000}"/>
    <cellStyle name="20% - uthevingsfarge 3 45 5" xfId="38758" xr:uid="{00000000-0005-0000-0000-000013300000}"/>
    <cellStyle name="20% - uthevingsfarge 3 45 6" xfId="38759" xr:uid="{00000000-0005-0000-0000-000014300000}"/>
    <cellStyle name="20% - uthevingsfarge 3 45 7" xfId="38750" xr:uid="{00000000-0005-0000-0000-000015300000}"/>
    <cellStyle name="20% - uthevingsfarge 3 45_4 manuell" xfId="54300"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2" xr:uid="{00000000-0005-0000-0000-00001A300000}"/>
    <cellStyle name="20% - uthevingsfarge 3 46 2 2_CC1" xfId="54301" xr:uid="{4FA3425F-E54F-4671-BD05-22FCF303E35A}"/>
    <cellStyle name="20% - uthevingsfarge 3 46 2 3" xfId="38763" xr:uid="{00000000-0005-0000-0000-00001B300000}"/>
    <cellStyle name="20% - uthevingsfarge 3 46 2 4" xfId="38764" xr:uid="{00000000-0005-0000-0000-00001C300000}"/>
    <cellStyle name="20% - uthevingsfarge 3 46 2 5" xfId="38765" xr:uid="{00000000-0005-0000-0000-00001D300000}"/>
    <cellStyle name="20% - uthevingsfarge 3 46 2 6" xfId="38761" xr:uid="{00000000-0005-0000-0000-00001E300000}"/>
    <cellStyle name="20% - uthevingsfarge 3 46 2_4 manuell" xfId="54302" xr:uid="{62E56069-4AA1-4D54-AE0E-1CC60A3714BB}"/>
    <cellStyle name="20% - uthevingsfarge 3 46 3" xfId="3177" xr:uid="{00000000-0005-0000-0000-000020300000}"/>
    <cellStyle name="20% - uthevingsfarge 3 46 3 2" xfId="38766" xr:uid="{00000000-0005-0000-0000-000021300000}"/>
    <cellStyle name="20% - uthevingsfarge 3 46 3_CC1" xfId="54303" xr:uid="{BACB7454-0BAB-499E-96AF-99CF6EC1904B}"/>
    <cellStyle name="20% - uthevingsfarge 3 46 4" xfId="38767" xr:uid="{00000000-0005-0000-0000-000022300000}"/>
    <cellStyle name="20% - uthevingsfarge 3 46 5" xfId="38768" xr:uid="{00000000-0005-0000-0000-000023300000}"/>
    <cellStyle name="20% - uthevingsfarge 3 46 6" xfId="38769" xr:uid="{00000000-0005-0000-0000-000024300000}"/>
    <cellStyle name="20% - uthevingsfarge 3 46 7" xfId="38760" xr:uid="{00000000-0005-0000-0000-000025300000}"/>
    <cellStyle name="20% - uthevingsfarge 3 46_4 manuell" xfId="54304"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2" xr:uid="{00000000-0005-0000-0000-00002A300000}"/>
    <cellStyle name="20% - uthevingsfarge 3 47 2 2_CC1" xfId="54305" xr:uid="{D3B9A847-30EA-4E6B-A4C8-DB32A526480B}"/>
    <cellStyle name="20% - uthevingsfarge 3 47 2 3" xfId="38773" xr:uid="{00000000-0005-0000-0000-00002B300000}"/>
    <cellStyle name="20% - uthevingsfarge 3 47 2 4" xfId="38774" xr:uid="{00000000-0005-0000-0000-00002C300000}"/>
    <cellStyle name="20% - uthevingsfarge 3 47 2 5" xfId="38775" xr:uid="{00000000-0005-0000-0000-00002D300000}"/>
    <cellStyle name="20% - uthevingsfarge 3 47 2 6" xfId="38771" xr:uid="{00000000-0005-0000-0000-00002E300000}"/>
    <cellStyle name="20% - uthevingsfarge 3 47 2_4 manuell" xfId="54306" xr:uid="{298287D4-99AE-4202-8A89-343EADA6CC64}"/>
    <cellStyle name="20% - uthevingsfarge 3 47 3" xfId="3181" xr:uid="{00000000-0005-0000-0000-000030300000}"/>
    <cellStyle name="20% - uthevingsfarge 3 47 3 2" xfId="38776" xr:uid="{00000000-0005-0000-0000-000031300000}"/>
    <cellStyle name="20% - uthevingsfarge 3 47 3_CC1" xfId="54307" xr:uid="{ACB446B5-F684-44AC-8235-A3B6A290BEA0}"/>
    <cellStyle name="20% - uthevingsfarge 3 47 4" xfId="38777" xr:uid="{00000000-0005-0000-0000-000032300000}"/>
    <cellStyle name="20% - uthevingsfarge 3 47 5" xfId="38778" xr:uid="{00000000-0005-0000-0000-000033300000}"/>
    <cellStyle name="20% - uthevingsfarge 3 47 6" xfId="38779" xr:uid="{00000000-0005-0000-0000-000034300000}"/>
    <cellStyle name="20% - uthevingsfarge 3 47 7" xfId="38770" xr:uid="{00000000-0005-0000-0000-000035300000}"/>
    <cellStyle name="20% - uthevingsfarge 3 47_4 manuell" xfId="54308"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2" xr:uid="{00000000-0005-0000-0000-00003A300000}"/>
    <cellStyle name="20% - uthevingsfarge 3 48 2 2_CC1" xfId="54309" xr:uid="{8FCE5383-6FB2-404F-9487-4A98BD868749}"/>
    <cellStyle name="20% - uthevingsfarge 3 48 2 3" xfId="38783" xr:uid="{00000000-0005-0000-0000-00003B300000}"/>
    <cellStyle name="20% - uthevingsfarge 3 48 2 4" xfId="38784" xr:uid="{00000000-0005-0000-0000-00003C300000}"/>
    <cellStyle name="20% - uthevingsfarge 3 48 2 5" xfId="38785" xr:uid="{00000000-0005-0000-0000-00003D300000}"/>
    <cellStyle name="20% - uthevingsfarge 3 48 2 6" xfId="38781" xr:uid="{00000000-0005-0000-0000-00003E300000}"/>
    <cellStyle name="20% - uthevingsfarge 3 48 2_4 manuell" xfId="54310" xr:uid="{8C8E6648-DB9E-4DEE-A779-4F43A496D67A}"/>
    <cellStyle name="20% - uthevingsfarge 3 48 3" xfId="3185" xr:uid="{00000000-0005-0000-0000-000040300000}"/>
    <cellStyle name="20% - uthevingsfarge 3 48 3 2" xfId="38786" xr:uid="{00000000-0005-0000-0000-000041300000}"/>
    <cellStyle name="20% - uthevingsfarge 3 48 3_CC1" xfId="54311" xr:uid="{F607195C-EF05-4BFB-844F-FF524F169980}"/>
    <cellStyle name="20% - uthevingsfarge 3 48 4" xfId="38787" xr:uid="{00000000-0005-0000-0000-000042300000}"/>
    <cellStyle name="20% - uthevingsfarge 3 48 5" xfId="38788" xr:uid="{00000000-0005-0000-0000-000043300000}"/>
    <cellStyle name="20% - uthevingsfarge 3 48 6" xfId="38789" xr:uid="{00000000-0005-0000-0000-000044300000}"/>
    <cellStyle name="20% - uthevingsfarge 3 48 7" xfId="38780" xr:uid="{00000000-0005-0000-0000-000045300000}"/>
    <cellStyle name="20% - uthevingsfarge 3 48_4 manuell" xfId="54312"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2" xr:uid="{00000000-0005-0000-0000-00004A300000}"/>
    <cellStyle name="20% - uthevingsfarge 3 49 2 2_CC1" xfId="54313" xr:uid="{ED366374-BA37-4695-958C-130950EAF62C}"/>
    <cellStyle name="20% - uthevingsfarge 3 49 2 3" xfId="38793" xr:uid="{00000000-0005-0000-0000-00004B300000}"/>
    <cellStyle name="20% - uthevingsfarge 3 49 2 4" xfId="38794" xr:uid="{00000000-0005-0000-0000-00004C300000}"/>
    <cellStyle name="20% - uthevingsfarge 3 49 2 5" xfId="38795" xr:uid="{00000000-0005-0000-0000-00004D300000}"/>
    <cellStyle name="20% - uthevingsfarge 3 49 2 6" xfId="38791" xr:uid="{00000000-0005-0000-0000-00004E300000}"/>
    <cellStyle name="20% - uthevingsfarge 3 49 2_4 manuell" xfId="54314" xr:uid="{D4A2D804-44EF-4994-A167-F6596EBE6410}"/>
    <cellStyle name="20% - uthevingsfarge 3 49 3" xfId="3189" xr:uid="{00000000-0005-0000-0000-000050300000}"/>
    <cellStyle name="20% - uthevingsfarge 3 49 3 2" xfId="38796" xr:uid="{00000000-0005-0000-0000-000051300000}"/>
    <cellStyle name="20% - uthevingsfarge 3 49 3_CC1" xfId="54315" xr:uid="{51BE8729-F121-460C-A309-1E56B2C7C59D}"/>
    <cellStyle name="20% - uthevingsfarge 3 49 4" xfId="38797" xr:uid="{00000000-0005-0000-0000-000052300000}"/>
    <cellStyle name="20% - uthevingsfarge 3 49 5" xfId="38798" xr:uid="{00000000-0005-0000-0000-000053300000}"/>
    <cellStyle name="20% - uthevingsfarge 3 49 6" xfId="38799" xr:uid="{00000000-0005-0000-0000-000054300000}"/>
    <cellStyle name="20% - uthevingsfarge 3 49 7" xfId="38790" xr:uid="{00000000-0005-0000-0000-000055300000}"/>
    <cellStyle name="20% - uthevingsfarge 3 49_4 manuell" xfId="54316"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2" xr:uid="{00000000-0005-0000-0000-00005A300000}"/>
    <cellStyle name="20% - uthevingsfarge 3 5 2 2 2 2" xfId="44047" xr:uid="{00000000-0005-0000-0000-00005B300000}"/>
    <cellStyle name="20% - uthevingsfarge 3 5 2 2 3" xfId="44048" xr:uid="{00000000-0005-0000-0000-00005C300000}"/>
    <cellStyle name="20% - uthevingsfarge 3 5 2 2_3. Chng in credit spreads" xfId="44049" xr:uid="{00000000-0005-0000-0000-00005D300000}"/>
    <cellStyle name="20% - uthevingsfarge 3 5 2 3" xfId="38803" xr:uid="{00000000-0005-0000-0000-00005E300000}"/>
    <cellStyle name="20% - uthevingsfarge 3 5 2 3 2" xfId="44050" xr:uid="{00000000-0005-0000-0000-00005F300000}"/>
    <cellStyle name="20% - uthevingsfarge 3 5 2 3 2 2" xfId="44051" xr:uid="{00000000-0005-0000-0000-000060300000}"/>
    <cellStyle name="20% - uthevingsfarge 3 5 2 3 3" xfId="44052" xr:uid="{00000000-0005-0000-0000-000061300000}"/>
    <cellStyle name="20% - uthevingsfarge 3 5 2 3_3. Chng in credit spreads" xfId="44053" xr:uid="{00000000-0005-0000-0000-000062300000}"/>
    <cellStyle name="20% - uthevingsfarge 3 5 2 4" xfId="38804" xr:uid="{00000000-0005-0000-0000-000063300000}"/>
    <cellStyle name="20% - uthevingsfarge 3 5 2 4 2" xfId="44054" xr:uid="{00000000-0005-0000-0000-000064300000}"/>
    <cellStyle name="20% - uthevingsfarge 3 5 2 5" xfId="38805" xr:uid="{00000000-0005-0000-0000-000065300000}"/>
    <cellStyle name="20% - uthevingsfarge 3 5 2 6" xfId="38801" xr:uid="{00000000-0005-0000-0000-000066300000}"/>
    <cellStyle name="20% - uthevingsfarge 3 5 2_3. Chng in credit spreads" xfId="44055" xr:uid="{00000000-0005-0000-0000-000067300000}"/>
    <cellStyle name="20% - uthevingsfarge 3 5 3" xfId="3193" xr:uid="{00000000-0005-0000-0000-000068300000}"/>
    <cellStyle name="20% - uthevingsfarge 3 5 3 2" xfId="14868" xr:uid="{00000000-0005-0000-0000-000069300000}"/>
    <cellStyle name="20% - uthevingsfarge 3 5 3 2 2" xfId="44056" xr:uid="{00000000-0005-0000-0000-00006A300000}"/>
    <cellStyle name="20% - uthevingsfarge 3 5 3 3" xfId="38806" xr:uid="{00000000-0005-0000-0000-00006B300000}"/>
    <cellStyle name="20% - uthevingsfarge 3 5 3_3. Chng in credit spreads" xfId="44057" xr:uid="{00000000-0005-0000-0000-00006C300000}"/>
    <cellStyle name="20% - uthevingsfarge 3 5 4" xfId="14869" xr:uid="{00000000-0005-0000-0000-00006D300000}"/>
    <cellStyle name="20% - uthevingsfarge 3 5 4 2" xfId="38807" xr:uid="{00000000-0005-0000-0000-00006E300000}"/>
    <cellStyle name="20% - uthevingsfarge 3 5 4 2 2" xfId="44058" xr:uid="{00000000-0005-0000-0000-00006F300000}"/>
    <cellStyle name="20% - uthevingsfarge 3 5 4 3" xfId="44059" xr:uid="{00000000-0005-0000-0000-000070300000}"/>
    <cellStyle name="20% - uthevingsfarge 3 5 4_3. Chng in credit spreads" xfId="44060" xr:uid="{00000000-0005-0000-0000-000071300000}"/>
    <cellStyle name="20% - uthevingsfarge 3 5 5" xfId="14870" xr:uid="{00000000-0005-0000-0000-000072300000}"/>
    <cellStyle name="20% - uthevingsfarge 3 5 5 2" xfId="38808" xr:uid="{00000000-0005-0000-0000-000073300000}"/>
    <cellStyle name="20% - uthevingsfarge 3 5 6" xfId="38809" xr:uid="{00000000-0005-0000-0000-000074300000}"/>
    <cellStyle name="20% - uthevingsfarge 3 5 7" xfId="38800" xr:uid="{00000000-0005-0000-0000-000075300000}"/>
    <cellStyle name="20% - uthevingsfarge 3 5 8" xfId="44061" xr:uid="{00000000-0005-0000-0000-000076300000}"/>
    <cellStyle name="20% - uthevingsfarge 3 5 9" xfId="44062" xr:uid="{00000000-0005-0000-0000-000077300000}"/>
    <cellStyle name="20% - uthevingsfarge 3 5_3. Chng in credit spreads" xfId="44063"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2" xr:uid="{00000000-0005-0000-0000-00007C300000}"/>
    <cellStyle name="20% - uthevingsfarge 3 50 2 2_CC1" xfId="54317" xr:uid="{0C140689-940A-41E6-B887-35E1E3F9DE08}"/>
    <cellStyle name="20% - uthevingsfarge 3 50 2 3" xfId="38813" xr:uid="{00000000-0005-0000-0000-00007D300000}"/>
    <cellStyle name="20% - uthevingsfarge 3 50 2 4" xfId="38814" xr:uid="{00000000-0005-0000-0000-00007E300000}"/>
    <cellStyle name="20% - uthevingsfarge 3 50 2 5" xfId="38815" xr:uid="{00000000-0005-0000-0000-00007F300000}"/>
    <cellStyle name="20% - uthevingsfarge 3 50 2 6" xfId="38811" xr:uid="{00000000-0005-0000-0000-000080300000}"/>
    <cellStyle name="20% - uthevingsfarge 3 50 2_4 manuell" xfId="54318" xr:uid="{A7C0A8AE-4822-4039-982D-ACDDF3DB5D5F}"/>
    <cellStyle name="20% - uthevingsfarge 3 50 3" xfId="3197" xr:uid="{00000000-0005-0000-0000-000082300000}"/>
    <cellStyle name="20% - uthevingsfarge 3 50 3 2" xfId="38816" xr:uid="{00000000-0005-0000-0000-000083300000}"/>
    <cellStyle name="20% - uthevingsfarge 3 50 3_CC1" xfId="54319" xr:uid="{687C9986-DAE1-4332-B5E4-6438DC1F7BC5}"/>
    <cellStyle name="20% - uthevingsfarge 3 50 4" xfId="38817" xr:uid="{00000000-0005-0000-0000-000084300000}"/>
    <cellStyle name="20% - uthevingsfarge 3 50 5" xfId="38818" xr:uid="{00000000-0005-0000-0000-000085300000}"/>
    <cellStyle name="20% - uthevingsfarge 3 50 6" xfId="38819" xr:uid="{00000000-0005-0000-0000-000086300000}"/>
    <cellStyle name="20% - uthevingsfarge 3 50 7" xfId="38810" xr:uid="{00000000-0005-0000-0000-000087300000}"/>
    <cellStyle name="20% - uthevingsfarge 3 50_4 manuell" xfId="54320"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2" xr:uid="{00000000-0005-0000-0000-00008C300000}"/>
    <cellStyle name="20% - uthevingsfarge 3 51 2 2_CC1" xfId="54321" xr:uid="{2C09EF42-6CA5-4F84-837E-1780367BEBE0}"/>
    <cellStyle name="20% - uthevingsfarge 3 51 2 3" xfId="38823" xr:uid="{00000000-0005-0000-0000-00008D300000}"/>
    <cellStyle name="20% - uthevingsfarge 3 51 2 4" xfId="38824" xr:uid="{00000000-0005-0000-0000-00008E300000}"/>
    <cellStyle name="20% - uthevingsfarge 3 51 2 5" xfId="38825" xr:uid="{00000000-0005-0000-0000-00008F300000}"/>
    <cellStyle name="20% - uthevingsfarge 3 51 2 6" xfId="38821" xr:uid="{00000000-0005-0000-0000-000090300000}"/>
    <cellStyle name="20% - uthevingsfarge 3 51 2_4 manuell" xfId="54322" xr:uid="{32A6B40B-2CDE-4972-A341-35FC6A223CF9}"/>
    <cellStyle name="20% - uthevingsfarge 3 51 3" xfId="3201" xr:uid="{00000000-0005-0000-0000-000092300000}"/>
    <cellStyle name="20% - uthevingsfarge 3 51 3 2" xfId="38826" xr:uid="{00000000-0005-0000-0000-000093300000}"/>
    <cellStyle name="20% - uthevingsfarge 3 51 3_CC1" xfId="54323" xr:uid="{10631DB0-7EF9-4A4E-AAE5-9367AE7814EB}"/>
    <cellStyle name="20% - uthevingsfarge 3 51 4" xfId="38827" xr:uid="{00000000-0005-0000-0000-000094300000}"/>
    <cellStyle name="20% - uthevingsfarge 3 51 5" xfId="38828" xr:uid="{00000000-0005-0000-0000-000095300000}"/>
    <cellStyle name="20% - uthevingsfarge 3 51 6" xfId="38829" xr:uid="{00000000-0005-0000-0000-000096300000}"/>
    <cellStyle name="20% - uthevingsfarge 3 51 7" xfId="38820" xr:uid="{00000000-0005-0000-0000-000097300000}"/>
    <cellStyle name="20% - uthevingsfarge 3 51_4 manuell" xfId="54324"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2" xr:uid="{00000000-0005-0000-0000-00009C300000}"/>
    <cellStyle name="20% - uthevingsfarge 3 52 2 2_CC1" xfId="54325" xr:uid="{1F17A4B2-F1F6-4C48-A981-4D8F5100290E}"/>
    <cellStyle name="20% - uthevingsfarge 3 52 2 3" xfId="38833" xr:uid="{00000000-0005-0000-0000-00009D300000}"/>
    <cellStyle name="20% - uthevingsfarge 3 52 2 4" xfId="38834" xr:uid="{00000000-0005-0000-0000-00009E300000}"/>
    <cellStyle name="20% - uthevingsfarge 3 52 2 5" xfId="38835" xr:uid="{00000000-0005-0000-0000-00009F300000}"/>
    <cellStyle name="20% - uthevingsfarge 3 52 2 6" xfId="38831" xr:uid="{00000000-0005-0000-0000-0000A0300000}"/>
    <cellStyle name="20% - uthevingsfarge 3 52 2_4 manuell" xfId="54326" xr:uid="{779BCBEA-42E2-4FB9-82B1-68E1C1EBA72A}"/>
    <cellStyle name="20% - uthevingsfarge 3 52 3" xfId="3205" xr:uid="{00000000-0005-0000-0000-0000A2300000}"/>
    <cellStyle name="20% - uthevingsfarge 3 52 3 2" xfId="38836" xr:uid="{00000000-0005-0000-0000-0000A3300000}"/>
    <cellStyle name="20% - uthevingsfarge 3 52 3_CC1" xfId="54327" xr:uid="{1EB50B99-DD5A-4251-8ECA-F4250565BFCD}"/>
    <cellStyle name="20% - uthevingsfarge 3 52 4" xfId="38837" xr:uid="{00000000-0005-0000-0000-0000A4300000}"/>
    <cellStyle name="20% - uthevingsfarge 3 52 5" xfId="38838" xr:uid="{00000000-0005-0000-0000-0000A5300000}"/>
    <cellStyle name="20% - uthevingsfarge 3 52 6" xfId="38839" xr:uid="{00000000-0005-0000-0000-0000A6300000}"/>
    <cellStyle name="20% - uthevingsfarge 3 52 7" xfId="38830" xr:uid="{00000000-0005-0000-0000-0000A7300000}"/>
    <cellStyle name="20% - uthevingsfarge 3 52_4 manuell" xfId="54328"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2" xr:uid="{00000000-0005-0000-0000-0000AC300000}"/>
    <cellStyle name="20% - uthevingsfarge 3 53 2 2_CC1" xfId="54329" xr:uid="{D2EF15E6-70FF-4095-8C5A-EDDD1FF6DD85}"/>
    <cellStyle name="20% - uthevingsfarge 3 53 2 3" xfId="38843" xr:uid="{00000000-0005-0000-0000-0000AD300000}"/>
    <cellStyle name="20% - uthevingsfarge 3 53 2 4" xfId="38844" xr:uid="{00000000-0005-0000-0000-0000AE300000}"/>
    <cellStyle name="20% - uthevingsfarge 3 53 2 5" xfId="38845" xr:uid="{00000000-0005-0000-0000-0000AF300000}"/>
    <cellStyle name="20% - uthevingsfarge 3 53 2 6" xfId="38841" xr:uid="{00000000-0005-0000-0000-0000B0300000}"/>
    <cellStyle name="20% - uthevingsfarge 3 53 2_4 manuell" xfId="54330" xr:uid="{ED2B0E39-9DB1-4AA5-A748-62121CEBC532}"/>
    <cellStyle name="20% - uthevingsfarge 3 53 3" xfId="3209" xr:uid="{00000000-0005-0000-0000-0000B2300000}"/>
    <cellStyle name="20% - uthevingsfarge 3 53 3 2" xfId="38846" xr:uid="{00000000-0005-0000-0000-0000B3300000}"/>
    <cellStyle name="20% - uthevingsfarge 3 53 3_CC1" xfId="54331" xr:uid="{9FADBBB3-2202-4D05-9722-E75B3F5516EE}"/>
    <cellStyle name="20% - uthevingsfarge 3 53 4" xfId="38847" xr:uid="{00000000-0005-0000-0000-0000B4300000}"/>
    <cellStyle name="20% - uthevingsfarge 3 53 5" xfId="38848" xr:uid="{00000000-0005-0000-0000-0000B5300000}"/>
    <cellStyle name="20% - uthevingsfarge 3 53 6" xfId="38849" xr:uid="{00000000-0005-0000-0000-0000B6300000}"/>
    <cellStyle name="20% - uthevingsfarge 3 53 7" xfId="38840" xr:uid="{00000000-0005-0000-0000-0000B7300000}"/>
    <cellStyle name="20% - uthevingsfarge 3 53_4 manuell" xfId="54332"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2" xr:uid="{00000000-0005-0000-0000-0000BC300000}"/>
    <cellStyle name="20% - uthevingsfarge 3 54 2 2_CC1" xfId="54333" xr:uid="{7FB4129A-B4CE-4F79-A3B2-4C979DA7E3A4}"/>
    <cellStyle name="20% - uthevingsfarge 3 54 2 3" xfId="38853" xr:uid="{00000000-0005-0000-0000-0000BD300000}"/>
    <cellStyle name="20% - uthevingsfarge 3 54 2 4" xfId="38854" xr:uid="{00000000-0005-0000-0000-0000BE300000}"/>
    <cellStyle name="20% - uthevingsfarge 3 54 2 5" xfId="38855" xr:uid="{00000000-0005-0000-0000-0000BF300000}"/>
    <cellStyle name="20% - uthevingsfarge 3 54 2 6" xfId="38851" xr:uid="{00000000-0005-0000-0000-0000C0300000}"/>
    <cellStyle name="20% - uthevingsfarge 3 54 2_4 manuell" xfId="54334" xr:uid="{278B5F84-A079-4F08-9E18-76B815205D85}"/>
    <cellStyle name="20% - uthevingsfarge 3 54 3" xfId="3213" xr:uid="{00000000-0005-0000-0000-0000C2300000}"/>
    <cellStyle name="20% - uthevingsfarge 3 54 3 2" xfId="38856" xr:uid="{00000000-0005-0000-0000-0000C3300000}"/>
    <cellStyle name="20% - uthevingsfarge 3 54 3_CC1" xfId="54335" xr:uid="{01D7CAEE-4A36-4B0B-8888-5C66F3F442A9}"/>
    <cellStyle name="20% - uthevingsfarge 3 54 4" xfId="38857" xr:uid="{00000000-0005-0000-0000-0000C4300000}"/>
    <cellStyle name="20% - uthevingsfarge 3 54 5" xfId="38858" xr:uid="{00000000-0005-0000-0000-0000C5300000}"/>
    <cellStyle name="20% - uthevingsfarge 3 54 6" xfId="38859" xr:uid="{00000000-0005-0000-0000-0000C6300000}"/>
    <cellStyle name="20% - uthevingsfarge 3 54 7" xfId="38850" xr:uid="{00000000-0005-0000-0000-0000C7300000}"/>
    <cellStyle name="20% - uthevingsfarge 3 54_4 manuell" xfId="54336"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2" xr:uid="{00000000-0005-0000-0000-0000CC300000}"/>
    <cellStyle name="20% - uthevingsfarge 3 55 2 2_CC1" xfId="54337" xr:uid="{C881D77D-1DB1-420C-B0E3-E5CBC7F20B53}"/>
    <cellStyle name="20% - uthevingsfarge 3 55 2 3" xfId="38863" xr:uid="{00000000-0005-0000-0000-0000CD300000}"/>
    <cellStyle name="20% - uthevingsfarge 3 55 2 4" xfId="38864" xr:uid="{00000000-0005-0000-0000-0000CE300000}"/>
    <cellStyle name="20% - uthevingsfarge 3 55 2 5" xfId="38865" xr:uid="{00000000-0005-0000-0000-0000CF300000}"/>
    <cellStyle name="20% - uthevingsfarge 3 55 2 6" xfId="38861" xr:uid="{00000000-0005-0000-0000-0000D0300000}"/>
    <cellStyle name="20% - uthevingsfarge 3 55 2_4 manuell" xfId="54338" xr:uid="{22544995-8FB4-4822-8EC4-C358F0B87643}"/>
    <cellStyle name="20% - uthevingsfarge 3 55 3" xfId="3217" xr:uid="{00000000-0005-0000-0000-0000D2300000}"/>
    <cellStyle name="20% - uthevingsfarge 3 55 3 2" xfId="38866" xr:uid="{00000000-0005-0000-0000-0000D3300000}"/>
    <cellStyle name="20% - uthevingsfarge 3 55 3_CC1" xfId="54339" xr:uid="{43467FC7-1C6B-42CB-9EEE-6D9BC56ED3DE}"/>
    <cellStyle name="20% - uthevingsfarge 3 55 4" xfId="38867" xr:uid="{00000000-0005-0000-0000-0000D4300000}"/>
    <cellStyle name="20% - uthevingsfarge 3 55 5" xfId="38868" xr:uid="{00000000-0005-0000-0000-0000D5300000}"/>
    <cellStyle name="20% - uthevingsfarge 3 55 6" xfId="38869" xr:uid="{00000000-0005-0000-0000-0000D6300000}"/>
    <cellStyle name="20% - uthevingsfarge 3 55 7" xfId="38860" xr:uid="{00000000-0005-0000-0000-0000D7300000}"/>
    <cellStyle name="20% - uthevingsfarge 3 55_4 manuell" xfId="54340"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2" xr:uid="{00000000-0005-0000-0000-0000DC300000}"/>
    <cellStyle name="20% - uthevingsfarge 3 56 2 2_CC1" xfId="54341" xr:uid="{FECDB715-C16F-4BF4-B407-EEFD7FB3757C}"/>
    <cellStyle name="20% - uthevingsfarge 3 56 2 3" xfId="38873" xr:uid="{00000000-0005-0000-0000-0000DD300000}"/>
    <cellStyle name="20% - uthevingsfarge 3 56 2 4" xfId="38874" xr:uid="{00000000-0005-0000-0000-0000DE300000}"/>
    <cellStyle name="20% - uthevingsfarge 3 56 2 5" xfId="38875" xr:uid="{00000000-0005-0000-0000-0000DF300000}"/>
    <cellStyle name="20% - uthevingsfarge 3 56 2 6" xfId="38871" xr:uid="{00000000-0005-0000-0000-0000E0300000}"/>
    <cellStyle name="20% - uthevingsfarge 3 56 2_4 manuell" xfId="54342" xr:uid="{8E7A0A38-D9F1-429C-AA07-32EA230472C0}"/>
    <cellStyle name="20% - uthevingsfarge 3 56 3" xfId="3221" xr:uid="{00000000-0005-0000-0000-0000E2300000}"/>
    <cellStyle name="20% - uthevingsfarge 3 56 3 2" xfId="38876" xr:uid="{00000000-0005-0000-0000-0000E3300000}"/>
    <cellStyle name="20% - uthevingsfarge 3 56 3_CC1" xfId="54343" xr:uid="{10A3DA55-4BBA-4EE0-A91C-A18480F0C892}"/>
    <cellStyle name="20% - uthevingsfarge 3 56 4" xfId="38877" xr:uid="{00000000-0005-0000-0000-0000E4300000}"/>
    <cellStyle name="20% - uthevingsfarge 3 56 5" xfId="38878" xr:uid="{00000000-0005-0000-0000-0000E5300000}"/>
    <cellStyle name="20% - uthevingsfarge 3 56 6" xfId="38879" xr:uid="{00000000-0005-0000-0000-0000E6300000}"/>
    <cellStyle name="20% - uthevingsfarge 3 56 7" xfId="38870" xr:uid="{00000000-0005-0000-0000-0000E7300000}"/>
    <cellStyle name="20% - uthevingsfarge 3 56_4 manuell" xfId="54344"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2" xr:uid="{00000000-0005-0000-0000-0000EC300000}"/>
    <cellStyle name="20% - uthevingsfarge 3 57 2 2_CC1" xfId="54345" xr:uid="{21ADE14E-BAD2-4C9D-8E9B-914ED6E83BEA}"/>
    <cellStyle name="20% - uthevingsfarge 3 57 2 3" xfId="38883" xr:uid="{00000000-0005-0000-0000-0000ED300000}"/>
    <cellStyle name="20% - uthevingsfarge 3 57 2 4" xfId="38884" xr:uid="{00000000-0005-0000-0000-0000EE300000}"/>
    <cellStyle name="20% - uthevingsfarge 3 57 2 5" xfId="38885" xr:uid="{00000000-0005-0000-0000-0000EF300000}"/>
    <cellStyle name="20% - uthevingsfarge 3 57 2 6" xfId="38881" xr:uid="{00000000-0005-0000-0000-0000F0300000}"/>
    <cellStyle name="20% - uthevingsfarge 3 57 2_4 manuell" xfId="54346" xr:uid="{8778CA29-0FED-42CE-862B-477909379BFD}"/>
    <cellStyle name="20% - uthevingsfarge 3 57 3" xfId="3225" xr:uid="{00000000-0005-0000-0000-0000F2300000}"/>
    <cellStyle name="20% - uthevingsfarge 3 57 3 2" xfId="38886" xr:uid="{00000000-0005-0000-0000-0000F3300000}"/>
    <cellStyle name="20% - uthevingsfarge 3 57 3_CC1" xfId="54347" xr:uid="{C526CCC5-4B87-4A67-A160-CF097DCEAFB2}"/>
    <cellStyle name="20% - uthevingsfarge 3 57 4" xfId="38887" xr:uid="{00000000-0005-0000-0000-0000F4300000}"/>
    <cellStyle name="20% - uthevingsfarge 3 57 5" xfId="38888" xr:uid="{00000000-0005-0000-0000-0000F5300000}"/>
    <cellStyle name="20% - uthevingsfarge 3 57 6" xfId="38889" xr:uid="{00000000-0005-0000-0000-0000F6300000}"/>
    <cellStyle name="20% - uthevingsfarge 3 57 7" xfId="38880" xr:uid="{00000000-0005-0000-0000-0000F7300000}"/>
    <cellStyle name="20% - uthevingsfarge 3 57_4 manuell" xfId="54348"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2" xr:uid="{00000000-0005-0000-0000-0000FC300000}"/>
    <cellStyle name="20% - uthevingsfarge 3 58 2 2_CC1" xfId="54349" xr:uid="{6B97B7FB-03D7-4397-B7EA-73262622781E}"/>
    <cellStyle name="20% - uthevingsfarge 3 58 2 3" xfId="38893" xr:uid="{00000000-0005-0000-0000-0000FD300000}"/>
    <cellStyle name="20% - uthevingsfarge 3 58 2 4" xfId="38894" xr:uid="{00000000-0005-0000-0000-0000FE300000}"/>
    <cellStyle name="20% - uthevingsfarge 3 58 2 5" xfId="38895" xr:uid="{00000000-0005-0000-0000-0000FF300000}"/>
    <cellStyle name="20% - uthevingsfarge 3 58 2 6" xfId="38891" xr:uid="{00000000-0005-0000-0000-000000310000}"/>
    <cellStyle name="20% - uthevingsfarge 3 58 2_4 manuell" xfId="54350" xr:uid="{6FB40FEE-CB98-41EF-8D91-7B2155F8F8B6}"/>
    <cellStyle name="20% - uthevingsfarge 3 58 3" xfId="3229" xr:uid="{00000000-0005-0000-0000-000002310000}"/>
    <cellStyle name="20% - uthevingsfarge 3 58 3 2" xfId="38896" xr:uid="{00000000-0005-0000-0000-000003310000}"/>
    <cellStyle name="20% - uthevingsfarge 3 58 3_CC1" xfId="54351" xr:uid="{A2580F32-A6B8-4BD0-8C33-B1CBD5983AF2}"/>
    <cellStyle name="20% - uthevingsfarge 3 58 4" xfId="38897" xr:uid="{00000000-0005-0000-0000-000004310000}"/>
    <cellStyle name="20% - uthevingsfarge 3 58 5" xfId="38898" xr:uid="{00000000-0005-0000-0000-000005310000}"/>
    <cellStyle name="20% - uthevingsfarge 3 58 6" xfId="38899" xr:uid="{00000000-0005-0000-0000-000006310000}"/>
    <cellStyle name="20% - uthevingsfarge 3 58 7" xfId="38890" xr:uid="{00000000-0005-0000-0000-000007310000}"/>
    <cellStyle name="20% - uthevingsfarge 3 58_4 manuell" xfId="54352"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2" xr:uid="{00000000-0005-0000-0000-00000C310000}"/>
    <cellStyle name="20% - uthevingsfarge 3 59 2 2_CC1" xfId="54353" xr:uid="{DA614232-FF28-4CE9-9686-39B8900A1E7C}"/>
    <cellStyle name="20% - uthevingsfarge 3 59 2 3" xfId="38903" xr:uid="{00000000-0005-0000-0000-00000D310000}"/>
    <cellStyle name="20% - uthevingsfarge 3 59 2 4" xfId="38904" xr:uid="{00000000-0005-0000-0000-00000E310000}"/>
    <cellStyle name="20% - uthevingsfarge 3 59 2 5" xfId="38905" xr:uid="{00000000-0005-0000-0000-00000F310000}"/>
    <cellStyle name="20% - uthevingsfarge 3 59 2 6" xfId="38901" xr:uid="{00000000-0005-0000-0000-000010310000}"/>
    <cellStyle name="20% - uthevingsfarge 3 59 2_4 manuell" xfId="54354" xr:uid="{B2317853-44C8-4EC7-805E-68B59C345CA5}"/>
    <cellStyle name="20% - uthevingsfarge 3 59 3" xfId="3233" xr:uid="{00000000-0005-0000-0000-000012310000}"/>
    <cellStyle name="20% - uthevingsfarge 3 59 3 2" xfId="38906" xr:uid="{00000000-0005-0000-0000-000013310000}"/>
    <cellStyle name="20% - uthevingsfarge 3 59 3_CC1" xfId="54355" xr:uid="{EB9A8CA5-0F64-4D9A-B807-3989019F3C0D}"/>
    <cellStyle name="20% - uthevingsfarge 3 59 4" xfId="38907" xr:uid="{00000000-0005-0000-0000-000014310000}"/>
    <cellStyle name="20% - uthevingsfarge 3 59 5" xfId="38908" xr:uid="{00000000-0005-0000-0000-000015310000}"/>
    <cellStyle name="20% - uthevingsfarge 3 59 6" xfId="38909" xr:uid="{00000000-0005-0000-0000-000016310000}"/>
    <cellStyle name="20% - uthevingsfarge 3 59 7" xfId="38900" xr:uid="{00000000-0005-0000-0000-000017310000}"/>
    <cellStyle name="20% - uthevingsfarge 3 59_4 manuell" xfId="54356"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2" xr:uid="{00000000-0005-0000-0000-00001C310000}"/>
    <cellStyle name="20% - uthevingsfarge 3 6 2 2_CC1" xfId="54357" xr:uid="{D8250A8F-9971-4268-8943-3B0720350F9D}"/>
    <cellStyle name="20% - uthevingsfarge 3 6 2 3" xfId="38913" xr:uid="{00000000-0005-0000-0000-00001D310000}"/>
    <cellStyle name="20% - uthevingsfarge 3 6 2 4" xfId="38914" xr:uid="{00000000-0005-0000-0000-00001E310000}"/>
    <cellStyle name="20% - uthevingsfarge 3 6 2 5" xfId="38915" xr:uid="{00000000-0005-0000-0000-00001F310000}"/>
    <cellStyle name="20% - uthevingsfarge 3 6 2 6" xfId="38911" xr:uid="{00000000-0005-0000-0000-000020310000}"/>
    <cellStyle name="20% - uthevingsfarge 3 6 2_3. Chng in credit spreads" xfId="44064" xr:uid="{00000000-0005-0000-0000-000021310000}"/>
    <cellStyle name="20% - uthevingsfarge 3 6 3" xfId="3237" xr:uid="{00000000-0005-0000-0000-000022310000}"/>
    <cellStyle name="20% - uthevingsfarge 3 6 3 2" xfId="14871" xr:uid="{00000000-0005-0000-0000-000023310000}"/>
    <cellStyle name="20% - uthevingsfarge 3 6 3 2 2" xfId="44065" xr:uid="{00000000-0005-0000-0000-000024310000}"/>
    <cellStyle name="20% - uthevingsfarge 3 6 3 3" xfId="38916" xr:uid="{00000000-0005-0000-0000-000025310000}"/>
    <cellStyle name="20% - uthevingsfarge 3 6 3_3. Chng in credit spreads" xfId="44066" xr:uid="{00000000-0005-0000-0000-000026310000}"/>
    <cellStyle name="20% - uthevingsfarge 3 6 4" xfId="14872" xr:uid="{00000000-0005-0000-0000-000027310000}"/>
    <cellStyle name="20% - uthevingsfarge 3 6 4 2" xfId="38917" xr:uid="{00000000-0005-0000-0000-000028310000}"/>
    <cellStyle name="20% - uthevingsfarge 3 6 5" xfId="14873" xr:uid="{00000000-0005-0000-0000-000029310000}"/>
    <cellStyle name="20% - uthevingsfarge 3 6 5 2" xfId="38918" xr:uid="{00000000-0005-0000-0000-00002A310000}"/>
    <cellStyle name="20% - uthevingsfarge 3 6 6" xfId="38919" xr:uid="{00000000-0005-0000-0000-00002B310000}"/>
    <cellStyle name="20% - uthevingsfarge 3 6 7" xfId="38910" xr:uid="{00000000-0005-0000-0000-00002C310000}"/>
    <cellStyle name="20% - uthevingsfarge 3 6 8" xfId="44067" xr:uid="{00000000-0005-0000-0000-00002D310000}"/>
    <cellStyle name="20% - uthevingsfarge 3 6 9" xfId="44068" xr:uid="{00000000-0005-0000-0000-00002E310000}"/>
    <cellStyle name="20% - uthevingsfarge 3 6_3. Chng in credit spreads" xfId="44069" xr:uid="{00000000-0005-0000-0000-00002F310000}"/>
    <cellStyle name="20% - uthevingsfarge 3 60" xfId="14874" xr:uid="{00000000-0005-0000-0000-000030310000}"/>
    <cellStyle name="20% - uthevingsfarge 3 60 2" xfId="14875" xr:uid="{00000000-0005-0000-0000-000031310000}"/>
    <cellStyle name="20% - uthevingsfarge 3 60 2 2" xfId="36608" xr:uid="{00000000-0005-0000-0000-000032310000}"/>
    <cellStyle name="20% - uthevingsfarge 3 60 3" xfId="14876" xr:uid="{00000000-0005-0000-0000-000033310000}"/>
    <cellStyle name="20% - uthevingsfarge 3 60 4" xfId="36372"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29" xr:uid="{00000000-0005-0000-0000-000038310000}"/>
    <cellStyle name="20% - uthevingsfarge 3 61 3" xfId="14880" xr:uid="{00000000-0005-0000-0000-000039310000}"/>
    <cellStyle name="20% - uthevingsfarge 3 61 4" xfId="36398"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19" xr:uid="{00000000-0005-0000-0000-00003E310000}"/>
    <cellStyle name="20% - uthevingsfarge 3 62 3" xfId="36385" xr:uid="{00000000-0005-0000-0000-00003F310000}"/>
    <cellStyle name="20% - uthevingsfarge 3 62_AVA DVA EL" xfId="14884" xr:uid="{00000000-0005-0000-0000-000040310000}"/>
    <cellStyle name="20% - uthevingsfarge 3 63" xfId="14885" xr:uid="{00000000-0005-0000-0000-000041310000}"/>
    <cellStyle name="20% - uthevingsfarge 3 63 2" xfId="36582" xr:uid="{00000000-0005-0000-0000-000042310000}"/>
    <cellStyle name="20% - uthevingsfarge 3 64" xfId="14886" xr:uid="{00000000-0005-0000-0000-000043310000}"/>
    <cellStyle name="20% - uthevingsfarge 3 64 2" xfId="36661" xr:uid="{00000000-0005-0000-0000-000044310000}"/>
    <cellStyle name="20% - uthevingsfarge 3 65" xfId="14887" xr:uid="{00000000-0005-0000-0000-000045310000}"/>
    <cellStyle name="20% - uthevingsfarge 3 65 2" xfId="36552" xr:uid="{00000000-0005-0000-0000-000046310000}"/>
    <cellStyle name="20% - uthevingsfarge 3 66" xfId="14888" xr:uid="{00000000-0005-0000-0000-000047310000}"/>
    <cellStyle name="20% - uthevingsfarge 3 66 2" xfId="36647" xr:uid="{00000000-0005-0000-0000-000048310000}"/>
    <cellStyle name="20% - uthevingsfarge 3 67" xfId="36523" xr:uid="{00000000-0005-0000-0000-000049310000}"/>
    <cellStyle name="20% - uthevingsfarge 3 68" xfId="44070" xr:uid="{00000000-0005-0000-0000-00004A310000}"/>
    <cellStyle name="20% - uthevingsfarge 3 69" xfId="44071"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2" xr:uid="{00000000-0005-0000-0000-00004F310000}"/>
    <cellStyle name="20% - uthevingsfarge 3 7 2 2_CC1" xfId="54358" xr:uid="{3CDAF850-7D1C-423E-A6A6-067039B4BFF8}"/>
    <cellStyle name="20% - uthevingsfarge 3 7 2 3" xfId="38923" xr:uid="{00000000-0005-0000-0000-000050310000}"/>
    <cellStyle name="20% - uthevingsfarge 3 7 2 4" xfId="38924" xr:uid="{00000000-0005-0000-0000-000051310000}"/>
    <cellStyle name="20% - uthevingsfarge 3 7 2 5" xfId="38925" xr:uid="{00000000-0005-0000-0000-000052310000}"/>
    <cellStyle name="20% - uthevingsfarge 3 7 2 6" xfId="38921" xr:uid="{00000000-0005-0000-0000-000053310000}"/>
    <cellStyle name="20% - uthevingsfarge 3 7 2_4 manuell" xfId="54359" xr:uid="{207A6E94-0A43-4DC5-B864-AB6490CEE42E}"/>
    <cellStyle name="20% - uthevingsfarge 3 7 3" xfId="3241" xr:uid="{00000000-0005-0000-0000-000055310000}"/>
    <cellStyle name="20% - uthevingsfarge 3 7 3 2" xfId="14889" xr:uid="{00000000-0005-0000-0000-000056310000}"/>
    <cellStyle name="20% - uthevingsfarge 3 7 3 3" xfId="38926" xr:uid="{00000000-0005-0000-0000-000057310000}"/>
    <cellStyle name="20% - uthevingsfarge 3 7 3_AVA DVA EL" xfId="14890" xr:uid="{00000000-0005-0000-0000-000058310000}"/>
    <cellStyle name="20% - uthevingsfarge 3 7 4" xfId="14891" xr:uid="{00000000-0005-0000-0000-000059310000}"/>
    <cellStyle name="20% - uthevingsfarge 3 7 4 2" xfId="38927" xr:uid="{00000000-0005-0000-0000-00005A310000}"/>
    <cellStyle name="20% - uthevingsfarge 3 7 5" xfId="14892" xr:uid="{00000000-0005-0000-0000-00005B310000}"/>
    <cellStyle name="20% - uthevingsfarge 3 7 5 2" xfId="38928" xr:uid="{00000000-0005-0000-0000-00005C310000}"/>
    <cellStyle name="20% - uthevingsfarge 3 7 6" xfId="38929" xr:uid="{00000000-0005-0000-0000-00005D310000}"/>
    <cellStyle name="20% - uthevingsfarge 3 7 7" xfId="38920" xr:uid="{00000000-0005-0000-0000-00005E310000}"/>
    <cellStyle name="20% - uthevingsfarge 3 7 8" xfId="44072" xr:uid="{00000000-0005-0000-0000-00005F310000}"/>
    <cellStyle name="20% - uthevingsfarge 3 7_3. Chng in credit spreads" xfId="44073" xr:uid="{00000000-0005-0000-0000-000060310000}"/>
    <cellStyle name="20% - uthevingsfarge 3 70" xfId="44074" xr:uid="{00000000-0005-0000-0000-000061310000}"/>
    <cellStyle name="20% - uthevingsfarge 3 71" xfId="44075" xr:uid="{00000000-0005-0000-0000-000062310000}"/>
    <cellStyle name="20% - uthevingsfarge 3 72" xfId="44076" xr:uid="{00000000-0005-0000-0000-000063310000}"/>
    <cellStyle name="20% - uthevingsfarge 3 73" xfId="44077" xr:uid="{00000000-0005-0000-0000-000064310000}"/>
    <cellStyle name="20% - uthevingsfarge 3 74" xfId="44078"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2" xr:uid="{00000000-0005-0000-0000-000069310000}"/>
    <cellStyle name="20% - uthevingsfarge 3 8 2 2_CC1" xfId="54360" xr:uid="{5B5613CF-9E0D-4B3D-9B72-85C8037CBC08}"/>
    <cellStyle name="20% - uthevingsfarge 3 8 2 3" xfId="38933" xr:uid="{00000000-0005-0000-0000-00006A310000}"/>
    <cellStyle name="20% - uthevingsfarge 3 8 2 4" xfId="38934" xr:uid="{00000000-0005-0000-0000-00006B310000}"/>
    <cellStyle name="20% - uthevingsfarge 3 8 2 5" xfId="38935" xr:uid="{00000000-0005-0000-0000-00006C310000}"/>
    <cellStyle name="20% - uthevingsfarge 3 8 2 6" xfId="38931" xr:uid="{00000000-0005-0000-0000-00006D310000}"/>
    <cellStyle name="20% - uthevingsfarge 3 8 2_4 manuell" xfId="54361" xr:uid="{5A1FB4A2-2B10-4617-95CC-B1E9E966DFA5}"/>
    <cellStyle name="20% - uthevingsfarge 3 8 3" xfId="3245" xr:uid="{00000000-0005-0000-0000-00006F310000}"/>
    <cellStyle name="20% - uthevingsfarge 3 8 3 2" xfId="38936" xr:uid="{00000000-0005-0000-0000-000070310000}"/>
    <cellStyle name="20% - uthevingsfarge 3 8 3_CC1" xfId="54362" xr:uid="{9FFC6C97-3984-4AA2-B4C3-A896CE2446B0}"/>
    <cellStyle name="20% - uthevingsfarge 3 8 4" xfId="38937" xr:uid="{00000000-0005-0000-0000-000071310000}"/>
    <cellStyle name="20% - uthevingsfarge 3 8 5" xfId="38938" xr:uid="{00000000-0005-0000-0000-000072310000}"/>
    <cellStyle name="20% - uthevingsfarge 3 8 6" xfId="38939" xr:uid="{00000000-0005-0000-0000-000073310000}"/>
    <cellStyle name="20% - uthevingsfarge 3 8 7" xfId="38930" xr:uid="{00000000-0005-0000-0000-000074310000}"/>
    <cellStyle name="20% - uthevingsfarge 3 8_3. Chng in credit spreads" xfId="44079"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2" xr:uid="{00000000-0005-0000-0000-000079310000}"/>
    <cellStyle name="20% - uthevingsfarge 3 9 2 2_CC1" xfId="54363" xr:uid="{CA5DD537-8138-41D3-B336-B46F4D3C199F}"/>
    <cellStyle name="20% - uthevingsfarge 3 9 2 3" xfId="38943" xr:uid="{00000000-0005-0000-0000-00007A310000}"/>
    <cellStyle name="20% - uthevingsfarge 3 9 2 4" xfId="38944" xr:uid="{00000000-0005-0000-0000-00007B310000}"/>
    <cellStyle name="20% - uthevingsfarge 3 9 2 5" xfId="38945" xr:uid="{00000000-0005-0000-0000-00007C310000}"/>
    <cellStyle name="20% - uthevingsfarge 3 9 2 6" xfId="38941" xr:uid="{00000000-0005-0000-0000-00007D310000}"/>
    <cellStyle name="20% - uthevingsfarge 3 9 2_4 manuell" xfId="54364" xr:uid="{3240F1C0-FAE4-4A01-807F-F0A11D024C9F}"/>
    <cellStyle name="20% - uthevingsfarge 3 9 3" xfId="3249" xr:uid="{00000000-0005-0000-0000-00007F310000}"/>
    <cellStyle name="20% - uthevingsfarge 3 9 3 2" xfId="38946" xr:uid="{00000000-0005-0000-0000-000080310000}"/>
    <cellStyle name="20% - uthevingsfarge 3 9 3_CC1" xfId="54365" xr:uid="{D4B382A1-1F7E-4AFF-9286-42EF61A5EBFF}"/>
    <cellStyle name="20% - uthevingsfarge 3 9 4" xfId="38947" xr:uid="{00000000-0005-0000-0000-000081310000}"/>
    <cellStyle name="20% - uthevingsfarge 3 9 5" xfId="38948" xr:uid="{00000000-0005-0000-0000-000082310000}"/>
    <cellStyle name="20% - uthevingsfarge 3 9 6" xfId="38949" xr:uid="{00000000-0005-0000-0000-000083310000}"/>
    <cellStyle name="20% - uthevingsfarge 3 9 7" xfId="38940" xr:uid="{00000000-0005-0000-0000-000084310000}"/>
    <cellStyle name="20% - uthevingsfarge 3 9_4 manuell" xfId="54366" xr:uid="{707AC325-0D63-4DB8-96C8-F511049FBB11}"/>
    <cellStyle name="20% - uthevingsfarge 3_4 manuell" xfId="54367" xr:uid="{4288EA5C-FCF8-4AD8-836E-1C5E02503BEC}"/>
    <cellStyle name="20% - uthevingsfarge 4" xfId="36247"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2" xr:uid="{00000000-0005-0000-0000-00008B310000}"/>
    <cellStyle name="20% - uthevingsfarge 4 10 2 2_CC1" xfId="54368" xr:uid="{DEBA41D3-335D-4B5F-ACA2-A835B68DA144}"/>
    <cellStyle name="20% - uthevingsfarge 4 10 2 3" xfId="38953" xr:uid="{00000000-0005-0000-0000-00008C310000}"/>
    <cellStyle name="20% - uthevingsfarge 4 10 2 4" xfId="38954" xr:uid="{00000000-0005-0000-0000-00008D310000}"/>
    <cellStyle name="20% - uthevingsfarge 4 10 2 5" xfId="38955" xr:uid="{00000000-0005-0000-0000-00008E310000}"/>
    <cellStyle name="20% - uthevingsfarge 4 10 2 6" xfId="38951" xr:uid="{00000000-0005-0000-0000-00008F310000}"/>
    <cellStyle name="20% - uthevingsfarge 4 10 2_4 manuell" xfId="54369" xr:uid="{85511C05-44AA-4DDB-B3D1-6A9B89010DC1}"/>
    <cellStyle name="20% - uthevingsfarge 4 10 3" xfId="3253" xr:uid="{00000000-0005-0000-0000-000091310000}"/>
    <cellStyle name="20% - uthevingsfarge 4 10 3 2" xfId="38956" xr:uid="{00000000-0005-0000-0000-000092310000}"/>
    <cellStyle name="20% - uthevingsfarge 4 10 3_CC1" xfId="54370" xr:uid="{111360E6-5228-4DED-B11A-1D90AF4BDC37}"/>
    <cellStyle name="20% - uthevingsfarge 4 10 4" xfId="38957" xr:uid="{00000000-0005-0000-0000-000093310000}"/>
    <cellStyle name="20% - uthevingsfarge 4 10 5" xfId="38958" xr:uid="{00000000-0005-0000-0000-000094310000}"/>
    <cellStyle name="20% - uthevingsfarge 4 10 6" xfId="38959" xr:uid="{00000000-0005-0000-0000-000095310000}"/>
    <cellStyle name="20% - uthevingsfarge 4 10 7" xfId="38950" xr:uid="{00000000-0005-0000-0000-000096310000}"/>
    <cellStyle name="20% - uthevingsfarge 4 10_4 manuell" xfId="54371"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2" xr:uid="{00000000-0005-0000-0000-00009B310000}"/>
    <cellStyle name="20% - uthevingsfarge 4 11 2 2_CC1" xfId="54372" xr:uid="{D8D5195F-1FD4-421F-8FD8-BEF501E177EB}"/>
    <cellStyle name="20% - uthevingsfarge 4 11 2 3" xfId="38963" xr:uid="{00000000-0005-0000-0000-00009C310000}"/>
    <cellStyle name="20% - uthevingsfarge 4 11 2 4" xfId="38964" xr:uid="{00000000-0005-0000-0000-00009D310000}"/>
    <cellStyle name="20% - uthevingsfarge 4 11 2 5" xfId="38965" xr:uid="{00000000-0005-0000-0000-00009E310000}"/>
    <cellStyle name="20% - uthevingsfarge 4 11 2 6" xfId="38961" xr:uid="{00000000-0005-0000-0000-00009F310000}"/>
    <cellStyle name="20% - uthevingsfarge 4 11 2_4 manuell" xfId="54373" xr:uid="{3F05AD16-AA54-49E0-8113-DC87ABF49A8E}"/>
    <cellStyle name="20% - uthevingsfarge 4 11 3" xfId="3257" xr:uid="{00000000-0005-0000-0000-0000A1310000}"/>
    <cellStyle name="20% - uthevingsfarge 4 11 3 2" xfId="38966" xr:uid="{00000000-0005-0000-0000-0000A2310000}"/>
    <cellStyle name="20% - uthevingsfarge 4 11 3_CC1" xfId="54374" xr:uid="{9E725916-FFEC-4E55-A94A-39EEDB49434B}"/>
    <cellStyle name="20% - uthevingsfarge 4 11 4" xfId="38967" xr:uid="{00000000-0005-0000-0000-0000A3310000}"/>
    <cellStyle name="20% - uthevingsfarge 4 11 5" xfId="38968" xr:uid="{00000000-0005-0000-0000-0000A4310000}"/>
    <cellStyle name="20% - uthevingsfarge 4 11 6" xfId="38969" xr:uid="{00000000-0005-0000-0000-0000A5310000}"/>
    <cellStyle name="20% - uthevingsfarge 4 11 7" xfId="38960" xr:uid="{00000000-0005-0000-0000-0000A6310000}"/>
    <cellStyle name="20% - uthevingsfarge 4 11_4 manuell" xfId="54375"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2" xr:uid="{00000000-0005-0000-0000-0000AB310000}"/>
    <cellStyle name="20% - uthevingsfarge 4 12 2 2_CC1" xfId="54376" xr:uid="{699811D8-419E-4C1B-8A96-C75CC58BA67B}"/>
    <cellStyle name="20% - uthevingsfarge 4 12 2 3" xfId="38973" xr:uid="{00000000-0005-0000-0000-0000AC310000}"/>
    <cellStyle name="20% - uthevingsfarge 4 12 2 4" xfId="38974" xr:uid="{00000000-0005-0000-0000-0000AD310000}"/>
    <cellStyle name="20% - uthevingsfarge 4 12 2 5" xfId="38975" xr:uid="{00000000-0005-0000-0000-0000AE310000}"/>
    <cellStyle name="20% - uthevingsfarge 4 12 2 6" xfId="38971" xr:uid="{00000000-0005-0000-0000-0000AF310000}"/>
    <cellStyle name="20% - uthevingsfarge 4 12 2_4 manuell" xfId="54377" xr:uid="{E5C582ED-ACBB-4B12-8524-C71BBC0FD82E}"/>
    <cellStyle name="20% - uthevingsfarge 4 12 3" xfId="3261" xr:uid="{00000000-0005-0000-0000-0000B1310000}"/>
    <cellStyle name="20% - uthevingsfarge 4 12 3 2" xfId="38976" xr:uid="{00000000-0005-0000-0000-0000B2310000}"/>
    <cellStyle name="20% - uthevingsfarge 4 12 3_CC1" xfId="54378" xr:uid="{1B8AB2C0-E85C-4FFA-B090-924148DB075C}"/>
    <cellStyle name="20% - uthevingsfarge 4 12 4" xfId="38977" xr:uid="{00000000-0005-0000-0000-0000B3310000}"/>
    <cellStyle name="20% - uthevingsfarge 4 12 5" xfId="38978" xr:uid="{00000000-0005-0000-0000-0000B4310000}"/>
    <cellStyle name="20% - uthevingsfarge 4 12 6" xfId="38979" xr:uid="{00000000-0005-0000-0000-0000B5310000}"/>
    <cellStyle name="20% - uthevingsfarge 4 12 7" xfId="38970" xr:uid="{00000000-0005-0000-0000-0000B6310000}"/>
    <cellStyle name="20% - uthevingsfarge 4 12_4 manuell" xfId="54379"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2" xr:uid="{00000000-0005-0000-0000-0000BB310000}"/>
    <cellStyle name="20% - uthevingsfarge 4 13 2 2_CC1" xfId="54380" xr:uid="{1AB78ECA-E212-4EDF-99E5-9B99388FB35D}"/>
    <cellStyle name="20% - uthevingsfarge 4 13 2 3" xfId="38983" xr:uid="{00000000-0005-0000-0000-0000BC310000}"/>
    <cellStyle name="20% - uthevingsfarge 4 13 2 4" xfId="38984" xr:uid="{00000000-0005-0000-0000-0000BD310000}"/>
    <cellStyle name="20% - uthevingsfarge 4 13 2 5" xfId="38985" xr:uid="{00000000-0005-0000-0000-0000BE310000}"/>
    <cellStyle name="20% - uthevingsfarge 4 13 2 6" xfId="38981" xr:uid="{00000000-0005-0000-0000-0000BF310000}"/>
    <cellStyle name="20% - uthevingsfarge 4 13 2_4 manuell" xfId="54381" xr:uid="{B1998CB7-8431-4D93-BBD9-CF72801677B5}"/>
    <cellStyle name="20% - uthevingsfarge 4 13 3" xfId="3265" xr:uid="{00000000-0005-0000-0000-0000C1310000}"/>
    <cellStyle name="20% - uthevingsfarge 4 13 3 2" xfId="38986" xr:uid="{00000000-0005-0000-0000-0000C2310000}"/>
    <cellStyle name="20% - uthevingsfarge 4 13 3_CC1" xfId="54382" xr:uid="{568FC01A-9CE0-45F8-BA5F-31DE75924BAA}"/>
    <cellStyle name="20% - uthevingsfarge 4 13 4" xfId="38987" xr:uid="{00000000-0005-0000-0000-0000C3310000}"/>
    <cellStyle name="20% - uthevingsfarge 4 13 5" xfId="38988" xr:uid="{00000000-0005-0000-0000-0000C4310000}"/>
    <cellStyle name="20% - uthevingsfarge 4 13 6" xfId="38989" xr:uid="{00000000-0005-0000-0000-0000C5310000}"/>
    <cellStyle name="20% - uthevingsfarge 4 13 7" xfId="38980" xr:uid="{00000000-0005-0000-0000-0000C6310000}"/>
    <cellStyle name="20% - uthevingsfarge 4 13_4 manuell" xfId="54383"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2" xr:uid="{00000000-0005-0000-0000-0000CB310000}"/>
    <cellStyle name="20% - uthevingsfarge 4 14 2 2_CC1" xfId="54384" xr:uid="{5EE532EB-9D41-45D8-9C4D-D8F11E2C6939}"/>
    <cellStyle name="20% - uthevingsfarge 4 14 2 3" xfId="38993" xr:uid="{00000000-0005-0000-0000-0000CC310000}"/>
    <cellStyle name="20% - uthevingsfarge 4 14 2 4" xfId="38994" xr:uid="{00000000-0005-0000-0000-0000CD310000}"/>
    <cellStyle name="20% - uthevingsfarge 4 14 2 5" xfId="38995" xr:uid="{00000000-0005-0000-0000-0000CE310000}"/>
    <cellStyle name="20% - uthevingsfarge 4 14 2 6" xfId="38991" xr:uid="{00000000-0005-0000-0000-0000CF310000}"/>
    <cellStyle name="20% - uthevingsfarge 4 14 2_4 manuell" xfId="54385" xr:uid="{98AF729D-38C5-4070-8DE0-DD78FA800513}"/>
    <cellStyle name="20% - uthevingsfarge 4 14 3" xfId="3269" xr:uid="{00000000-0005-0000-0000-0000D1310000}"/>
    <cellStyle name="20% - uthevingsfarge 4 14 3 2" xfId="38996" xr:uid="{00000000-0005-0000-0000-0000D2310000}"/>
    <cellStyle name="20% - uthevingsfarge 4 14 3_CC1" xfId="54386" xr:uid="{E7596FE8-17ED-4820-A60B-00B277061D81}"/>
    <cellStyle name="20% - uthevingsfarge 4 14 4" xfId="38997" xr:uid="{00000000-0005-0000-0000-0000D3310000}"/>
    <cellStyle name="20% - uthevingsfarge 4 14 5" xfId="38998" xr:uid="{00000000-0005-0000-0000-0000D4310000}"/>
    <cellStyle name="20% - uthevingsfarge 4 14 6" xfId="38999" xr:uid="{00000000-0005-0000-0000-0000D5310000}"/>
    <cellStyle name="20% - uthevingsfarge 4 14 7" xfId="38990" xr:uid="{00000000-0005-0000-0000-0000D6310000}"/>
    <cellStyle name="20% - uthevingsfarge 4 14_4 manuell" xfId="54387"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2" xr:uid="{00000000-0005-0000-0000-0000DB310000}"/>
    <cellStyle name="20% - uthevingsfarge 4 15 2 2_CC1" xfId="54388" xr:uid="{695D4CDE-9B87-4278-A015-76B2AB0C9A56}"/>
    <cellStyle name="20% - uthevingsfarge 4 15 2 3" xfId="39003" xr:uid="{00000000-0005-0000-0000-0000DC310000}"/>
    <cellStyle name="20% - uthevingsfarge 4 15 2 4" xfId="39004" xr:uid="{00000000-0005-0000-0000-0000DD310000}"/>
    <cellStyle name="20% - uthevingsfarge 4 15 2 5" xfId="39005" xr:uid="{00000000-0005-0000-0000-0000DE310000}"/>
    <cellStyle name="20% - uthevingsfarge 4 15 2 6" xfId="39001" xr:uid="{00000000-0005-0000-0000-0000DF310000}"/>
    <cellStyle name="20% - uthevingsfarge 4 15 2_4 manuell" xfId="54389" xr:uid="{A6DBCBE8-C975-4B04-AD79-B4692F17328B}"/>
    <cellStyle name="20% - uthevingsfarge 4 15 3" xfId="3273" xr:uid="{00000000-0005-0000-0000-0000E1310000}"/>
    <cellStyle name="20% - uthevingsfarge 4 15 3 2" xfId="39006" xr:uid="{00000000-0005-0000-0000-0000E2310000}"/>
    <cellStyle name="20% - uthevingsfarge 4 15 3_CC1" xfId="54390" xr:uid="{C98476A0-1E3E-4624-961E-A41FBA81BB26}"/>
    <cellStyle name="20% - uthevingsfarge 4 15 4" xfId="39007" xr:uid="{00000000-0005-0000-0000-0000E3310000}"/>
    <cellStyle name="20% - uthevingsfarge 4 15 5" xfId="39008" xr:uid="{00000000-0005-0000-0000-0000E4310000}"/>
    <cellStyle name="20% - uthevingsfarge 4 15 6" xfId="39009" xr:uid="{00000000-0005-0000-0000-0000E5310000}"/>
    <cellStyle name="20% - uthevingsfarge 4 15 7" xfId="39000" xr:uid="{00000000-0005-0000-0000-0000E6310000}"/>
    <cellStyle name="20% - uthevingsfarge 4 15_4 manuell" xfId="54391"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2" xr:uid="{00000000-0005-0000-0000-0000EB310000}"/>
    <cellStyle name="20% - uthevingsfarge 4 16 2 2_CC1" xfId="54392" xr:uid="{0AF2B209-F48D-44FC-BECE-C146BE48814C}"/>
    <cellStyle name="20% - uthevingsfarge 4 16 2 3" xfId="39013" xr:uid="{00000000-0005-0000-0000-0000EC310000}"/>
    <cellStyle name="20% - uthevingsfarge 4 16 2 4" xfId="39014" xr:uid="{00000000-0005-0000-0000-0000ED310000}"/>
    <cellStyle name="20% - uthevingsfarge 4 16 2 5" xfId="39015" xr:uid="{00000000-0005-0000-0000-0000EE310000}"/>
    <cellStyle name="20% - uthevingsfarge 4 16 2 6" xfId="39011" xr:uid="{00000000-0005-0000-0000-0000EF310000}"/>
    <cellStyle name="20% - uthevingsfarge 4 16 2_4 manuell" xfId="54393" xr:uid="{FE6C69FB-509A-4E6B-8939-0749B1175BD9}"/>
    <cellStyle name="20% - uthevingsfarge 4 16 3" xfId="3277" xr:uid="{00000000-0005-0000-0000-0000F1310000}"/>
    <cellStyle name="20% - uthevingsfarge 4 16 3 2" xfId="39016" xr:uid="{00000000-0005-0000-0000-0000F2310000}"/>
    <cellStyle name="20% - uthevingsfarge 4 16 3_CC1" xfId="54394" xr:uid="{6F6C4409-0933-41E3-90A5-2CD63E9BFA47}"/>
    <cellStyle name="20% - uthevingsfarge 4 16 4" xfId="39017" xr:uid="{00000000-0005-0000-0000-0000F3310000}"/>
    <cellStyle name="20% - uthevingsfarge 4 16 5" xfId="39018" xr:uid="{00000000-0005-0000-0000-0000F4310000}"/>
    <cellStyle name="20% - uthevingsfarge 4 16 6" xfId="39019" xr:uid="{00000000-0005-0000-0000-0000F5310000}"/>
    <cellStyle name="20% - uthevingsfarge 4 16 7" xfId="39010" xr:uid="{00000000-0005-0000-0000-0000F6310000}"/>
    <cellStyle name="20% - uthevingsfarge 4 16_4 manuell" xfId="54395"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2" xr:uid="{00000000-0005-0000-0000-0000FB310000}"/>
    <cellStyle name="20% - uthevingsfarge 4 17 2 2_CC1" xfId="54396" xr:uid="{9069E227-0304-4C38-91FD-D287DBF86C66}"/>
    <cellStyle name="20% - uthevingsfarge 4 17 2 3" xfId="39023" xr:uid="{00000000-0005-0000-0000-0000FC310000}"/>
    <cellStyle name="20% - uthevingsfarge 4 17 2 4" xfId="39024" xr:uid="{00000000-0005-0000-0000-0000FD310000}"/>
    <cellStyle name="20% - uthevingsfarge 4 17 2 5" xfId="39025" xr:uid="{00000000-0005-0000-0000-0000FE310000}"/>
    <cellStyle name="20% - uthevingsfarge 4 17 2 6" xfId="39021" xr:uid="{00000000-0005-0000-0000-0000FF310000}"/>
    <cellStyle name="20% - uthevingsfarge 4 17 2_4 manuell" xfId="54397" xr:uid="{BFF0DD30-76DD-4F75-9AE4-3E8BE8190918}"/>
    <cellStyle name="20% - uthevingsfarge 4 17 3" xfId="3281" xr:uid="{00000000-0005-0000-0000-000001320000}"/>
    <cellStyle name="20% - uthevingsfarge 4 17 3 2" xfId="39026" xr:uid="{00000000-0005-0000-0000-000002320000}"/>
    <cellStyle name="20% - uthevingsfarge 4 17 3_CC1" xfId="54398" xr:uid="{53C6F186-52E0-43D8-ACFB-974B7D4BC24C}"/>
    <cellStyle name="20% - uthevingsfarge 4 17 4" xfId="39027" xr:uid="{00000000-0005-0000-0000-000003320000}"/>
    <cellStyle name="20% - uthevingsfarge 4 17 5" xfId="39028" xr:uid="{00000000-0005-0000-0000-000004320000}"/>
    <cellStyle name="20% - uthevingsfarge 4 17 6" xfId="39029" xr:uid="{00000000-0005-0000-0000-000005320000}"/>
    <cellStyle name="20% - uthevingsfarge 4 17 7" xfId="39020" xr:uid="{00000000-0005-0000-0000-000006320000}"/>
    <cellStyle name="20% - uthevingsfarge 4 17_4 manuell" xfId="54399"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2" xr:uid="{00000000-0005-0000-0000-00000B320000}"/>
    <cellStyle name="20% - uthevingsfarge 4 18 2 2_CC1" xfId="54400" xr:uid="{4C8769E6-589F-47AB-BC71-7D3633DE8505}"/>
    <cellStyle name="20% - uthevingsfarge 4 18 2 3" xfId="39033" xr:uid="{00000000-0005-0000-0000-00000C320000}"/>
    <cellStyle name="20% - uthevingsfarge 4 18 2 4" xfId="39034" xr:uid="{00000000-0005-0000-0000-00000D320000}"/>
    <cellStyle name="20% - uthevingsfarge 4 18 2 5" xfId="39035" xr:uid="{00000000-0005-0000-0000-00000E320000}"/>
    <cellStyle name="20% - uthevingsfarge 4 18 2 6" xfId="39031" xr:uid="{00000000-0005-0000-0000-00000F320000}"/>
    <cellStyle name="20% - uthevingsfarge 4 18 2_4 manuell" xfId="54401" xr:uid="{CA37B982-C2CA-4BA3-A294-AFF183B97AB3}"/>
    <cellStyle name="20% - uthevingsfarge 4 18 3" xfId="3285" xr:uid="{00000000-0005-0000-0000-000011320000}"/>
    <cellStyle name="20% - uthevingsfarge 4 18 3 2" xfId="39036" xr:uid="{00000000-0005-0000-0000-000012320000}"/>
    <cellStyle name="20% - uthevingsfarge 4 18 3_CC1" xfId="54402" xr:uid="{7FC02CE7-E944-45B0-85A7-65728D3C6D7B}"/>
    <cellStyle name="20% - uthevingsfarge 4 18 4" xfId="39037" xr:uid="{00000000-0005-0000-0000-000013320000}"/>
    <cellStyle name="20% - uthevingsfarge 4 18 5" xfId="39038" xr:uid="{00000000-0005-0000-0000-000014320000}"/>
    <cellStyle name="20% - uthevingsfarge 4 18 6" xfId="39039" xr:uid="{00000000-0005-0000-0000-000015320000}"/>
    <cellStyle name="20% - uthevingsfarge 4 18 7" xfId="39030" xr:uid="{00000000-0005-0000-0000-000016320000}"/>
    <cellStyle name="20% - uthevingsfarge 4 18_4 manuell" xfId="54403"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2" xr:uid="{00000000-0005-0000-0000-00001B320000}"/>
    <cellStyle name="20% - uthevingsfarge 4 19 2 2_CC1" xfId="54404" xr:uid="{2801B793-F5F3-4349-A264-574CA12AC177}"/>
    <cellStyle name="20% - uthevingsfarge 4 19 2 3" xfId="39043" xr:uid="{00000000-0005-0000-0000-00001C320000}"/>
    <cellStyle name="20% - uthevingsfarge 4 19 2 4" xfId="39044" xr:uid="{00000000-0005-0000-0000-00001D320000}"/>
    <cellStyle name="20% - uthevingsfarge 4 19 2 5" xfId="39045" xr:uid="{00000000-0005-0000-0000-00001E320000}"/>
    <cellStyle name="20% - uthevingsfarge 4 19 2 6" xfId="39041" xr:uid="{00000000-0005-0000-0000-00001F320000}"/>
    <cellStyle name="20% - uthevingsfarge 4 19 2_4 manuell" xfId="54405" xr:uid="{AE6652F3-54A7-4CFE-A415-57FCA2FB27AF}"/>
    <cellStyle name="20% - uthevingsfarge 4 19 3" xfId="3289" xr:uid="{00000000-0005-0000-0000-000021320000}"/>
    <cellStyle name="20% - uthevingsfarge 4 19 3 2" xfId="39046" xr:uid="{00000000-0005-0000-0000-000022320000}"/>
    <cellStyle name="20% - uthevingsfarge 4 19 3_CC1" xfId="54406" xr:uid="{33F9B350-FAFA-4766-8345-63AB04286499}"/>
    <cellStyle name="20% - uthevingsfarge 4 19 4" xfId="39047" xr:uid="{00000000-0005-0000-0000-000023320000}"/>
    <cellStyle name="20% - uthevingsfarge 4 19 5" xfId="39048" xr:uid="{00000000-0005-0000-0000-000024320000}"/>
    <cellStyle name="20% - uthevingsfarge 4 19 6" xfId="39049" xr:uid="{00000000-0005-0000-0000-000025320000}"/>
    <cellStyle name="20% - uthevingsfarge 4 19 7" xfId="39040" xr:uid="{00000000-0005-0000-0000-000026320000}"/>
    <cellStyle name="20% - uthevingsfarge 4 19_4 manuell" xfId="54407"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0" xr:uid="{00000000-0005-0000-0000-00002F320000}"/>
    <cellStyle name="20% - uthevingsfarge 4 2 14" xfId="44081" xr:uid="{00000000-0005-0000-0000-000030320000}"/>
    <cellStyle name="20% - uthevingsfarge 4 2 15" xfId="44082" xr:uid="{00000000-0005-0000-0000-000031320000}"/>
    <cellStyle name="20% - uthevingsfarge 4 2 16" xfId="44083" xr:uid="{00000000-0005-0000-0000-000032320000}"/>
    <cellStyle name="20% - uthevingsfarge 4 2 2" xfId="3291" xr:uid="{00000000-0005-0000-0000-000033320000}"/>
    <cellStyle name="20% - uthevingsfarge 4 2 2 10" xfId="44084" xr:uid="{00000000-0005-0000-0000-000034320000}"/>
    <cellStyle name="20% - uthevingsfarge 4 2 2 11" xfId="44085" xr:uid="{00000000-0005-0000-0000-000035320000}"/>
    <cellStyle name="20% - uthevingsfarge 4 2 2 2" xfId="3292" xr:uid="{00000000-0005-0000-0000-000036320000}"/>
    <cellStyle name="20% - uthevingsfarge 4 2 2 2 10" xfId="44086" xr:uid="{00000000-0005-0000-0000-000037320000}"/>
    <cellStyle name="20% - uthevingsfarge 4 2 2 2 2" xfId="14899" xr:uid="{00000000-0005-0000-0000-000038320000}"/>
    <cellStyle name="20% - uthevingsfarge 4 2 2 2 2 2" xfId="14900" xr:uid="{00000000-0005-0000-0000-000039320000}"/>
    <cellStyle name="20% - uthevingsfarge 4 2 2 2 2 2 2" xfId="44087" xr:uid="{00000000-0005-0000-0000-00003A320000}"/>
    <cellStyle name="20% - uthevingsfarge 4 2 2 2 2 2 2 2" xfId="44088" xr:uid="{00000000-0005-0000-0000-00003B320000}"/>
    <cellStyle name="20% - uthevingsfarge 4 2 2 2 2 2 3" xfId="44089" xr:uid="{00000000-0005-0000-0000-00003C320000}"/>
    <cellStyle name="20% - uthevingsfarge 4 2 2 2 2 2_3. Chng in credit spreads" xfId="44090" xr:uid="{00000000-0005-0000-0000-00003D320000}"/>
    <cellStyle name="20% - uthevingsfarge 4 2 2 2 2 3" xfId="14901" xr:uid="{00000000-0005-0000-0000-00003E320000}"/>
    <cellStyle name="20% - uthevingsfarge 4 2 2 2 2 3 2" xfId="44091" xr:uid="{00000000-0005-0000-0000-00003F320000}"/>
    <cellStyle name="20% - uthevingsfarge 4 2 2 2 2 4" xfId="44092" xr:uid="{00000000-0005-0000-0000-000040320000}"/>
    <cellStyle name="20% - uthevingsfarge 4 2 2 2 2 5" xfId="44093" xr:uid="{00000000-0005-0000-0000-000041320000}"/>
    <cellStyle name="20% - uthevingsfarge 4 2 2 2 2 6" xfId="44094" xr:uid="{00000000-0005-0000-0000-000042320000}"/>
    <cellStyle name="20% - uthevingsfarge 4 2 2 2 2_3. Chng in credit spreads" xfId="44095" xr:uid="{00000000-0005-0000-0000-000043320000}"/>
    <cellStyle name="20% - uthevingsfarge 4 2 2 2 3" xfId="14902" xr:uid="{00000000-0005-0000-0000-000044320000}"/>
    <cellStyle name="20% - uthevingsfarge 4 2 2 2 3 2" xfId="14903" xr:uid="{00000000-0005-0000-0000-000045320000}"/>
    <cellStyle name="20% - uthevingsfarge 4 2 2 2 3 2 2" xfId="44096" xr:uid="{00000000-0005-0000-0000-000046320000}"/>
    <cellStyle name="20% - uthevingsfarge 4 2 2 2 3 2 2 2" xfId="44097" xr:uid="{00000000-0005-0000-0000-000047320000}"/>
    <cellStyle name="20% - uthevingsfarge 4 2 2 2 3 2 3" xfId="44098" xr:uid="{00000000-0005-0000-0000-000048320000}"/>
    <cellStyle name="20% - uthevingsfarge 4 2 2 2 3 2_3. Chng in credit spreads" xfId="44099" xr:uid="{00000000-0005-0000-0000-000049320000}"/>
    <cellStyle name="20% - uthevingsfarge 4 2 2 2 3 3" xfId="14904" xr:uid="{00000000-0005-0000-0000-00004A320000}"/>
    <cellStyle name="20% - uthevingsfarge 4 2 2 2 3 3 2" xfId="44100" xr:uid="{00000000-0005-0000-0000-00004B320000}"/>
    <cellStyle name="20% - uthevingsfarge 4 2 2 2 3 4" xfId="44101" xr:uid="{00000000-0005-0000-0000-00004C320000}"/>
    <cellStyle name="20% - uthevingsfarge 4 2 2 2 3 5" xfId="44102" xr:uid="{00000000-0005-0000-0000-00004D320000}"/>
    <cellStyle name="20% - uthevingsfarge 4 2 2 2 3 6" xfId="44103" xr:uid="{00000000-0005-0000-0000-00004E320000}"/>
    <cellStyle name="20% - uthevingsfarge 4 2 2 2 3_3. Chng in credit spreads" xfId="44104" xr:uid="{00000000-0005-0000-0000-00004F320000}"/>
    <cellStyle name="20% - uthevingsfarge 4 2 2 2 4" xfId="14905" xr:uid="{00000000-0005-0000-0000-000050320000}"/>
    <cellStyle name="20% - uthevingsfarge 4 2 2 2 4 2" xfId="14906" xr:uid="{00000000-0005-0000-0000-000051320000}"/>
    <cellStyle name="20% - uthevingsfarge 4 2 2 2 4 2 2" xfId="44105" xr:uid="{00000000-0005-0000-0000-000052320000}"/>
    <cellStyle name="20% - uthevingsfarge 4 2 2 2 4 3" xfId="14907" xr:uid="{00000000-0005-0000-0000-000053320000}"/>
    <cellStyle name="20% - uthevingsfarge 4 2 2 2 4 4" xfId="44106" xr:uid="{00000000-0005-0000-0000-000054320000}"/>
    <cellStyle name="20% - uthevingsfarge 4 2 2 2 4 5" xfId="44107" xr:uid="{00000000-0005-0000-0000-000055320000}"/>
    <cellStyle name="20% - uthevingsfarge 4 2 2 2 4 6" xfId="44108" xr:uid="{00000000-0005-0000-0000-000056320000}"/>
    <cellStyle name="20% - uthevingsfarge 4 2 2 2 4_3. Chng in credit spreads" xfId="44109" xr:uid="{00000000-0005-0000-0000-000057320000}"/>
    <cellStyle name="20% - uthevingsfarge 4 2 2 2 5" xfId="14908" xr:uid="{00000000-0005-0000-0000-000058320000}"/>
    <cellStyle name="20% - uthevingsfarge 4 2 2 2 5 2" xfId="14909" xr:uid="{00000000-0005-0000-0000-000059320000}"/>
    <cellStyle name="20% - uthevingsfarge 4 2 2 2 5 2 2" xfId="44110" xr:uid="{00000000-0005-0000-0000-00005A320000}"/>
    <cellStyle name="20% - uthevingsfarge 4 2 2 2 5 3" xfId="14910" xr:uid="{00000000-0005-0000-0000-00005B320000}"/>
    <cellStyle name="20% - uthevingsfarge 4 2 2 2 5 4" xfId="44111" xr:uid="{00000000-0005-0000-0000-00005C320000}"/>
    <cellStyle name="20% - uthevingsfarge 4 2 2 2 5 5" xfId="44112" xr:uid="{00000000-0005-0000-0000-00005D320000}"/>
    <cellStyle name="20% - uthevingsfarge 4 2 2 2 5_3. Chng in credit spreads" xfId="44113" xr:uid="{00000000-0005-0000-0000-00005E320000}"/>
    <cellStyle name="20% - uthevingsfarge 4 2 2 2 6" xfId="14911" xr:uid="{00000000-0005-0000-0000-00005F320000}"/>
    <cellStyle name="20% - uthevingsfarge 4 2 2 2 6 2" xfId="44114" xr:uid="{00000000-0005-0000-0000-000060320000}"/>
    <cellStyle name="20% - uthevingsfarge 4 2 2 2 7" xfId="14912" xr:uid="{00000000-0005-0000-0000-000061320000}"/>
    <cellStyle name="20% - uthevingsfarge 4 2 2 2 8" xfId="39051" xr:uid="{00000000-0005-0000-0000-000062320000}"/>
    <cellStyle name="20% - uthevingsfarge 4 2 2 2 9" xfId="44115" xr:uid="{00000000-0005-0000-0000-000063320000}"/>
    <cellStyle name="20% - uthevingsfarge 4 2 2 2_3. Chng in credit spreads" xfId="44116" xr:uid="{00000000-0005-0000-0000-000064320000}"/>
    <cellStyle name="20% - uthevingsfarge 4 2 2 3" xfId="14913" xr:uid="{00000000-0005-0000-0000-000065320000}"/>
    <cellStyle name="20% - uthevingsfarge 4 2 2 3 2" xfId="14914" xr:uid="{00000000-0005-0000-0000-000066320000}"/>
    <cellStyle name="20% - uthevingsfarge 4 2 2 3 2 2" xfId="44117" xr:uid="{00000000-0005-0000-0000-000067320000}"/>
    <cellStyle name="20% - uthevingsfarge 4 2 2 3 2 2 2" xfId="44118" xr:uid="{00000000-0005-0000-0000-000068320000}"/>
    <cellStyle name="20% - uthevingsfarge 4 2 2 3 2 3" xfId="44119" xr:uid="{00000000-0005-0000-0000-000069320000}"/>
    <cellStyle name="20% - uthevingsfarge 4 2 2 3 2_3. Chng in credit spreads" xfId="44120" xr:uid="{00000000-0005-0000-0000-00006A320000}"/>
    <cellStyle name="20% - uthevingsfarge 4 2 2 3 3" xfId="14915" xr:uid="{00000000-0005-0000-0000-00006B320000}"/>
    <cellStyle name="20% - uthevingsfarge 4 2 2 3 3 2" xfId="44121" xr:uid="{00000000-0005-0000-0000-00006C320000}"/>
    <cellStyle name="20% - uthevingsfarge 4 2 2 3 4" xfId="39052" xr:uid="{00000000-0005-0000-0000-00006D320000}"/>
    <cellStyle name="20% - uthevingsfarge 4 2 2 3 5" xfId="44122" xr:uid="{00000000-0005-0000-0000-00006E320000}"/>
    <cellStyle name="20% - uthevingsfarge 4 2 2 3 6" xfId="44123" xr:uid="{00000000-0005-0000-0000-00006F320000}"/>
    <cellStyle name="20% - uthevingsfarge 4 2 2 3_3. Chng in credit spreads" xfId="44124" xr:uid="{00000000-0005-0000-0000-000070320000}"/>
    <cellStyle name="20% - uthevingsfarge 4 2 2 4" xfId="14916" xr:uid="{00000000-0005-0000-0000-000071320000}"/>
    <cellStyle name="20% - uthevingsfarge 4 2 2 4 2" xfId="14917" xr:uid="{00000000-0005-0000-0000-000072320000}"/>
    <cellStyle name="20% - uthevingsfarge 4 2 2 4 2 2" xfId="44125" xr:uid="{00000000-0005-0000-0000-000073320000}"/>
    <cellStyle name="20% - uthevingsfarge 4 2 2 4 2 2 2" xfId="44126" xr:uid="{00000000-0005-0000-0000-000074320000}"/>
    <cellStyle name="20% - uthevingsfarge 4 2 2 4 2 3" xfId="44127" xr:uid="{00000000-0005-0000-0000-000075320000}"/>
    <cellStyle name="20% - uthevingsfarge 4 2 2 4 2_3. Chng in credit spreads" xfId="44128" xr:uid="{00000000-0005-0000-0000-000076320000}"/>
    <cellStyle name="20% - uthevingsfarge 4 2 2 4 3" xfId="14918" xr:uid="{00000000-0005-0000-0000-000077320000}"/>
    <cellStyle name="20% - uthevingsfarge 4 2 2 4 3 2" xfId="44129" xr:uid="{00000000-0005-0000-0000-000078320000}"/>
    <cellStyle name="20% - uthevingsfarge 4 2 2 4 4" xfId="39053" xr:uid="{00000000-0005-0000-0000-000079320000}"/>
    <cellStyle name="20% - uthevingsfarge 4 2 2 4 5" xfId="44130" xr:uid="{00000000-0005-0000-0000-00007A320000}"/>
    <cellStyle name="20% - uthevingsfarge 4 2 2 4 6" xfId="44131" xr:uid="{00000000-0005-0000-0000-00007B320000}"/>
    <cellStyle name="20% - uthevingsfarge 4 2 2 4_3. Chng in credit spreads" xfId="44132" xr:uid="{00000000-0005-0000-0000-00007C320000}"/>
    <cellStyle name="20% - uthevingsfarge 4 2 2 5" xfId="14919" xr:uid="{00000000-0005-0000-0000-00007D320000}"/>
    <cellStyle name="20% - uthevingsfarge 4 2 2 5 2" xfId="14920" xr:uid="{00000000-0005-0000-0000-00007E320000}"/>
    <cellStyle name="20% - uthevingsfarge 4 2 2 5 2 2" xfId="44133" xr:uid="{00000000-0005-0000-0000-00007F320000}"/>
    <cellStyle name="20% - uthevingsfarge 4 2 2 5 2 2 2" xfId="44134" xr:uid="{00000000-0005-0000-0000-000080320000}"/>
    <cellStyle name="20% - uthevingsfarge 4 2 2 5 2 3" xfId="44135" xr:uid="{00000000-0005-0000-0000-000081320000}"/>
    <cellStyle name="20% - uthevingsfarge 4 2 2 5 2_3. Chng in credit spreads" xfId="44136" xr:uid="{00000000-0005-0000-0000-000082320000}"/>
    <cellStyle name="20% - uthevingsfarge 4 2 2 5 3" xfId="14921" xr:uid="{00000000-0005-0000-0000-000083320000}"/>
    <cellStyle name="20% - uthevingsfarge 4 2 2 5 3 2" xfId="44137" xr:uid="{00000000-0005-0000-0000-000084320000}"/>
    <cellStyle name="20% - uthevingsfarge 4 2 2 5 4" xfId="39054" xr:uid="{00000000-0005-0000-0000-000085320000}"/>
    <cellStyle name="20% - uthevingsfarge 4 2 2 5 5" xfId="44138" xr:uid="{00000000-0005-0000-0000-000086320000}"/>
    <cellStyle name="20% - uthevingsfarge 4 2 2 5 6" xfId="44139" xr:uid="{00000000-0005-0000-0000-000087320000}"/>
    <cellStyle name="20% - uthevingsfarge 4 2 2 5_3. Chng in credit spreads" xfId="44140" xr:uid="{00000000-0005-0000-0000-000088320000}"/>
    <cellStyle name="20% - uthevingsfarge 4 2 2 6" xfId="14922" xr:uid="{00000000-0005-0000-0000-000089320000}"/>
    <cellStyle name="20% - uthevingsfarge 4 2 2 6 2" xfId="14923" xr:uid="{00000000-0005-0000-0000-00008A320000}"/>
    <cellStyle name="20% - uthevingsfarge 4 2 2 6 2 2" xfId="44141" xr:uid="{00000000-0005-0000-0000-00008B320000}"/>
    <cellStyle name="20% - uthevingsfarge 4 2 2 6 3" xfId="14924" xr:uid="{00000000-0005-0000-0000-00008C320000}"/>
    <cellStyle name="20% - uthevingsfarge 4 2 2 6 4" xfId="44142" xr:uid="{00000000-0005-0000-0000-00008D320000}"/>
    <cellStyle name="20% - uthevingsfarge 4 2 2 6 5" xfId="44143" xr:uid="{00000000-0005-0000-0000-00008E320000}"/>
    <cellStyle name="20% - uthevingsfarge 4 2 2 6 6" xfId="44144" xr:uid="{00000000-0005-0000-0000-00008F320000}"/>
    <cellStyle name="20% - uthevingsfarge 4 2 2 6_3. Chng in credit spreads" xfId="44145" xr:uid="{00000000-0005-0000-0000-000090320000}"/>
    <cellStyle name="20% - uthevingsfarge 4 2 2 7" xfId="14925" xr:uid="{00000000-0005-0000-0000-000091320000}"/>
    <cellStyle name="20% - uthevingsfarge 4 2 2 7 2" xfId="44146" xr:uid="{00000000-0005-0000-0000-000092320000}"/>
    <cellStyle name="20% - uthevingsfarge 4 2 2 8" xfId="39050" xr:uid="{00000000-0005-0000-0000-000093320000}"/>
    <cellStyle name="20% - uthevingsfarge 4 2 2 9" xfId="44147" xr:uid="{00000000-0005-0000-0000-000094320000}"/>
    <cellStyle name="20% - uthevingsfarge 4 2 2_3. Chng in credit spreads" xfId="44148" xr:uid="{00000000-0005-0000-0000-000095320000}"/>
    <cellStyle name="20% - uthevingsfarge 4 2 3" xfId="12449" xr:uid="{00000000-0005-0000-0000-000096320000}"/>
    <cellStyle name="20% - uthevingsfarge 4 2 3 10" xfId="44149" xr:uid="{00000000-0005-0000-0000-000097320000}"/>
    <cellStyle name="20% - uthevingsfarge 4 2 3 2" xfId="14926" xr:uid="{00000000-0005-0000-0000-000098320000}"/>
    <cellStyle name="20% - uthevingsfarge 4 2 3 2 2" xfId="14927" xr:uid="{00000000-0005-0000-0000-000099320000}"/>
    <cellStyle name="20% - uthevingsfarge 4 2 3 2 2 2" xfId="44150" xr:uid="{00000000-0005-0000-0000-00009A320000}"/>
    <cellStyle name="20% - uthevingsfarge 4 2 3 2 2 2 2" xfId="44151" xr:uid="{00000000-0005-0000-0000-00009B320000}"/>
    <cellStyle name="20% - uthevingsfarge 4 2 3 2 2 3" xfId="44152" xr:uid="{00000000-0005-0000-0000-00009C320000}"/>
    <cellStyle name="20% - uthevingsfarge 4 2 3 2 2_3. Chng in credit spreads" xfId="44153" xr:uid="{00000000-0005-0000-0000-00009D320000}"/>
    <cellStyle name="20% - uthevingsfarge 4 2 3 2 3" xfId="14928" xr:uid="{00000000-0005-0000-0000-00009E320000}"/>
    <cellStyle name="20% - uthevingsfarge 4 2 3 2 3 2" xfId="44154" xr:uid="{00000000-0005-0000-0000-00009F320000}"/>
    <cellStyle name="20% - uthevingsfarge 4 2 3 2 3 2 2" xfId="44155" xr:uid="{00000000-0005-0000-0000-0000A0320000}"/>
    <cellStyle name="20% - uthevingsfarge 4 2 3 2 3 3" xfId="44156" xr:uid="{00000000-0005-0000-0000-0000A1320000}"/>
    <cellStyle name="20% - uthevingsfarge 4 2 3 2 3_3. Chng in credit spreads" xfId="44157" xr:uid="{00000000-0005-0000-0000-0000A2320000}"/>
    <cellStyle name="20% - uthevingsfarge 4 2 3 2 4" xfId="44158" xr:uid="{00000000-0005-0000-0000-0000A3320000}"/>
    <cellStyle name="20% - uthevingsfarge 4 2 3 2 4 2" xfId="44159" xr:uid="{00000000-0005-0000-0000-0000A4320000}"/>
    <cellStyle name="20% - uthevingsfarge 4 2 3 2 4 2 2" xfId="44160" xr:uid="{00000000-0005-0000-0000-0000A5320000}"/>
    <cellStyle name="20% - uthevingsfarge 4 2 3 2 4 3" xfId="44161" xr:uid="{00000000-0005-0000-0000-0000A6320000}"/>
    <cellStyle name="20% - uthevingsfarge 4 2 3 2 4_3. Chng in credit spreads" xfId="44162" xr:uid="{00000000-0005-0000-0000-0000A7320000}"/>
    <cellStyle name="20% - uthevingsfarge 4 2 3 2 5" xfId="44163" xr:uid="{00000000-0005-0000-0000-0000A8320000}"/>
    <cellStyle name="20% - uthevingsfarge 4 2 3 2 5 2" xfId="44164" xr:uid="{00000000-0005-0000-0000-0000A9320000}"/>
    <cellStyle name="20% - uthevingsfarge 4 2 3 2 6" xfId="44165" xr:uid="{00000000-0005-0000-0000-0000AA320000}"/>
    <cellStyle name="20% - uthevingsfarge 4 2 3 2_3. Chng in credit spreads" xfId="44166" xr:uid="{00000000-0005-0000-0000-0000AB320000}"/>
    <cellStyle name="20% - uthevingsfarge 4 2 3 3" xfId="14929" xr:uid="{00000000-0005-0000-0000-0000AC320000}"/>
    <cellStyle name="20% - uthevingsfarge 4 2 3 3 2" xfId="14930" xr:uid="{00000000-0005-0000-0000-0000AD320000}"/>
    <cellStyle name="20% - uthevingsfarge 4 2 3 3 2 2" xfId="44167" xr:uid="{00000000-0005-0000-0000-0000AE320000}"/>
    <cellStyle name="20% - uthevingsfarge 4 2 3 3 2 2 2" xfId="44168" xr:uid="{00000000-0005-0000-0000-0000AF320000}"/>
    <cellStyle name="20% - uthevingsfarge 4 2 3 3 2 3" xfId="44169" xr:uid="{00000000-0005-0000-0000-0000B0320000}"/>
    <cellStyle name="20% - uthevingsfarge 4 2 3 3 2_3. Chng in credit spreads" xfId="44170" xr:uid="{00000000-0005-0000-0000-0000B1320000}"/>
    <cellStyle name="20% - uthevingsfarge 4 2 3 3 3" xfId="14931" xr:uid="{00000000-0005-0000-0000-0000B2320000}"/>
    <cellStyle name="20% - uthevingsfarge 4 2 3 3 3 2" xfId="44171" xr:uid="{00000000-0005-0000-0000-0000B3320000}"/>
    <cellStyle name="20% - uthevingsfarge 4 2 3 3 4" xfId="44172" xr:uid="{00000000-0005-0000-0000-0000B4320000}"/>
    <cellStyle name="20% - uthevingsfarge 4 2 3 3 5" xfId="44173" xr:uid="{00000000-0005-0000-0000-0000B5320000}"/>
    <cellStyle name="20% - uthevingsfarge 4 2 3 3 6" xfId="44174" xr:uid="{00000000-0005-0000-0000-0000B6320000}"/>
    <cellStyle name="20% - uthevingsfarge 4 2 3 3_3. Chng in credit spreads" xfId="44175" xr:uid="{00000000-0005-0000-0000-0000B7320000}"/>
    <cellStyle name="20% - uthevingsfarge 4 2 3 4" xfId="14932" xr:uid="{00000000-0005-0000-0000-0000B8320000}"/>
    <cellStyle name="20% - uthevingsfarge 4 2 3 4 2" xfId="14933" xr:uid="{00000000-0005-0000-0000-0000B9320000}"/>
    <cellStyle name="20% - uthevingsfarge 4 2 3 4 2 2" xfId="44176" xr:uid="{00000000-0005-0000-0000-0000BA320000}"/>
    <cellStyle name="20% - uthevingsfarge 4 2 3 4 3" xfId="14934" xr:uid="{00000000-0005-0000-0000-0000BB320000}"/>
    <cellStyle name="20% - uthevingsfarge 4 2 3 4 4" xfId="44177" xr:uid="{00000000-0005-0000-0000-0000BC320000}"/>
    <cellStyle name="20% - uthevingsfarge 4 2 3 4 5" xfId="44178" xr:uid="{00000000-0005-0000-0000-0000BD320000}"/>
    <cellStyle name="20% - uthevingsfarge 4 2 3 4 6" xfId="44179" xr:uid="{00000000-0005-0000-0000-0000BE320000}"/>
    <cellStyle name="20% - uthevingsfarge 4 2 3 4_3. Chng in credit spreads" xfId="44180" xr:uid="{00000000-0005-0000-0000-0000BF320000}"/>
    <cellStyle name="20% - uthevingsfarge 4 2 3 5" xfId="14935" xr:uid="{00000000-0005-0000-0000-0000C0320000}"/>
    <cellStyle name="20% - uthevingsfarge 4 2 3 5 2" xfId="14936" xr:uid="{00000000-0005-0000-0000-0000C1320000}"/>
    <cellStyle name="20% - uthevingsfarge 4 2 3 5 2 2" xfId="44181" xr:uid="{00000000-0005-0000-0000-0000C2320000}"/>
    <cellStyle name="20% - uthevingsfarge 4 2 3 5 3" xfId="14937" xr:uid="{00000000-0005-0000-0000-0000C3320000}"/>
    <cellStyle name="20% - uthevingsfarge 4 2 3 5 4" xfId="44182" xr:uid="{00000000-0005-0000-0000-0000C4320000}"/>
    <cellStyle name="20% - uthevingsfarge 4 2 3 5 5" xfId="44183" xr:uid="{00000000-0005-0000-0000-0000C5320000}"/>
    <cellStyle name="20% - uthevingsfarge 4 2 3 5 6" xfId="44184" xr:uid="{00000000-0005-0000-0000-0000C6320000}"/>
    <cellStyle name="20% - uthevingsfarge 4 2 3 5_3. Chng in credit spreads" xfId="44185" xr:uid="{00000000-0005-0000-0000-0000C7320000}"/>
    <cellStyle name="20% - uthevingsfarge 4 2 3 6" xfId="14938" xr:uid="{00000000-0005-0000-0000-0000C8320000}"/>
    <cellStyle name="20% - uthevingsfarge 4 2 3 6 2" xfId="44186" xr:uid="{00000000-0005-0000-0000-0000C9320000}"/>
    <cellStyle name="20% - uthevingsfarge 4 2 3 6 2 2" xfId="44187" xr:uid="{00000000-0005-0000-0000-0000CA320000}"/>
    <cellStyle name="20% - uthevingsfarge 4 2 3 6 3" xfId="44188" xr:uid="{00000000-0005-0000-0000-0000CB320000}"/>
    <cellStyle name="20% - uthevingsfarge 4 2 3 6_3. Chng in credit spreads" xfId="44189" xr:uid="{00000000-0005-0000-0000-0000CC320000}"/>
    <cellStyle name="20% - uthevingsfarge 4 2 3 7" xfId="14939" xr:uid="{00000000-0005-0000-0000-0000CD320000}"/>
    <cellStyle name="20% - uthevingsfarge 4 2 3 7 2" xfId="44190" xr:uid="{00000000-0005-0000-0000-0000CE320000}"/>
    <cellStyle name="20% - uthevingsfarge 4 2 3 8" xfId="39055" xr:uid="{00000000-0005-0000-0000-0000CF320000}"/>
    <cellStyle name="20% - uthevingsfarge 4 2 3 9" xfId="44191" xr:uid="{00000000-0005-0000-0000-0000D0320000}"/>
    <cellStyle name="20% - uthevingsfarge 4 2 3_3. Chng in credit spreads" xfId="44192"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193" xr:uid="{00000000-0005-0000-0000-0000D5320000}"/>
    <cellStyle name="20% - uthevingsfarge 4 2 4 2 3" xfId="44194" xr:uid="{00000000-0005-0000-0000-0000D6320000}"/>
    <cellStyle name="20% - uthevingsfarge 4 2 4 2_3. Chng in credit spreads" xfId="44195" xr:uid="{00000000-0005-0000-0000-0000D7320000}"/>
    <cellStyle name="20% - uthevingsfarge 4 2 4 3" xfId="14943" xr:uid="{00000000-0005-0000-0000-0000D8320000}"/>
    <cellStyle name="20% - uthevingsfarge 4 2 4 3 2" xfId="44196" xr:uid="{00000000-0005-0000-0000-0000D9320000}"/>
    <cellStyle name="20% - uthevingsfarge 4 2 4 3 2 2" xfId="44197" xr:uid="{00000000-0005-0000-0000-0000DA320000}"/>
    <cellStyle name="20% - uthevingsfarge 4 2 4 3 3" xfId="44198" xr:uid="{00000000-0005-0000-0000-0000DB320000}"/>
    <cellStyle name="20% - uthevingsfarge 4 2 4 3_3. Chng in credit spreads" xfId="44199" xr:uid="{00000000-0005-0000-0000-0000DC320000}"/>
    <cellStyle name="20% - uthevingsfarge 4 2 4 4" xfId="14944" xr:uid="{00000000-0005-0000-0000-0000DD320000}"/>
    <cellStyle name="20% - uthevingsfarge 4 2 4 4 2" xfId="44200" xr:uid="{00000000-0005-0000-0000-0000DE320000}"/>
    <cellStyle name="20% - uthevingsfarge 4 2 4 4 2 2" xfId="44201" xr:uid="{00000000-0005-0000-0000-0000DF320000}"/>
    <cellStyle name="20% - uthevingsfarge 4 2 4 4 3" xfId="44202" xr:uid="{00000000-0005-0000-0000-0000E0320000}"/>
    <cellStyle name="20% - uthevingsfarge 4 2 4 4_3. Chng in credit spreads" xfId="44203" xr:uid="{00000000-0005-0000-0000-0000E1320000}"/>
    <cellStyle name="20% - uthevingsfarge 4 2 4 5" xfId="39056" xr:uid="{00000000-0005-0000-0000-0000E2320000}"/>
    <cellStyle name="20% - uthevingsfarge 4 2 4 5 2" xfId="44204" xr:uid="{00000000-0005-0000-0000-0000E3320000}"/>
    <cellStyle name="20% - uthevingsfarge 4 2 4 6" xfId="44205" xr:uid="{00000000-0005-0000-0000-0000E4320000}"/>
    <cellStyle name="20% - uthevingsfarge 4 2 4 7" xfId="44206" xr:uid="{00000000-0005-0000-0000-0000E5320000}"/>
    <cellStyle name="20% - uthevingsfarge 4 2 4_3. Chng in credit spreads" xfId="44207"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08" xr:uid="{00000000-0005-0000-0000-0000EA320000}"/>
    <cellStyle name="20% - uthevingsfarge 4 2 5 2 3" xfId="44209" xr:uid="{00000000-0005-0000-0000-0000EB320000}"/>
    <cellStyle name="20% - uthevingsfarge 4 2 5 2_3. Chng in credit spreads" xfId="44210" xr:uid="{00000000-0005-0000-0000-0000EC320000}"/>
    <cellStyle name="20% - uthevingsfarge 4 2 5 3" xfId="14948" xr:uid="{00000000-0005-0000-0000-0000ED320000}"/>
    <cellStyle name="20% - uthevingsfarge 4 2 5 3 2" xfId="44211" xr:uid="{00000000-0005-0000-0000-0000EE320000}"/>
    <cellStyle name="20% - uthevingsfarge 4 2 5 4" xfId="14949" xr:uid="{00000000-0005-0000-0000-0000EF320000}"/>
    <cellStyle name="20% - uthevingsfarge 4 2 5 5" xfId="39057" xr:uid="{00000000-0005-0000-0000-0000F0320000}"/>
    <cellStyle name="20% - uthevingsfarge 4 2 5 6" xfId="44212" xr:uid="{00000000-0005-0000-0000-0000F1320000}"/>
    <cellStyle name="20% - uthevingsfarge 4 2 5 7" xfId="44213" xr:uid="{00000000-0005-0000-0000-0000F2320000}"/>
    <cellStyle name="20% - uthevingsfarge 4 2 5_3. Chng in credit spreads" xfId="44214"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15" xr:uid="{00000000-0005-0000-0000-0000F7320000}"/>
    <cellStyle name="20% - uthevingsfarge 4 2 6 2 3" xfId="44216" xr:uid="{00000000-0005-0000-0000-0000F8320000}"/>
    <cellStyle name="20% - uthevingsfarge 4 2 6 2_3. Chng in credit spreads" xfId="44217" xr:uid="{00000000-0005-0000-0000-0000F9320000}"/>
    <cellStyle name="20% - uthevingsfarge 4 2 6 3" xfId="14953" xr:uid="{00000000-0005-0000-0000-0000FA320000}"/>
    <cellStyle name="20% - uthevingsfarge 4 2 6 3 2" xfId="44218" xr:uid="{00000000-0005-0000-0000-0000FB320000}"/>
    <cellStyle name="20% - uthevingsfarge 4 2 6 4" xfId="14954" xr:uid="{00000000-0005-0000-0000-0000FC320000}"/>
    <cellStyle name="20% - uthevingsfarge 4 2 6 5" xfId="39058" xr:uid="{00000000-0005-0000-0000-0000FD320000}"/>
    <cellStyle name="20% - uthevingsfarge 4 2 6 6" xfId="44219" xr:uid="{00000000-0005-0000-0000-0000FE320000}"/>
    <cellStyle name="20% - uthevingsfarge 4 2 6 7" xfId="44220" xr:uid="{00000000-0005-0000-0000-0000FF320000}"/>
    <cellStyle name="20% - uthevingsfarge 4 2 6_3. Chng in credit spreads" xfId="44221"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2"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23" xr:uid="{00000000-0005-0000-0000-000008330000}"/>
    <cellStyle name="20% - uthevingsfarge 4 2 7 6" xfId="44224" xr:uid="{00000000-0005-0000-0000-000009330000}"/>
    <cellStyle name="20% - uthevingsfarge 4 2 7_3. Chng in credit spreads" xfId="44225" xr:uid="{00000000-0005-0000-0000-00000A330000}"/>
    <cellStyle name="20% - uthevingsfarge 4 2 8" xfId="14961" xr:uid="{00000000-0005-0000-0000-00000B330000}"/>
    <cellStyle name="20% - uthevingsfarge 4 2 8 2" xfId="14962" xr:uid="{00000000-0005-0000-0000-00000C330000}"/>
    <cellStyle name="20% - uthevingsfarge 4 2 8 2 2" xfId="44226" xr:uid="{00000000-0005-0000-0000-00000D330000}"/>
    <cellStyle name="20% - uthevingsfarge 4 2 8 3" xfId="14963" xr:uid="{00000000-0005-0000-0000-00000E330000}"/>
    <cellStyle name="20% - uthevingsfarge 4 2 8 4" xfId="44227" xr:uid="{00000000-0005-0000-0000-00000F330000}"/>
    <cellStyle name="20% - uthevingsfarge 4 2 8_3. Chng in credit spreads" xfId="44228"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1" xr:uid="{00000000-0005-0000-0000-000019330000}"/>
    <cellStyle name="20% - uthevingsfarge 4 20 2 2_CC1" xfId="54408" xr:uid="{8B10A713-E9B5-4C27-A003-448F611A016F}"/>
    <cellStyle name="20% - uthevingsfarge 4 20 2 3" xfId="39062" xr:uid="{00000000-0005-0000-0000-00001A330000}"/>
    <cellStyle name="20% - uthevingsfarge 4 20 2 4" xfId="39063" xr:uid="{00000000-0005-0000-0000-00001B330000}"/>
    <cellStyle name="20% - uthevingsfarge 4 20 2 5" xfId="39064" xr:uid="{00000000-0005-0000-0000-00001C330000}"/>
    <cellStyle name="20% - uthevingsfarge 4 20 2 6" xfId="39060" xr:uid="{00000000-0005-0000-0000-00001D330000}"/>
    <cellStyle name="20% - uthevingsfarge 4 20 2_4 manuell" xfId="54409" xr:uid="{9BD420B5-100A-4A6E-8849-61FB1C9EB2A5}"/>
    <cellStyle name="20% - uthevingsfarge 4 20 3" xfId="3297" xr:uid="{00000000-0005-0000-0000-00001F330000}"/>
    <cellStyle name="20% - uthevingsfarge 4 20 3 2" xfId="39065" xr:uid="{00000000-0005-0000-0000-000020330000}"/>
    <cellStyle name="20% - uthevingsfarge 4 20 3_CC1" xfId="54410" xr:uid="{1845819D-F8DC-4BE4-B16B-192537567176}"/>
    <cellStyle name="20% - uthevingsfarge 4 20 4" xfId="39066" xr:uid="{00000000-0005-0000-0000-000021330000}"/>
    <cellStyle name="20% - uthevingsfarge 4 20 5" xfId="39067" xr:uid="{00000000-0005-0000-0000-000022330000}"/>
    <cellStyle name="20% - uthevingsfarge 4 20 6" xfId="39068" xr:uid="{00000000-0005-0000-0000-000023330000}"/>
    <cellStyle name="20% - uthevingsfarge 4 20 7" xfId="39059" xr:uid="{00000000-0005-0000-0000-000024330000}"/>
    <cellStyle name="20% - uthevingsfarge 4 20_4 manuell" xfId="54411"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1" xr:uid="{00000000-0005-0000-0000-000029330000}"/>
    <cellStyle name="20% - uthevingsfarge 4 21 2 2_CC1" xfId="54412" xr:uid="{418AC8D2-42A5-4B35-BFC3-39BF968A0FF9}"/>
    <cellStyle name="20% - uthevingsfarge 4 21 2 3" xfId="39072" xr:uid="{00000000-0005-0000-0000-00002A330000}"/>
    <cellStyle name="20% - uthevingsfarge 4 21 2 4" xfId="39073" xr:uid="{00000000-0005-0000-0000-00002B330000}"/>
    <cellStyle name="20% - uthevingsfarge 4 21 2 5" xfId="39074" xr:uid="{00000000-0005-0000-0000-00002C330000}"/>
    <cellStyle name="20% - uthevingsfarge 4 21 2 6" xfId="39070" xr:uid="{00000000-0005-0000-0000-00002D330000}"/>
    <cellStyle name="20% - uthevingsfarge 4 21 2_4 manuell" xfId="54413" xr:uid="{5614D934-88FD-41DB-8D19-F0E4CB3251B7}"/>
    <cellStyle name="20% - uthevingsfarge 4 21 3" xfId="3301" xr:uid="{00000000-0005-0000-0000-00002F330000}"/>
    <cellStyle name="20% - uthevingsfarge 4 21 3 2" xfId="39075" xr:uid="{00000000-0005-0000-0000-000030330000}"/>
    <cellStyle name="20% - uthevingsfarge 4 21 3_CC1" xfId="54414" xr:uid="{BEB44324-4B96-4D11-A9EA-F7D03F046BE8}"/>
    <cellStyle name="20% - uthevingsfarge 4 21 4" xfId="39076" xr:uid="{00000000-0005-0000-0000-000031330000}"/>
    <cellStyle name="20% - uthevingsfarge 4 21 5" xfId="39077" xr:uid="{00000000-0005-0000-0000-000032330000}"/>
    <cellStyle name="20% - uthevingsfarge 4 21 6" xfId="39078" xr:uid="{00000000-0005-0000-0000-000033330000}"/>
    <cellStyle name="20% - uthevingsfarge 4 21 7" xfId="39069" xr:uid="{00000000-0005-0000-0000-000034330000}"/>
    <cellStyle name="20% - uthevingsfarge 4 21_4 manuell" xfId="54415"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1" xr:uid="{00000000-0005-0000-0000-000039330000}"/>
    <cellStyle name="20% - uthevingsfarge 4 22 2 2_CC1" xfId="54416" xr:uid="{AE0EB542-8A14-4100-BADE-1E505FD7B8C6}"/>
    <cellStyle name="20% - uthevingsfarge 4 22 2 3" xfId="39082" xr:uid="{00000000-0005-0000-0000-00003A330000}"/>
    <cellStyle name="20% - uthevingsfarge 4 22 2 4" xfId="39083" xr:uid="{00000000-0005-0000-0000-00003B330000}"/>
    <cellStyle name="20% - uthevingsfarge 4 22 2 5" xfId="39084" xr:uid="{00000000-0005-0000-0000-00003C330000}"/>
    <cellStyle name="20% - uthevingsfarge 4 22 2 6" xfId="39080" xr:uid="{00000000-0005-0000-0000-00003D330000}"/>
    <cellStyle name="20% - uthevingsfarge 4 22 2_4 manuell" xfId="54417" xr:uid="{135569B8-C8A9-4D8B-A11F-7DE89CA86E42}"/>
    <cellStyle name="20% - uthevingsfarge 4 22 3" xfId="3305" xr:uid="{00000000-0005-0000-0000-00003F330000}"/>
    <cellStyle name="20% - uthevingsfarge 4 22 3 2" xfId="39085" xr:uid="{00000000-0005-0000-0000-000040330000}"/>
    <cellStyle name="20% - uthevingsfarge 4 22 3_CC1" xfId="54418" xr:uid="{E33ECA52-6710-44EF-B475-0D15003BF1CD}"/>
    <cellStyle name="20% - uthevingsfarge 4 22 4" xfId="39086" xr:uid="{00000000-0005-0000-0000-000041330000}"/>
    <cellStyle name="20% - uthevingsfarge 4 22 5" xfId="39087" xr:uid="{00000000-0005-0000-0000-000042330000}"/>
    <cellStyle name="20% - uthevingsfarge 4 22 6" xfId="39088" xr:uid="{00000000-0005-0000-0000-000043330000}"/>
    <cellStyle name="20% - uthevingsfarge 4 22 7" xfId="39079" xr:uid="{00000000-0005-0000-0000-000044330000}"/>
    <cellStyle name="20% - uthevingsfarge 4 22_4 manuell" xfId="54419"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1" xr:uid="{00000000-0005-0000-0000-000049330000}"/>
    <cellStyle name="20% - uthevingsfarge 4 23 2 2_CC1" xfId="54420" xr:uid="{9881235A-AB66-4F58-A2E2-FB65CDD316EB}"/>
    <cellStyle name="20% - uthevingsfarge 4 23 2 3" xfId="39092" xr:uid="{00000000-0005-0000-0000-00004A330000}"/>
    <cellStyle name="20% - uthevingsfarge 4 23 2 4" xfId="39093" xr:uid="{00000000-0005-0000-0000-00004B330000}"/>
    <cellStyle name="20% - uthevingsfarge 4 23 2 5" xfId="39094" xr:uid="{00000000-0005-0000-0000-00004C330000}"/>
    <cellStyle name="20% - uthevingsfarge 4 23 2 6" xfId="39090" xr:uid="{00000000-0005-0000-0000-00004D330000}"/>
    <cellStyle name="20% - uthevingsfarge 4 23 2_4 manuell" xfId="54421" xr:uid="{14EFA32B-561E-457A-A25C-8959C6972B8E}"/>
    <cellStyle name="20% - uthevingsfarge 4 23 3" xfId="3309" xr:uid="{00000000-0005-0000-0000-00004F330000}"/>
    <cellStyle name="20% - uthevingsfarge 4 23 3 2" xfId="39095" xr:uid="{00000000-0005-0000-0000-000050330000}"/>
    <cellStyle name="20% - uthevingsfarge 4 23 3_CC1" xfId="54422" xr:uid="{686E318F-4EF2-4171-9EA6-DDADF4044A0D}"/>
    <cellStyle name="20% - uthevingsfarge 4 23 4" xfId="39096" xr:uid="{00000000-0005-0000-0000-000051330000}"/>
    <cellStyle name="20% - uthevingsfarge 4 23 5" xfId="39097" xr:uid="{00000000-0005-0000-0000-000052330000}"/>
    <cellStyle name="20% - uthevingsfarge 4 23 6" xfId="39098" xr:uid="{00000000-0005-0000-0000-000053330000}"/>
    <cellStyle name="20% - uthevingsfarge 4 23 7" xfId="39089" xr:uid="{00000000-0005-0000-0000-000054330000}"/>
    <cellStyle name="20% - uthevingsfarge 4 23_4 manuell" xfId="54423"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1" xr:uid="{00000000-0005-0000-0000-000059330000}"/>
    <cellStyle name="20% - uthevingsfarge 4 24 2 2_CC1" xfId="54424" xr:uid="{128DA47A-00FF-40B3-BA00-BFBECF9D76C0}"/>
    <cellStyle name="20% - uthevingsfarge 4 24 2 3" xfId="39102" xr:uid="{00000000-0005-0000-0000-00005A330000}"/>
    <cellStyle name="20% - uthevingsfarge 4 24 2 4" xfId="39103" xr:uid="{00000000-0005-0000-0000-00005B330000}"/>
    <cellStyle name="20% - uthevingsfarge 4 24 2 5" xfId="39104" xr:uid="{00000000-0005-0000-0000-00005C330000}"/>
    <cellStyle name="20% - uthevingsfarge 4 24 2 6" xfId="39100" xr:uid="{00000000-0005-0000-0000-00005D330000}"/>
    <cellStyle name="20% - uthevingsfarge 4 24 2_4 manuell" xfId="54425" xr:uid="{8C8D1CB8-008E-4DF5-B6BA-A22EFEFFEBBA}"/>
    <cellStyle name="20% - uthevingsfarge 4 24 3" xfId="3313" xr:uid="{00000000-0005-0000-0000-00005F330000}"/>
    <cellStyle name="20% - uthevingsfarge 4 24 3 2" xfId="39105" xr:uid="{00000000-0005-0000-0000-000060330000}"/>
    <cellStyle name="20% - uthevingsfarge 4 24 3_CC1" xfId="54426" xr:uid="{E7E468AF-DFEF-4A96-9CA1-148A975C506C}"/>
    <cellStyle name="20% - uthevingsfarge 4 24 4" xfId="39106" xr:uid="{00000000-0005-0000-0000-000061330000}"/>
    <cellStyle name="20% - uthevingsfarge 4 24 5" xfId="39107" xr:uid="{00000000-0005-0000-0000-000062330000}"/>
    <cellStyle name="20% - uthevingsfarge 4 24 6" xfId="39108" xr:uid="{00000000-0005-0000-0000-000063330000}"/>
    <cellStyle name="20% - uthevingsfarge 4 24 7" xfId="39099" xr:uid="{00000000-0005-0000-0000-000064330000}"/>
    <cellStyle name="20% - uthevingsfarge 4 24_4 manuell" xfId="54427"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1" xr:uid="{00000000-0005-0000-0000-000069330000}"/>
    <cellStyle name="20% - uthevingsfarge 4 25 2 2_CC1" xfId="54428" xr:uid="{4FDCDCE0-A7B6-44D7-AE06-0FAC4AD6047E}"/>
    <cellStyle name="20% - uthevingsfarge 4 25 2 3" xfId="39112" xr:uid="{00000000-0005-0000-0000-00006A330000}"/>
    <cellStyle name="20% - uthevingsfarge 4 25 2 4" xfId="39113" xr:uid="{00000000-0005-0000-0000-00006B330000}"/>
    <cellStyle name="20% - uthevingsfarge 4 25 2 5" xfId="39114" xr:uid="{00000000-0005-0000-0000-00006C330000}"/>
    <cellStyle name="20% - uthevingsfarge 4 25 2 6" xfId="39110" xr:uid="{00000000-0005-0000-0000-00006D330000}"/>
    <cellStyle name="20% - uthevingsfarge 4 25 2_4 manuell" xfId="54429" xr:uid="{DB781E42-5056-460F-A643-6EA45E9B78AF}"/>
    <cellStyle name="20% - uthevingsfarge 4 25 3" xfId="3317" xr:uid="{00000000-0005-0000-0000-00006F330000}"/>
    <cellStyle name="20% - uthevingsfarge 4 25 3 2" xfId="39115" xr:uid="{00000000-0005-0000-0000-000070330000}"/>
    <cellStyle name="20% - uthevingsfarge 4 25 3_CC1" xfId="54430" xr:uid="{31C7BD41-7CF0-4A1C-839A-F64F0DD0434B}"/>
    <cellStyle name="20% - uthevingsfarge 4 25 4" xfId="39116" xr:uid="{00000000-0005-0000-0000-000071330000}"/>
    <cellStyle name="20% - uthevingsfarge 4 25 5" xfId="39117" xr:uid="{00000000-0005-0000-0000-000072330000}"/>
    <cellStyle name="20% - uthevingsfarge 4 25 6" xfId="39118" xr:uid="{00000000-0005-0000-0000-000073330000}"/>
    <cellStyle name="20% - uthevingsfarge 4 25 7" xfId="39109" xr:uid="{00000000-0005-0000-0000-000074330000}"/>
    <cellStyle name="20% - uthevingsfarge 4 25_4 manuell" xfId="54431"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1" xr:uid="{00000000-0005-0000-0000-000079330000}"/>
    <cellStyle name="20% - uthevingsfarge 4 26 2 2_CC1" xfId="54432" xr:uid="{136864D6-AEC0-4F7F-B60B-1851EDFAB430}"/>
    <cellStyle name="20% - uthevingsfarge 4 26 2 3" xfId="39122" xr:uid="{00000000-0005-0000-0000-00007A330000}"/>
    <cellStyle name="20% - uthevingsfarge 4 26 2 4" xfId="39123" xr:uid="{00000000-0005-0000-0000-00007B330000}"/>
    <cellStyle name="20% - uthevingsfarge 4 26 2 5" xfId="39124" xr:uid="{00000000-0005-0000-0000-00007C330000}"/>
    <cellStyle name="20% - uthevingsfarge 4 26 2 6" xfId="39120" xr:uid="{00000000-0005-0000-0000-00007D330000}"/>
    <cellStyle name="20% - uthevingsfarge 4 26 2_4 manuell" xfId="54433" xr:uid="{C096BCE3-0841-4DE0-A6D9-E20D89F006D1}"/>
    <cellStyle name="20% - uthevingsfarge 4 26 3" xfId="3321" xr:uid="{00000000-0005-0000-0000-00007F330000}"/>
    <cellStyle name="20% - uthevingsfarge 4 26 3 2" xfId="39125" xr:uid="{00000000-0005-0000-0000-000080330000}"/>
    <cellStyle name="20% - uthevingsfarge 4 26 3_CC1" xfId="54434" xr:uid="{C02D2009-C263-4917-97D7-A84B6FE88BD3}"/>
    <cellStyle name="20% - uthevingsfarge 4 26 4" xfId="39126" xr:uid="{00000000-0005-0000-0000-000081330000}"/>
    <cellStyle name="20% - uthevingsfarge 4 26 5" xfId="39127" xr:uid="{00000000-0005-0000-0000-000082330000}"/>
    <cellStyle name="20% - uthevingsfarge 4 26 6" xfId="39128" xr:uid="{00000000-0005-0000-0000-000083330000}"/>
    <cellStyle name="20% - uthevingsfarge 4 26 7" xfId="39119" xr:uid="{00000000-0005-0000-0000-000084330000}"/>
    <cellStyle name="20% - uthevingsfarge 4 26_4 manuell" xfId="54435"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1" xr:uid="{00000000-0005-0000-0000-000089330000}"/>
    <cellStyle name="20% - uthevingsfarge 4 27 2 2_CC1" xfId="54436" xr:uid="{8B24D685-13EC-49EE-B141-0A68E1DBD958}"/>
    <cellStyle name="20% - uthevingsfarge 4 27 2 3" xfId="39132" xr:uid="{00000000-0005-0000-0000-00008A330000}"/>
    <cellStyle name="20% - uthevingsfarge 4 27 2 4" xfId="39133" xr:uid="{00000000-0005-0000-0000-00008B330000}"/>
    <cellStyle name="20% - uthevingsfarge 4 27 2 5" xfId="39134" xr:uid="{00000000-0005-0000-0000-00008C330000}"/>
    <cellStyle name="20% - uthevingsfarge 4 27 2 6" xfId="39130" xr:uid="{00000000-0005-0000-0000-00008D330000}"/>
    <cellStyle name="20% - uthevingsfarge 4 27 2_4 manuell" xfId="54437" xr:uid="{545E331A-CE18-4104-B2DE-6FF3ACF9AFCB}"/>
    <cellStyle name="20% - uthevingsfarge 4 27 3" xfId="3325" xr:uid="{00000000-0005-0000-0000-00008F330000}"/>
    <cellStyle name="20% - uthevingsfarge 4 27 3 2" xfId="39135" xr:uid="{00000000-0005-0000-0000-000090330000}"/>
    <cellStyle name="20% - uthevingsfarge 4 27 3_CC1" xfId="54438" xr:uid="{CB75DE1F-8ABA-43BB-88F8-A681FE96F9B1}"/>
    <cellStyle name="20% - uthevingsfarge 4 27 4" xfId="39136" xr:uid="{00000000-0005-0000-0000-000091330000}"/>
    <cellStyle name="20% - uthevingsfarge 4 27 5" xfId="39137" xr:uid="{00000000-0005-0000-0000-000092330000}"/>
    <cellStyle name="20% - uthevingsfarge 4 27 6" xfId="39138" xr:uid="{00000000-0005-0000-0000-000093330000}"/>
    <cellStyle name="20% - uthevingsfarge 4 27 7" xfId="39129" xr:uid="{00000000-0005-0000-0000-000094330000}"/>
    <cellStyle name="20% - uthevingsfarge 4 27_4 manuell" xfId="54439"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1" xr:uid="{00000000-0005-0000-0000-000099330000}"/>
    <cellStyle name="20% - uthevingsfarge 4 28 2 2_CC1" xfId="54440" xr:uid="{254CC51A-463C-4C9E-A025-1C69B1534E99}"/>
    <cellStyle name="20% - uthevingsfarge 4 28 2 3" xfId="39142" xr:uid="{00000000-0005-0000-0000-00009A330000}"/>
    <cellStyle name="20% - uthevingsfarge 4 28 2 4" xfId="39143" xr:uid="{00000000-0005-0000-0000-00009B330000}"/>
    <cellStyle name="20% - uthevingsfarge 4 28 2 5" xfId="39144" xr:uid="{00000000-0005-0000-0000-00009C330000}"/>
    <cellStyle name="20% - uthevingsfarge 4 28 2 6" xfId="39140" xr:uid="{00000000-0005-0000-0000-00009D330000}"/>
    <cellStyle name="20% - uthevingsfarge 4 28 2_4 manuell" xfId="54441" xr:uid="{6F625E41-0578-4CED-9A1A-5B3B41EB9E42}"/>
    <cellStyle name="20% - uthevingsfarge 4 28 3" xfId="3329" xr:uid="{00000000-0005-0000-0000-00009F330000}"/>
    <cellStyle name="20% - uthevingsfarge 4 28 3 2" xfId="39145" xr:uid="{00000000-0005-0000-0000-0000A0330000}"/>
    <cellStyle name="20% - uthevingsfarge 4 28 3_CC1" xfId="54442" xr:uid="{189D43CB-9140-44DE-9051-7EFA62905388}"/>
    <cellStyle name="20% - uthevingsfarge 4 28 4" xfId="39146" xr:uid="{00000000-0005-0000-0000-0000A1330000}"/>
    <cellStyle name="20% - uthevingsfarge 4 28 5" xfId="39147" xr:uid="{00000000-0005-0000-0000-0000A2330000}"/>
    <cellStyle name="20% - uthevingsfarge 4 28 6" xfId="39148" xr:uid="{00000000-0005-0000-0000-0000A3330000}"/>
    <cellStyle name="20% - uthevingsfarge 4 28 7" xfId="39139" xr:uid="{00000000-0005-0000-0000-0000A4330000}"/>
    <cellStyle name="20% - uthevingsfarge 4 28_4 manuell" xfId="54443"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1" xr:uid="{00000000-0005-0000-0000-0000A9330000}"/>
    <cellStyle name="20% - uthevingsfarge 4 29 2 2_CC1" xfId="54444" xr:uid="{A21E2EB7-83DC-4F79-AFAC-50CF6122D9D3}"/>
    <cellStyle name="20% - uthevingsfarge 4 29 2 3" xfId="39152" xr:uid="{00000000-0005-0000-0000-0000AA330000}"/>
    <cellStyle name="20% - uthevingsfarge 4 29 2 4" xfId="39153" xr:uid="{00000000-0005-0000-0000-0000AB330000}"/>
    <cellStyle name="20% - uthevingsfarge 4 29 2 5" xfId="39154" xr:uid="{00000000-0005-0000-0000-0000AC330000}"/>
    <cellStyle name="20% - uthevingsfarge 4 29 2 6" xfId="39150" xr:uid="{00000000-0005-0000-0000-0000AD330000}"/>
    <cellStyle name="20% - uthevingsfarge 4 29 2_4 manuell" xfId="54445" xr:uid="{0D77269D-A056-4403-BDF2-2CFBC3D01C7D}"/>
    <cellStyle name="20% - uthevingsfarge 4 29 3" xfId="3333" xr:uid="{00000000-0005-0000-0000-0000AF330000}"/>
    <cellStyle name="20% - uthevingsfarge 4 29 3 2" xfId="39155" xr:uid="{00000000-0005-0000-0000-0000B0330000}"/>
    <cellStyle name="20% - uthevingsfarge 4 29 3_CC1" xfId="54446" xr:uid="{B1E789D0-2B96-4E01-9816-A21A67F3FBBC}"/>
    <cellStyle name="20% - uthevingsfarge 4 29 4" xfId="39156" xr:uid="{00000000-0005-0000-0000-0000B1330000}"/>
    <cellStyle name="20% - uthevingsfarge 4 29 5" xfId="39157" xr:uid="{00000000-0005-0000-0000-0000B2330000}"/>
    <cellStyle name="20% - uthevingsfarge 4 29 6" xfId="39158" xr:uid="{00000000-0005-0000-0000-0000B3330000}"/>
    <cellStyle name="20% - uthevingsfarge 4 29 7" xfId="39149" xr:uid="{00000000-0005-0000-0000-0000B4330000}"/>
    <cellStyle name="20% - uthevingsfarge 4 29_4 manuell" xfId="54447" xr:uid="{AAD9C157-2849-4CC6-ACED-2FB647946F63}"/>
    <cellStyle name="20% - uthevingsfarge 4 3" xfId="3334" xr:uid="{00000000-0005-0000-0000-0000B6330000}"/>
    <cellStyle name="20% - uthevingsfarge 4 3 10" xfId="44229" xr:uid="{00000000-0005-0000-0000-0000B7330000}"/>
    <cellStyle name="20% - uthevingsfarge 4 3 11" xfId="44230" xr:uid="{00000000-0005-0000-0000-0000B8330000}"/>
    <cellStyle name="20% - uthevingsfarge 4 3 2" xfId="3335" xr:uid="{00000000-0005-0000-0000-0000B9330000}"/>
    <cellStyle name="20% - uthevingsfarge 4 3 2 10" xfId="44231" xr:uid="{00000000-0005-0000-0000-0000BA330000}"/>
    <cellStyle name="20% - uthevingsfarge 4 3 2 2" xfId="3336" xr:uid="{00000000-0005-0000-0000-0000BB330000}"/>
    <cellStyle name="20% - uthevingsfarge 4 3 2 2 2" xfId="14968" xr:uid="{00000000-0005-0000-0000-0000BC330000}"/>
    <cellStyle name="20% - uthevingsfarge 4 3 2 2 2 2" xfId="44232" xr:uid="{00000000-0005-0000-0000-0000BD330000}"/>
    <cellStyle name="20% - uthevingsfarge 4 3 2 2 2 2 2" xfId="44233" xr:uid="{00000000-0005-0000-0000-0000BE330000}"/>
    <cellStyle name="20% - uthevingsfarge 4 3 2 2 2 3" xfId="44234" xr:uid="{00000000-0005-0000-0000-0000BF330000}"/>
    <cellStyle name="20% - uthevingsfarge 4 3 2 2 2_3. Chng in credit spreads" xfId="44235" xr:uid="{00000000-0005-0000-0000-0000C0330000}"/>
    <cellStyle name="20% - uthevingsfarge 4 3 2 2 3" xfId="14969" xr:uid="{00000000-0005-0000-0000-0000C1330000}"/>
    <cellStyle name="20% - uthevingsfarge 4 3 2 2 3 2" xfId="44236" xr:uid="{00000000-0005-0000-0000-0000C2330000}"/>
    <cellStyle name="20% - uthevingsfarge 4 3 2 2 3 2 2" xfId="44237" xr:uid="{00000000-0005-0000-0000-0000C3330000}"/>
    <cellStyle name="20% - uthevingsfarge 4 3 2 2 3 3" xfId="44238" xr:uid="{00000000-0005-0000-0000-0000C4330000}"/>
    <cellStyle name="20% - uthevingsfarge 4 3 2 2 3_3. Chng in credit spreads" xfId="44239" xr:uid="{00000000-0005-0000-0000-0000C5330000}"/>
    <cellStyle name="20% - uthevingsfarge 4 3 2 2 4" xfId="39161" xr:uid="{00000000-0005-0000-0000-0000C6330000}"/>
    <cellStyle name="20% - uthevingsfarge 4 3 2 2 4 2" xfId="44240" xr:uid="{00000000-0005-0000-0000-0000C7330000}"/>
    <cellStyle name="20% - uthevingsfarge 4 3 2 2 5" xfId="44241" xr:uid="{00000000-0005-0000-0000-0000C8330000}"/>
    <cellStyle name="20% - uthevingsfarge 4 3 2 2 6" xfId="44242" xr:uid="{00000000-0005-0000-0000-0000C9330000}"/>
    <cellStyle name="20% - uthevingsfarge 4 3 2 2_3. Chng in credit spreads" xfId="44243" xr:uid="{00000000-0005-0000-0000-0000CA330000}"/>
    <cellStyle name="20% - uthevingsfarge 4 3 2 3" xfId="14970" xr:uid="{00000000-0005-0000-0000-0000CB330000}"/>
    <cellStyle name="20% - uthevingsfarge 4 3 2 3 2" xfId="14971" xr:uid="{00000000-0005-0000-0000-0000CC330000}"/>
    <cellStyle name="20% - uthevingsfarge 4 3 2 3 2 2" xfId="44244" xr:uid="{00000000-0005-0000-0000-0000CD330000}"/>
    <cellStyle name="20% - uthevingsfarge 4 3 2 3 3" xfId="14972" xr:uid="{00000000-0005-0000-0000-0000CE330000}"/>
    <cellStyle name="20% - uthevingsfarge 4 3 2 3 4" xfId="39162" xr:uid="{00000000-0005-0000-0000-0000CF330000}"/>
    <cellStyle name="20% - uthevingsfarge 4 3 2 3 5" xfId="44245" xr:uid="{00000000-0005-0000-0000-0000D0330000}"/>
    <cellStyle name="20% - uthevingsfarge 4 3 2 3 6" xfId="44246" xr:uid="{00000000-0005-0000-0000-0000D1330000}"/>
    <cellStyle name="20% - uthevingsfarge 4 3 2 3_3. Chng in credit spreads" xfId="44247" xr:uid="{00000000-0005-0000-0000-0000D2330000}"/>
    <cellStyle name="20% - uthevingsfarge 4 3 2 4" xfId="14973" xr:uid="{00000000-0005-0000-0000-0000D3330000}"/>
    <cellStyle name="20% - uthevingsfarge 4 3 2 4 2" xfId="14974" xr:uid="{00000000-0005-0000-0000-0000D4330000}"/>
    <cellStyle name="20% - uthevingsfarge 4 3 2 4 2 2" xfId="44248" xr:uid="{00000000-0005-0000-0000-0000D5330000}"/>
    <cellStyle name="20% - uthevingsfarge 4 3 2 4 3" xfId="14975" xr:uid="{00000000-0005-0000-0000-0000D6330000}"/>
    <cellStyle name="20% - uthevingsfarge 4 3 2 4 4" xfId="39163" xr:uid="{00000000-0005-0000-0000-0000D7330000}"/>
    <cellStyle name="20% - uthevingsfarge 4 3 2 4 5" xfId="44249" xr:uid="{00000000-0005-0000-0000-0000D8330000}"/>
    <cellStyle name="20% - uthevingsfarge 4 3 2 4 6" xfId="44250" xr:uid="{00000000-0005-0000-0000-0000D9330000}"/>
    <cellStyle name="20% - uthevingsfarge 4 3 2 4_3. Chng in credit spreads" xfId="44251"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64" xr:uid="{00000000-0005-0000-0000-0000DE330000}"/>
    <cellStyle name="20% - uthevingsfarge 4 3 2 5 5" xfId="44252" xr:uid="{00000000-0005-0000-0000-0000DF330000}"/>
    <cellStyle name="20% - uthevingsfarge 4 3 2 5 6" xfId="44253"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0" xr:uid="{00000000-0005-0000-0000-0000E6330000}"/>
    <cellStyle name="20% - uthevingsfarge 4 3 2 9" xfId="44254" xr:uid="{00000000-0005-0000-0000-0000E7330000}"/>
    <cellStyle name="20% - uthevingsfarge 4 3 2_3. Chng in credit spreads" xfId="44255" xr:uid="{00000000-0005-0000-0000-0000E8330000}"/>
    <cellStyle name="20% - uthevingsfarge 4 3 3" xfId="3337" xr:uid="{00000000-0005-0000-0000-0000E9330000}"/>
    <cellStyle name="20% - uthevingsfarge 4 3 3 2" xfId="14984" xr:uid="{00000000-0005-0000-0000-0000EA330000}"/>
    <cellStyle name="20% - uthevingsfarge 4 3 3 2 2" xfId="44256" xr:uid="{00000000-0005-0000-0000-0000EB330000}"/>
    <cellStyle name="20% - uthevingsfarge 4 3 3 2 2 2" xfId="44257" xr:uid="{00000000-0005-0000-0000-0000EC330000}"/>
    <cellStyle name="20% - uthevingsfarge 4 3 3 2 2 2 2" xfId="44258" xr:uid="{00000000-0005-0000-0000-0000ED330000}"/>
    <cellStyle name="20% - uthevingsfarge 4 3 3 2 2 3" xfId="44259" xr:uid="{00000000-0005-0000-0000-0000EE330000}"/>
    <cellStyle name="20% - uthevingsfarge 4 3 3 2 2_3. Chng in credit spreads" xfId="44260" xr:uid="{00000000-0005-0000-0000-0000EF330000}"/>
    <cellStyle name="20% - uthevingsfarge 4 3 3 2 3" xfId="44261" xr:uid="{00000000-0005-0000-0000-0000F0330000}"/>
    <cellStyle name="20% - uthevingsfarge 4 3 3 2 3 2" xfId="44262" xr:uid="{00000000-0005-0000-0000-0000F1330000}"/>
    <cellStyle name="20% - uthevingsfarge 4 3 3 2 3 2 2" xfId="44263" xr:uid="{00000000-0005-0000-0000-0000F2330000}"/>
    <cellStyle name="20% - uthevingsfarge 4 3 3 2 3 3" xfId="44264" xr:uid="{00000000-0005-0000-0000-0000F3330000}"/>
    <cellStyle name="20% - uthevingsfarge 4 3 3 2 3_3. Chng in credit spreads" xfId="44265" xr:uid="{00000000-0005-0000-0000-0000F4330000}"/>
    <cellStyle name="20% - uthevingsfarge 4 3 3 2 4" xfId="44266" xr:uid="{00000000-0005-0000-0000-0000F5330000}"/>
    <cellStyle name="20% - uthevingsfarge 4 3 3 2 4 2" xfId="44267" xr:uid="{00000000-0005-0000-0000-0000F6330000}"/>
    <cellStyle name="20% - uthevingsfarge 4 3 3 2 5" xfId="44268" xr:uid="{00000000-0005-0000-0000-0000F7330000}"/>
    <cellStyle name="20% - uthevingsfarge 4 3 3 2_3. Chng in credit spreads" xfId="44269" xr:uid="{00000000-0005-0000-0000-0000F8330000}"/>
    <cellStyle name="20% - uthevingsfarge 4 3 3 3" xfId="14985" xr:uid="{00000000-0005-0000-0000-0000F9330000}"/>
    <cellStyle name="20% - uthevingsfarge 4 3 3 3 2" xfId="44270" xr:uid="{00000000-0005-0000-0000-0000FA330000}"/>
    <cellStyle name="20% - uthevingsfarge 4 3 3 3 2 2" xfId="44271" xr:uid="{00000000-0005-0000-0000-0000FB330000}"/>
    <cellStyle name="20% - uthevingsfarge 4 3 3 3 3" xfId="44272" xr:uid="{00000000-0005-0000-0000-0000FC330000}"/>
    <cellStyle name="20% - uthevingsfarge 4 3 3 3_3. Chng in credit spreads" xfId="44273" xr:uid="{00000000-0005-0000-0000-0000FD330000}"/>
    <cellStyle name="20% - uthevingsfarge 4 3 3 4" xfId="39165" xr:uid="{00000000-0005-0000-0000-0000FE330000}"/>
    <cellStyle name="20% - uthevingsfarge 4 3 3 4 2" xfId="44274" xr:uid="{00000000-0005-0000-0000-0000FF330000}"/>
    <cellStyle name="20% - uthevingsfarge 4 3 3 4 2 2" xfId="44275" xr:uid="{00000000-0005-0000-0000-000000340000}"/>
    <cellStyle name="20% - uthevingsfarge 4 3 3 4 3" xfId="44276" xr:uid="{00000000-0005-0000-0000-000001340000}"/>
    <cellStyle name="20% - uthevingsfarge 4 3 3 4_3. Chng in credit spreads" xfId="44277" xr:uid="{00000000-0005-0000-0000-000002340000}"/>
    <cellStyle name="20% - uthevingsfarge 4 3 3 5" xfId="44278" xr:uid="{00000000-0005-0000-0000-000003340000}"/>
    <cellStyle name="20% - uthevingsfarge 4 3 3 5 2" xfId="44279" xr:uid="{00000000-0005-0000-0000-000004340000}"/>
    <cellStyle name="20% - uthevingsfarge 4 3 3 6" xfId="44280" xr:uid="{00000000-0005-0000-0000-000005340000}"/>
    <cellStyle name="20% - uthevingsfarge 4 3 3_3. Chng in credit spreads" xfId="44281" xr:uid="{00000000-0005-0000-0000-000006340000}"/>
    <cellStyle name="20% - uthevingsfarge 4 3 4" xfId="14986" xr:uid="{00000000-0005-0000-0000-000007340000}"/>
    <cellStyle name="20% - uthevingsfarge 4 3 4 2" xfId="14987" xr:uid="{00000000-0005-0000-0000-000008340000}"/>
    <cellStyle name="20% - uthevingsfarge 4 3 4 2 2" xfId="44282" xr:uid="{00000000-0005-0000-0000-000009340000}"/>
    <cellStyle name="20% - uthevingsfarge 4 3 4 2 2 2" xfId="44283" xr:uid="{00000000-0005-0000-0000-00000A340000}"/>
    <cellStyle name="20% - uthevingsfarge 4 3 4 2 3" xfId="44284" xr:uid="{00000000-0005-0000-0000-00000B340000}"/>
    <cellStyle name="20% - uthevingsfarge 4 3 4 2_3. Chng in credit spreads" xfId="44285" xr:uid="{00000000-0005-0000-0000-00000C340000}"/>
    <cellStyle name="20% - uthevingsfarge 4 3 4 3" xfId="14988" xr:uid="{00000000-0005-0000-0000-00000D340000}"/>
    <cellStyle name="20% - uthevingsfarge 4 3 4 3 2" xfId="44286" xr:uid="{00000000-0005-0000-0000-00000E340000}"/>
    <cellStyle name="20% - uthevingsfarge 4 3 4 3 2 2" xfId="44287" xr:uid="{00000000-0005-0000-0000-00000F340000}"/>
    <cellStyle name="20% - uthevingsfarge 4 3 4 3 3" xfId="44288" xr:uid="{00000000-0005-0000-0000-000010340000}"/>
    <cellStyle name="20% - uthevingsfarge 4 3 4 3_3. Chng in credit spreads" xfId="44289" xr:uid="{00000000-0005-0000-0000-000011340000}"/>
    <cellStyle name="20% - uthevingsfarge 4 3 4 4" xfId="39166" xr:uid="{00000000-0005-0000-0000-000012340000}"/>
    <cellStyle name="20% - uthevingsfarge 4 3 4 4 2" xfId="44290" xr:uid="{00000000-0005-0000-0000-000013340000}"/>
    <cellStyle name="20% - uthevingsfarge 4 3 4 5" xfId="44291" xr:uid="{00000000-0005-0000-0000-000014340000}"/>
    <cellStyle name="20% - uthevingsfarge 4 3 4 6" xfId="44292" xr:uid="{00000000-0005-0000-0000-000015340000}"/>
    <cellStyle name="20% - uthevingsfarge 4 3 4_3. Chng in credit spreads" xfId="44293" xr:uid="{00000000-0005-0000-0000-000016340000}"/>
    <cellStyle name="20% - uthevingsfarge 4 3 5" xfId="14989" xr:uid="{00000000-0005-0000-0000-000017340000}"/>
    <cellStyle name="20% - uthevingsfarge 4 3 5 2" xfId="14990" xr:uid="{00000000-0005-0000-0000-000018340000}"/>
    <cellStyle name="20% - uthevingsfarge 4 3 5 2 2" xfId="44294" xr:uid="{00000000-0005-0000-0000-000019340000}"/>
    <cellStyle name="20% - uthevingsfarge 4 3 5 3" xfId="14991" xr:uid="{00000000-0005-0000-0000-00001A340000}"/>
    <cellStyle name="20% - uthevingsfarge 4 3 5 4" xfId="39167" xr:uid="{00000000-0005-0000-0000-00001B340000}"/>
    <cellStyle name="20% - uthevingsfarge 4 3 5 5" xfId="44295" xr:uid="{00000000-0005-0000-0000-00001C340000}"/>
    <cellStyle name="20% - uthevingsfarge 4 3 5 6" xfId="44296" xr:uid="{00000000-0005-0000-0000-00001D340000}"/>
    <cellStyle name="20% - uthevingsfarge 4 3 5_3. Chng in credit spreads" xfId="44297" xr:uid="{00000000-0005-0000-0000-00001E340000}"/>
    <cellStyle name="20% - uthevingsfarge 4 3 6" xfId="14992" xr:uid="{00000000-0005-0000-0000-00001F340000}"/>
    <cellStyle name="20% - uthevingsfarge 4 3 6 2" xfId="14993" xr:uid="{00000000-0005-0000-0000-000020340000}"/>
    <cellStyle name="20% - uthevingsfarge 4 3 6 2 2" xfId="44298" xr:uid="{00000000-0005-0000-0000-000021340000}"/>
    <cellStyle name="20% - uthevingsfarge 4 3 6 3" xfId="14994" xr:uid="{00000000-0005-0000-0000-000022340000}"/>
    <cellStyle name="20% - uthevingsfarge 4 3 6 4" xfId="39168" xr:uid="{00000000-0005-0000-0000-000023340000}"/>
    <cellStyle name="20% - uthevingsfarge 4 3 6 5" xfId="44299" xr:uid="{00000000-0005-0000-0000-000024340000}"/>
    <cellStyle name="20% - uthevingsfarge 4 3 6 6" xfId="44300" xr:uid="{00000000-0005-0000-0000-000025340000}"/>
    <cellStyle name="20% - uthevingsfarge 4 3 6_3. Chng in credit spreads" xfId="44301" xr:uid="{00000000-0005-0000-0000-000026340000}"/>
    <cellStyle name="20% - uthevingsfarge 4 3 7" xfId="14995" xr:uid="{00000000-0005-0000-0000-000027340000}"/>
    <cellStyle name="20% - uthevingsfarge 4 3 7 2" xfId="14996" xr:uid="{00000000-0005-0000-0000-000028340000}"/>
    <cellStyle name="20% - uthevingsfarge 4 3 7 2 2" xfId="44302" xr:uid="{00000000-0005-0000-0000-000029340000}"/>
    <cellStyle name="20% - uthevingsfarge 4 3 7 3" xfId="44303" xr:uid="{00000000-0005-0000-0000-00002A340000}"/>
    <cellStyle name="20% - uthevingsfarge 4 3 7_3. Chng in credit spreads" xfId="44304" xr:uid="{00000000-0005-0000-0000-00002B340000}"/>
    <cellStyle name="20% - uthevingsfarge 4 3 8" xfId="14997" xr:uid="{00000000-0005-0000-0000-00002C340000}"/>
    <cellStyle name="20% - uthevingsfarge 4 3 9" xfId="39159" xr:uid="{00000000-0005-0000-0000-00002D340000}"/>
    <cellStyle name="20% - uthevingsfarge 4 3_4 manuell" xfId="54448"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1" xr:uid="{00000000-0005-0000-0000-000032340000}"/>
    <cellStyle name="20% - uthevingsfarge 4 30 2 2_CC1" xfId="54449" xr:uid="{0FCD63EC-2031-4945-ABD3-88F065747E05}"/>
    <cellStyle name="20% - uthevingsfarge 4 30 2 3" xfId="39172" xr:uid="{00000000-0005-0000-0000-000033340000}"/>
    <cellStyle name="20% - uthevingsfarge 4 30 2 4" xfId="39173" xr:uid="{00000000-0005-0000-0000-000034340000}"/>
    <cellStyle name="20% - uthevingsfarge 4 30 2 5" xfId="39174" xr:uid="{00000000-0005-0000-0000-000035340000}"/>
    <cellStyle name="20% - uthevingsfarge 4 30 2 6" xfId="39170" xr:uid="{00000000-0005-0000-0000-000036340000}"/>
    <cellStyle name="20% - uthevingsfarge 4 30 2_4 manuell" xfId="54450" xr:uid="{05E073DD-5CCC-4E3E-96F3-9BAEABF9BAC2}"/>
    <cellStyle name="20% - uthevingsfarge 4 30 3" xfId="3341" xr:uid="{00000000-0005-0000-0000-000038340000}"/>
    <cellStyle name="20% - uthevingsfarge 4 30 3 2" xfId="39175" xr:uid="{00000000-0005-0000-0000-000039340000}"/>
    <cellStyle name="20% - uthevingsfarge 4 30 3_CC1" xfId="54451" xr:uid="{300215B1-B13D-4031-AD95-E604E2D029DB}"/>
    <cellStyle name="20% - uthevingsfarge 4 30 4" xfId="39176" xr:uid="{00000000-0005-0000-0000-00003A340000}"/>
    <cellStyle name="20% - uthevingsfarge 4 30 5" xfId="39177" xr:uid="{00000000-0005-0000-0000-00003B340000}"/>
    <cellStyle name="20% - uthevingsfarge 4 30 6" xfId="39178" xr:uid="{00000000-0005-0000-0000-00003C340000}"/>
    <cellStyle name="20% - uthevingsfarge 4 30 7" xfId="39169" xr:uid="{00000000-0005-0000-0000-00003D340000}"/>
    <cellStyle name="20% - uthevingsfarge 4 30_4 manuell" xfId="54452"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1" xr:uid="{00000000-0005-0000-0000-000042340000}"/>
    <cellStyle name="20% - uthevingsfarge 4 31 2 2_CC1" xfId="54453" xr:uid="{09AC40CD-D990-4DAD-81B5-AB14322A7887}"/>
    <cellStyle name="20% - uthevingsfarge 4 31 2 3" xfId="39182" xr:uid="{00000000-0005-0000-0000-000043340000}"/>
    <cellStyle name="20% - uthevingsfarge 4 31 2 4" xfId="39183" xr:uid="{00000000-0005-0000-0000-000044340000}"/>
    <cellStyle name="20% - uthevingsfarge 4 31 2 5" xfId="39184" xr:uid="{00000000-0005-0000-0000-000045340000}"/>
    <cellStyle name="20% - uthevingsfarge 4 31 2 6" xfId="39180" xr:uid="{00000000-0005-0000-0000-000046340000}"/>
    <cellStyle name="20% - uthevingsfarge 4 31 2_4 manuell" xfId="54454" xr:uid="{EA071418-61C7-4DAE-BD17-3A7D302A3306}"/>
    <cellStyle name="20% - uthevingsfarge 4 31 3" xfId="3345" xr:uid="{00000000-0005-0000-0000-000048340000}"/>
    <cellStyle name="20% - uthevingsfarge 4 31 3 2" xfId="39185" xr:uid="{00000000-0005-0000-0000-000049340000}"/>
    <cellStyle name="20% - uthevingsfarge 4 31 3_CC1" xfId="54455" xr:uid="{D6627B4E-D445-48E2-9CD6-BC8F41B09AFB}"/>
    <cellStyle name="20% - uthevingsfarge 4 31 4" xfId="39186" xr:uid="{00000000-0005-0000-0000-00004A340000}"/>
    <cellStyle name="20% - uthevingsfarge 4 31 5" xfId="39187" xr:uid="{00000000-0005-0000-0000-00004B340000}"/>
    <cellStyle name="20% - uthevingsfarge 4 31 6" xfId="39188" xr:uid="{00000000-0005-0000-0000-00004C340000}"/>
    <cellStyle name="20% - uthevingsfarge 4 31 7" xfId="39179" xr:uid="{00000000-0005-0000-0000-00004D340000}"/>
    <cellStyle name="20% - uthevingsfarge 4 31_4 manuell" xfId="54456"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1" xr:uid="{00000000-0005-0000-0000-000052340000}"/>
    <cellStyle name="20% - uthevingsfarge 4 32 2 2_CC1" xfId="54457" xr:uid="{A9018848-4BB4-4F97-A7FA-3A9993759952}"/>
    <cellStyle name="20% - uthevingsfarge 4 32 2 3" xfId="39192" xr:uid="{00000000-0005-0000-0000-000053340000}"/>
    <cellStyle name="20% - uthevingsfarge 4 32 2 4" xfId="39193" xr:uid="{00000000-0005-0000-0000-000054340000}"/>
    <cellStyle name="20% - uthevingsfarge 4 32 2 5" xfId="39194" xr:uid="{00000000-0005-0000-0000-000055340000}"/>
    <cellStyle name="20% - uthevingsfarge 4 32 2 6" xfId="39190" xr:uid="{00000000-0005-0000-0000-000056340000}"/>
    <cellStyle name="20% - uthevingsfarge 4 32 2_4 manuell" xfId="54458" xr:uid="{E4739CBB-D232-4EA8-8892-82D6DFB19727}"/>
    <cellStyle name="20% - uthevingsfarge 4 32 3" xfId="3349" xr:uid="{00000000-0005-0000-0000-000058340000}"/>
    <cellStyle name="20% - uthevingsfarge 4 32 3 2" xfId="39195" xr:uid="{00000000-0005-0000-0000-000059340000}"/>
    <cellStyle name="20% - uthevingsfarge 4 32 3_CC1" xfId="54459" xr:uid="{93C09B25-1E74-4A5B-9BDD-D5F00578F231}"/>
    <cellStyle name="20% - uthevingsfarge 4 32 4" xfId="39196" xr:uid="{00000000-0005-0000-0000-00005A340000}"/>
    <cellStyle name="20% - uthevingsfarge 4 32 5" xfId="39197" xr:uid="{00000000-0005-0000-0000-00005B340000}"/>
    <cellStyle name="20% - uthevingsfarge 4 32 6" xfId="39198" xr:uid="{00000000-0005-0000-0000-00005C340000}"/>
    <cellStyle name="20% - uthevingsfarge 4 32 7" xfId="39189" xr:uid="{00000000-0005-0000-0000-00005D340000}"/>
    <cellStyle name="20% - uthevingsfarge 4 32_4 manuell" xfId="54460"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1" xr:uid="{00000000-0005-0000-0000-000062340000}"/>
    <cellStyle name="20% - uthevingsfarge 4 33 2 2_CC1" xfId="54461" xr:uid="{7B1CB92D-B6C2-41FB-AF1A-73CA2308A23E}"/>
    <cellStyle name="20% - uthevingsfarge 4 33 2 3" xfId="39202" xr:uid="{00000000-0005-0000-0000-000063340000}"/>
    <cellStyle name="20% - uthevingsfarge 4 33 2 4" xfId="39203" xr:uid="{00000000-0005-0000-0000-000064340000}"/>
    <cellStyle name="20% - uthevingsfarge 4 33 2 5" xfId="39204" xr:uid="{00000000-0005-0000-0000-000065340000}"/>
    <cellStyle name="20% - uthevingsfarge 4 33 2 6" xfId="39200" xr:uid="{00000000-0005-0000-0000-000066340000}"/>
    <cellStyle name="20% - uthevingsfarge 4 33 2_4 manuell" xfId="54462" xr:uid="{41EFAB83-BB4A-48AC-862A-3EF5791506A6}"/>
    <cellStyle name="20% - uthevingsfarge 4 33 3" xfId="3353" xr:uid="{00000000-0005-0000-0000-000068340000}"/>
    <cellStyle name="20% - uthevingsfarge 4 33 3 2" xfId="39205" xr:uid="{00000000-0005-0000-0000-000069340000}"/>
    <cellStyle name="20% - uthevingsfarge 4 33 3_CC1" xfId="54463" xr:uid="{84170D4D-921A-4A02-95A3-AA28BFC2EDFB}"/>
    <cellStyle name="20% - uthevingsfarge 4 33 4" xfId="39206" xr:uid="{00000000-0005-0000-0000-00006A340000}"/>
    <cellStyle name="20% - uthevingsfarge 4 33 5" xfId="39207" xr:uid="{00000000-0005-0000-0000-00006B340000}"/>
    <cellStyle name="20% - uthevingsfarge 4 33 6" xfId="39208" xr:uid="{00000000-0005-0000-0000-00006C340000}"/>
    <cellStyle name="20% - uthevingsfarge 4 33 7" xfId="39199" xr:uid="{00000000-0005-0000-0000-00006D340000}"/>
    <cellStyle name="20% - uthevingsfarge 4 33_4 manuell" xfId="54464"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1" xr:uid="{00000000-0005-0000-0000-000072340000}"/>
    <cellStyle name="20% - uthevingsfarge 4 34 2 2_CC1" xfId="54465" xr:uid="{CDC0F997-69CD-4C86-8D6D-F962A5E6C47F}"/>
    <cellStyle name="20% - uthevingsfarge 4 34 2 3" xfId="39212" xr:uid="{00000000-0005-0000-0000-000073340000}"/>
    <cellStyle name="20% - uthevingsfarge 4 34 2 4" xfId="39213" xr:uid="{00000000-0005-0000-0000-000074340000}"/>
    <cellStyle name="20% - uthevingsfarge 4 34 2 5" xfId="39214" xr:uid="{00000000-0005-0000-0000-000075340000}"/>
    <cellStyle name="20% - uthevingsfarge 4 34 2 6" xfId="39210" xr:uid="{00000000-0005-0000-0000-000076340000}"/>
    <cellStyle name="20% - uthevingsfarge 4 34 2_4 manuell" xfId="54466" xr:uid="{D342F5BA-315E-4268-BE6B-7A3E63ADF9BE}"/>
    <cellStyle name="20% - uthevingsfarge 4 34 3" xfId="3357" xr:uid="{00000000-0005-0000-0000-000078340000}"/>
    <cellStyle name="20% - uthevingsfarge 4 34 3 2" xfId="39215" xr:uid="{00000000-0005-0000-0000-000079340000}"/>
    <cellStyle name="20% - uthevingsfarge 4 34 3_CC1" xfId="54467" xr:uid="{A48A79E1-6A7A-4C91-9732-9CCFC82709CB}"/>
    <cellStyle name="20% - uthevingsfarge 4 34 4" xfId="39216" xr:uid="{00000000-0005-0000-0000-00007A340000}"/>
    <cellStyle name="20% - uthevingsfarge 4 34 5" xfId="39217" xr:uid="{00000000-0005-0000-0000-00007B340000}"/>
    <cellStyle name="20% - uthevingsfarge 4 34 6" xfId="39218" xr:uid="{00000000-0005-0000-0000-00007C340000}"/>
    <cellStyle name="20% - uthevingsfarge 4 34 7" xfId="39209" xr:uid="{00000000-0005-0000-0000-00007D340000}"/>
    <cellStyle name="20% - uthevingsfarge 4 34_4 manuell" xfId="54468"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1" xr:uid="{00000000-0005-0000-0000-000082340000}"/>
    <cellStyle name="20% - uthevingsfarge 4 35 2 2_CC1" xfId="54469" xr:uid="{C0B69CF1-A2E7-4FC5-A472-FDB889A1EFD4}"/>
    <cellStyle name="20% - uthevingsfarge 4 35 2 3" xfId="39222" xr:uid="{00000000-0005-0000-0000-000083340000}"/>
    <cellStyle name="20% - uthevingsfarge 4 35 2 4" xfId="39223" xr:uid="{00000000-0005-0000-0000-000084340000}"/>
    <cellStyle name="20% - uthevingsfarge 4 35 2 5" xfId="39224" xr:uid="{00000000-0005-0000-0000-000085340000}"/>
    <cellStyle name="20% - uthevingsfarge 4 35 2 6" xfId="39220" xr:uid="{00000000-0005-0000-0000-000086340000}"/>
    <cellStyle name="20% - uthevingsfarge 4 35 2_4 manuell" xfId="54470" xr:uid="{FB3D754E-4D8F-46B8-A3AB-15F085A7901A}"/>
    <cellStyle name="20% - uthevingsfarge 4 35 3" xfId="3361" xr:uid="{00000000-0005-0000-0000-000088340000}"/>
    <cellStyle name="20% - uthevingsfarge 4 35 3 2" xfId="39225" xr:uid="{00000000-0005-0000-0000-000089340000}"/>
    <cellStyle name="20% - uthevingsfarge 4 35 3_CC1" xfId="54471" xr:uid="{2DF723AD-CD41-4612-81E4-DFDDDEF14264}"/>
    <cellStyle name="20% - uthevingsfarge 4 35 4" xfId="39226" xr:uid="{00000000-0005-0000-0000-00008A340000}"/>
    <cellStyle name="20% - uthevingsfarge 4 35 5" xfId="39227" xr:uid="{00000000-0005-0000-0000-00008B340000}"/>
    <cellStyle name="20% - uthevingsfarge 4 35 6" xfId="39228" xr:uid="{00000000-0005-0000-0000-00008C340000}"/>
    <cellStyle name="20% - uthevingsfarge 4 35 7" xfId="39219" xr:uid="{00000000-0005-0000-0000-00008D340000}"/>
    <cellStyle name="20% - uthevingsfarge 4 35_4 manuell" xfId="54472"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1" xr:uid="{00000000-0005-0000-0000-000092340000}"/>
    <cellStyle name="20% - uthevingsfarge 4 36 2 2_CC1" xfId="54473" xr:uid="{50867D7C-46E2-4D53-ADAD-B2EDD706D85E}"/>
    <cellStyle name="20% - uthevingsfarge 4 36 2 3" xfId="39232" xr:uid="{00000000-0005-0000-0000-000093340000}"/>
    <cellStyle name="20% - uthevingsfarge 4 36 2 4" xfId="39233" xr:uid="{00000000-0005-0000-0000-000094340000}"/>
    <cellStyle name="20% - uthevingsfarge 4 36 2 5" xfId="39234" xr:uid="{00000000-0005-0000-0000-000095340000}"/>
    <cellStyle name="20% - uthevingsfarge 4 36 2 6" xfId="39230" xr:uid="{00000000-0005-0000-0000-000096340000}"/>
    <cellStyle name="20% - uthevingsfarge 4 36 2_4 manuell" xfId="54474" xr:uid="{5AFC36A5-45C2-4BC5-94DB-A23300EF4162}"/>
    <cellStyle name="20% - uthevingsfarge 4 36 3" xfId="3365" xr:uid="{00000000-0005-0000-0000-000098340000}"/>
    <cellStyle name="20% - uthevingsfarge 4 36 3 2" xfId="39235" xr:uid="{00000000-0005-0000-0000-000099340000}"/>
    <cellStyle name="20% - uthevingsfarge 4 36 3_CC1" xfId="54475" xr:uid="{63C32B59-F920-4234-9F08-F1753825E543}"/>
    <cellStyle name="20% - uthevingsfarge 4 36 4" xfId="39236" xr:uid="{00000000-0005-0000-0000-00009A340000}"/>
    <cellStyle name="20% - uthevingsfarge 4 36 5" xfId="39237" xr:uid="{00000000-0005-0000-0000-00009B340000}"/>
    <cellStyle name="20% - uthevingsfarge 4 36 6" xfId="39238" xr:uid="{00000000-0005-0000-0000-00009C340000}"/>
    <cellStyle name="20% - uthevingsfarge 4 36 7" xfId="39229" xr:uid="{00000000-0005-0000-0000-00009D340000}"/>
    <cellStyle name="20% - uthevingsfarge 4 36_4 manuell" xfId="54476"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1" xr:uid="{00000000-0005-0000-0000-0000A2340000}"/>
    <cellStyle name="20% - uthevingsfarge 4 37 2 2_CC1" xfId="54477" xr:uid="{2A8C546B-69CD-4782-A070-C222AAEDB4FC}"/>
    <cellStyle name="20% - uthevingsfarge 4 37 2 3" xfId="39242" xr:uid="{00000000-0005-0000-0000-0000A3340000}"/>
    <cellStyle name="20% - uthevingsfarge 4 37 2 4" xfId="39243" xr:uid="{00000000-0005-0000-0000-0000A4340000}"/>
    <cellStyle name="20% - uthevingsfarge 4 37 2 5" xfId="39244" xr:uid="{00000000-0005-0000-0000-0000A5340000}"/>
    <cellStyle name="20% - uthevingsfarge 4 37 2 6" xfId="39240" xr:uid="{00000000-0005-0000-0000-0000A6340000}"/>
    <cellStyle name="20% - uthevingsfarge 4 37 2_4 manuell" xfId="54478" xr:uid="{AB7469E8-6064-4A3D-B0B1-8556C6DAE0C6}"/>
    <cellStyle name="20% - uthevingsfarge 4 37 3" xfId="3369" xr:uid="{00000000-0005-0000-0000-0000A8340000}"/>
    <cellStyle name="20% - uthevingsfarge 4 37 3 2" xfId="39245" xr:uid="{00000000-0005-0000-0000-0000A9340000}"/>
    <cellStyle name="20% - uthevingsfarge 4 37 3_CC1" xfId="54479" xr:uid="{B047221D-33D1-4326-808B-851D48899678}"/>
    <cellStyle name="20% - uthevingsfarge 4 37 4" xfId="39246" xr:uid="{00000000-0005-0000-0000-0000AA340000}"/>
    <cellStyle name="20% - uthevingsfarge 4 37 5" xfId="39247" xr:uid="{00000000-0005-0000-0000-0000AB340000}"/>
    <cellStyle name="20% - uthevingsfarge 4 37 6" xfId="39248" xr:uid="{00000000-0005-0000-0000-0000AC340000}"/>
    <cellStyle name="20% - uthevingsfarge 4 37 7" xfId="39239" xr:uid="{00000000-0005-0000-0000-0000AD340000}"/>
    <cellStyle name="20% - uthevingsfarge 4 37_4 manuell" xfId="54480"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1" xr:uid="{00000000-0005-0000-0000-0000B2340000}"/>
    <cellStyle name="20% - uthevingsfarge 4 38 2 2_CC1" xfId="54481" xr:uid="{E1755485-9886-4F6E-8D49-FEFFFF50769E}"/>
    <cellStyle name="20% - uthevingsfarge 4 38 2 3" xfId="39252" xr:uid="{00000000-0005-0000-0000-0000B3340000}"/>
    <cellStyle name="20% - uthevingsfarge 4 38 2 4" xfId="39253" xr:uid="{00000000-0005-0000-0000-0000B4340000}"/>
    <cellStyle name="20% - uthevingsfarge 4 38 2 5" xfId="39254" xr:uid="{00000000-0005-0000-0000-0000B5340000}"/>
    <cellStyle name="20% - uthevingsfarge 4 38 2 6" xfId="39250" xr:uid="{00000000-0005-0000-0000-0000B6340000}"/>
    <cellStyle name="20% - uthevingsfarge 4 38 2_4 manuell" xfId="54482" xr:uid="{54331235-DD13-4325-A896-6759566F12AA}"/>
    <cellStyle name="20% - uthevingsfarge 4 38 3" xfId="3373" xr:uid="{00000000-0005-0000-0000-0000B8340000}"/>
    <cellStyle name="20% - uthevingsfarge 4 38 3 2" xfId="39255" xr:uid="{00000000-0005-0000-0000-0000B9340000}"/>
    <cellStyle name="20% - uthevingsfarge 4 38 3_CC1" xfId="54483" xr:uid="{FA36F1E4-6B16-4D42-B15F-25E0EA8C7356}"/>
    <cellStyle name="20% - uthevingsfarge 4 38 4" xfId="39256" xr:uid="{00000000-0005-0000-0000-0000BA340000}"/>
    <cellStyle name="20% - uthevingsfarge 4 38 5" xfId="39257" xr:uid="{00000000-0005-0000-0000-0000BB340000}"/>
    <cellStyle name="20% - uthevingsfarge 4 38 6" xfId="39258" xr:uid="{00000000-0005-0000-0000-0000BC340000}"/>
    <cellStyle name="20% - uthevingsfarge 4 38 7" xfId="39249" xr:uid="{00000000-0005-0000-0000-0000BD340000}"/>
    <cellStyle name="20% - uthevingsfarge 4 38_4 manuell" xfId="54484"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1" xr:uid="{00000000-0005-0000-0000-0000C2340000}"/>
    <cellStyle name="20% - uthevingsfarge 4 39 2 2_CC1" xfId="54485" xr:uid="{0A38EDAB-C1CA-4BD7-82A7-F621877229EF}"/>
    <cellStyle name="20% - uthevingsfarge 4 39 2 3" xfId="39262" xr:uid="{00000000-0005-0000-0000-0000C3340000}"/>
    <cellStyle name="20% - uthevingsfarge 4 39 2 4" xfId="39263" xr:uid="{00000000-0005-0000-0000-0000C4340000}"/>
    <cellStyle name="20% - uthevingsfarge 4 39 2 5" xfId="39264" xr:uid="{00000000-0005-0000-0000-0000C5340000}"/>
    <cellStyle name="20% - uthevingsfarge 4 39 2 6" xfId="39260" xr:uid="{00000000-0005-0000-0000-0000C6340000}"/>
    <cellStyle name="20% - uthevingsfarge 4 39 2_4 manuell" xfId="54486" xr:uid="{EFABAF6B-FEA7-4D35-8F15-3F112D34603C}"/>
    <cellStyle name="20% - uthevingsfarge 4 39 3" xfId="3377" xr:uid="{00000000-0005-0000-0000-0000C8340000}"/>
    <cellStyle name="20% - uthevingsfarge 4 39 3 2" xfId="39265" xr:uid="{00000000-0005-0000-0000-0000C9340000}"/>
    <cellStyle name="20% - uthevingsfarge 4 39 3_CC1" xfId="54487" xr:uid="{5F039D36-A9AD-48B2-BD28-9D45214419D5}"/>
    <cellStyle name="20% - uthevingsfarge 4 39 4" xfId="39266" xr:uid="{00000000-0005-0000-0000-0000CA340000}"/>
    <cellStyle name="20% - uthevingsfarge 4 39 5" xfId="39267" xr:uid="{00000000-0005-0000-0000-0000CB340000}"/>
    <cellStyle name="20% - uthevingsfarge 4 39 6" xfId="39268" xr:uid="{00000000-0005-0000-0000-0000CC340000}"/>
    <cellStyle name="20% - uthevingsfarge 4 39 7" xfId="39259" xr:uid="{00000000-0005-0000-0000-0000CD340000}"/>
    <cellStyle name="20% - uthevingsfarge 4 39_4 manuell" xfId="54488" xr:uid="{B8813C4C-7C80-4F42-AA4D-2277401E9AAF}"/>
    <cellStyle name="20% - uthevingsfarge 4 4" xfId="3378" xr:uid="{00000000-0005-0000-0000-0000CF340000}"/>
    <cellStyle name="20% - uthevingsfarge 4 4 10" xfId="44305"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06" xr:uid="{00000000-0005-0000-0000-0000D4340000}"/>
    <cellStyle name="20% - uthevingsfarge 4 4 2 2 3" xfId="39271" xr:uid="{00000000-0005-0000-0000-0000D5340000}"/>
    <cellStyle name="20% - uthevingsfarge 4 4 2 2_3. Chng in credit spreads" xfId="44307" xr:uid="{00000000-0005-0000-0000-0000D6340000}"/>
    <cellStyle name="20% - uthevingsfarge 4 4 2 3" xfId="14999" xr:uid="{00000000-0005-0000-0000-0000D7340000}"/>
    <cellStyle name="20% - uthevingsfarge 4 4 2 3 2" xfId="39272" xr:uid="{00000000-0005-0000-0000-0000D8340000}"/>
    <cellStyle name="20% - uthevingsfarge 4 4 2 3 2 2" xfId="44308" xr:uid="{00000000-0005-0000-0000-0000D9340000}"/>
    <cellStyle name="20% - uthevingsfarge 4 4 2 3 3" xfId="44309" xr:uid="{00000000-0005-0000-0000-0000DA340000}"/>
    <cellStyle name="20% - uthevingsfarge 4 4 2 3_3. Chng in credit spreads" xfId="44310" xr:uid="{00000000-0005-0000-0000-0000DB340000}"/>
    <cellStyle name="20% - uthevingsfarge 4 4 2 4" xfId="39273" xr:uid="{00000000-0005-0000-0000-0000DC340000}"/>
    <cellStyle name="20% - uthevingsfarge 4 4 2 4 2" xfId="44311" xr:uid="{00000000-0005-0000-0000-0000DD340000}"/>
    <cellStyle name="20% - uthevingsfarge 4 4 2 5" xfId="39274" xr:uid="{00000000-0005-0000-0000-0000DE340000}"/>
    <cellStyle name="20% - uthevingsfarge 4 4 2 6" xfId="39270" xr:uid="{00000000-0005-0000-0000-0000DF340000}"/>
    <cellStyle name="20% - uthevingsfarge 4 4 2 7" xfId="44312" xr:uid="{00000000-0005-0000-0000-0000E0340000}"/>
    <cellStyle name="20% - uthevingsfarge 4 4 2 8" xfId="44313" xr:uid="{00000000-0005-0000-0000-0000E1340000}"/>
    <cellStyle name="20% - uthevingsfarge 4 4 2_3. Chng in credit spreads" xfId="44314" xr:uid="{00000000-0005-0000-0000-0000E2340000}"/>
    <cellStyle name="20% - uthevingsfarge 4 4 3" xfId="3381" xr:uid="{00000000-0005-0000-0000-0000E3340000}"/>
    <cellStyle name="20% - uthevingsfarge 4 4 3 2" xfId="15000" xr:uid="{00000000-0005-0000-0000-0000E4340000}"/>
    <cellStyle name="20% - uthevingsfarge 4 4 3 2 2" xfId="44315" xr:uid="{00000000-0005-0000-0000-0000E5340000}"/>
    <cellStyle name="20% - uthevingsfarge 4 4 3 3" xfId="15001" xr:uid="{00000000-0005-0000-0000-0000E6340000}"/>
    <cellStyle name="20% - uthevingsfarge 4 4 3 4" xfId="39275" xr:uid="{00000000-0005-0000-0000-0000E7340000}"/>
    <cellStyle name="20% - uthevingsfarge 4 4 3 5" xfId="44316" xr:uid="{00000000-0005-0000-0000-0000E8340000}"/>
    <cellStyle name="20% - uthevingsfarge 4 4 3 6" xfId="44317" xr:uid="{00000000-0005-0000-0000-0000E9340000}"/>
    <cellStyle name="20% - uthevingsfarge 4 4 3_3. Chng in credit spreads" xfId="44318" xr:uid="{00000000-0005-0000-0000-0000EA340000}"/>
    <cellStyle name="20% - uthevingsfarge 4 4 4" xfId="15002" xr:uid="{00000000-0005-0000-0000-0000EB340000}"/>
    <cellStyle name="20% - uthevingsfarge 4 4 4 2" xfId="15003" xr:uid="{00000000-0005-0000-0000-0000EC340000}"/>
    <cellStyle name="20% - uthevingsfarge 4 4 4 2 2" xfId="44319" xr:uid="{00000000-0005-0000-0000-0000ED340000}"/>
    <cellStyle name="20% - uthevingsfarge 4 4 4 3" xfId="15004" xr:uid="{00000000-0005-0000-0000-0000EE340000}"/>
    <cellStyle name="20% - uthevingsfarge 4 4 4 4" xfId="39276" xr:uid="{00000000-0005-0000-0000-0000EF340000}"/>
    <cellStyle name="20% - uthevingsfarge 4 4 4 5" xfId="44320" xr:uid="{00000000-0005-0000-0000-0000F0340000}"/>
    <cellStyle name="20% - uthevingsfarge 4 4 4 6" xfId="44321" xr:uid="{00000000-0005-0000-0000-0000F1340000}"/>
    <cellStyle name="20% - uthevingsfarge 4 4 4_3. Chng in credit spreads" xfId="44322"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77" xr:uid="{00000000-0005-0000-0000-0000F6340000}"/>
    <cellStyle name="20% - uthevingsfarge 4 4 5 5" xfId="44323" xr:uid="{00000000-0005-0000-0000-0000F7340000}"/>
    <cellStyle name="20% - uthevingsfarge 4 4 5 6" xfId="44324"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78" xr:uid="{00000000-0005-0000-0000-0000FC340000}"/>
    <cellStyle name="20% - uthevingsfarge 4 4 6_AVA DVA EL" xfId="15011" xr:uid="{00000000-0005-0000-0000-0000FD340000}"/>
    <cellStyle name="20% - uthevingsfarge 4 4 7" xfId="15012" xr:uid="{00000000-0005-0000-0000-0000FE340000}"/>
    <cellStyle name="20% - uthevingsfarge 4 4 8" xfId="39269" xr:uid="{00000000-0005-0000-0000-0000FF340000}"/>
    <cellStyle name="20% - uthevingsfarge 4 4 9" xfId="44325" xr:uid="{00000000-0005-0000-0000-000000350000}"/>
    <cellStyle name="20% - uthevingsfarge 4 4_3. Chng in credit spreads" xfId="44326"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1" xr:uid="{00000000-0005-0000-0000-000005350000}"/>
    <cellStyle name="20% - uthevingsfarge 4 40 2 2_CC1" xfId="54489" xr:uid="{FD1D3374-D478-49C9-8958-FA775D7D3D6B}"/>
    <cellStyle name="20% - uthevingsfarge 4 40 2 3" xfId="39282" xr:uid="{00000000-0005-0000-0000-000006350000}"/>
    <cellStyle name="20% - uthevingsfarge 4 40 2 4" xfId="39283" xr:uid="{00000000-0005-0000-0000-000007350000}"/>
    <cellStyle name="20% - uthevingsfarge 4 40 2 5" xfId="39284" xr:uid="{00000000-0005-0000-0000-000008350000}"/>
    <cellStyle name="20% - uthevingsfarge 4 40 2 6" xfId="39280" xr:uid="{00000000-0005-0000-0000-000009350000}"/>
    <cellStyle name="20% - uthevingsfarge 4 40 2_4 manuell" xfId="54490" xr:uid="{40875BF0-E706-40BC-BD0B-33AAA5AB057C}"/>
    <cellStyle name="20% - uthevingsfarge 4 40 3" xfId="3385" xr:uid="{00000000-0005-0000-0000-00000B350000}"/>
    <cellStyle name="20% - uthevingsfarge 4 40 3 2" xfId="39285" xr:uid="{00000000-0005-0000-0000-00000C350000}"/>
    <cellStyle name="20% - uthevingsfarge 4 40 3_CC1" xfId="54491" xr:uid="{E85883DE-E1B1-40E5-9E87-1EB2739AF071}"/>
    <cellStyle name="20% - uthevingsfarge 4 40 4" xfId="39286" xr:uid="{00000000-0005-0000-0000-00000D350000}"/>
    <cellStyle name="20% - uthevingsfarge 4 40 5" xfId="39287" xr:uid="{00000000-0005-0000-0000-00000E350000}"/>
    <cellStyle name="20% - uthevingsfarge 4 40 6" xfId="39288" xr:uid="{00000000-0005-0000-0000-00000F350000}"/>
    <cellStyle name="20% - uthevingsfarge 4 40 7" xfId="39279" xr:uid="{00000000-0005-0000-0000-000010350000}"/>
    <cellStyle name="20% - uthevingsfarge 4 40_4 manuell" xfId="54492"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1" xr:uid="{00000000-0005-0000-0000-000015350000}"/>
    <cellStyle name="20% - uthevingsfarge 4 41 2 2_CC1" xfId="54493" xr:uid="{4A14C226-1413-4DB1-996A-DA0B774577E2}"/>
    <cellStyle name="20% - uthevingsfarge 4 41 2 3" xfId="39292" xr:uid="{00000000-0005-0000-0000-000016350000}"/>
    <cellStyle name="20% - uthevingsfarge 4 41 2 4" xfId="39293" xr:uid="{00000000-0005-0000-0000-000017350000}"/>
    <cellStyle name="20% - uthevingsfarge 4 41 2 5" xfId="39294" xr:uid="{00000000-0005-0000-0000-000018350000}"/>
    <cellStyle name="20% - uthevingsfarge 4 41 2 6" xfId="39290" xr:uid="{00000000-0005-0000-0000-000019350000}"/>
    <cellStyle name="20% - uthevingsfarge 4 41 2_4 manuell" xfId="54494" xr:uid="{3507323A-7811-4451-B777-F45A9157CD73}"/>
    <cellStyle name="20% - uthevingsfarge 4 41 3" xfId="3389" xr:uid="{00000000-0005-0000-0000-00001B350000}"/>
    <cellStyle name="20% - uthevingsfarge 4 41 3 2" xfId="39295" xr:uid="{00000000-0005-0000-0000-00001C350000}"/>
    <cellStyle name="20% - uthevingsfarge 4 41 3_CC1" xfId="54495" xr:uid="{DC17A216-F40D-41B0-85EE-C66A07E4A041}"/>
    <cellStyle name="20% - uthevingsfarge 4 41 4" xfId="39296" xr:uid="{00000000-0005-0000-0000-00001D350000}"/>
    <cellStyle name="20% - uthevingsfarge 4 41 5" xfId="39297" xr:uid="{00000000-0005-0000-0000-00001E350000}"/>
    <cellStyle name="20% - uthevingsfarge 4 41 6" xfId="39298" xr:uid="{00000000-0005-0000-0000-00001F350000}"/>
    <cellStyle name="20% - uthevingsfarge 4 41 7" xfId="39289" xr:uid="{00000000-0005-0000-0000-000020350000}"/>
    <cellStyle name="20% - uthevingsfarge 4 41_4 manuell" xfId="54496"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1" xr:uid="{00000000-0005-0000-0000-000025350000}"/>
    <cellStyle name="20% - uthevingsfarge 4 42 2 2_CC1" xfId="54497" xr:uid="{5DAE915B-D170-461C-979B-A84FADB546BE}"/>
    <cellStyle name="20% - uthevingsfarge 4 42 2 3" xfId="39302" xr:uid="{00000000-0005-0000-0000-000026350000}"/>
    <cellStyle name="20% - uthevingsfarge 4 42 2 4" xfId="39303" xr:uid="{00000000-0005-0000-0000-000027350000}"/>
    <cellStyle name="20% - uthevingsfarge 4 42 2 5" xfId="39304" xr:uid="{00000000-0005-0000-0000-000028350000}"/>
    <cellStyle name="20% - uthevingsfarge 4 42 2 6" xfId="39300" xr:uid="{00000000-0005-0000-0000-000029350000}"/>
    <cellStyle name="20% - uthevingsfarge 4 42 2_4 manuell" xfId="54498" xr:uid="{597D32E6-E865-4B13-B6A7-23BDAEEF365C}"/>
    <cellStyle name="20% - uthevingsfarge 4 42 3" xfId="3393" xr:uid="{00000000-0005-0000-0000-00002B350000}"/>
    <cellStyle name="20% - uthevingsfarge 4 42 3 2" xfId="39305" xr:uid="{00000000-0005-0000-0000-00002C350000}"/>
    <cellStyle name="20% - uthevingsfarge 4 42 3_CC1" xfId="54499" xr:uid="{A7843401-DC3E-4B4F-8E0A-D3DCD8BCA096}"/>
    <cellStyle name="20% - uthevingsfarge 4 42 4" xfId="39306" xr:uid="{00000000-0005-0000-0000-00002D350000}"/>
    <cellStyle name="20% - uthevingsfarge 4 42 5" xfId="39307" xr:uid="{00000000-0005-0000-0000-00002E350000}"/>
    <cellStyle name="20% - uthevingsfarge 4 42 6" xfId="39308" xr:uid="{00000000-0005-0000-0000-00002F350000}"/>
    <cellStyle name="20% - uthevingsfarge 4 42 7" xfId="39299" xr:uid="{00000000-0005-0000-0000-000030350000}"/>
    <cellStyle name="20% - uthevingsfarge 4 42_4 manuell" xfId="54500"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1" xr:uid="{00000000-0005-0000-0000-000035350000}"/>
    <cellStyle name="20% - uthevingsfarge 4 43 2 2_CC1" xfId="54501" xr:uid="{9A642C99-7438-430D-BBCE-C1F13EA32D99}"/>
    <cellStyle name="20% - uthevingsfarge 4 43 2 3" xfId="39312" xr:uid="{00000000-0005-0000-0000-000036350000}"/>
    <cellStyle name="20% - uthevingsfarge 4 43 2 4" xfId="39313" xr:uid="{00000000-0005-0000-0000-000037350000}"/>
    <cellStyle name="20% - uthevingsfarge 4 43 2 5" xfId="39314" xr:uid="{00000000-0005-0000-0000-000038350000}"/>
    <cellStyle name="20% - uthevingsfarge 4 43 2 6" xfId="39310" xr:uid="{00000000-0005-0000-0000-000039350000}"/>
    <cellStyle name="20% - uthevingsfarge 4 43 2_4 manuell" xfId="54502" xr:uid="{25D44A00-5E98-4080-9E73-3CADD16D3E2A}"/>
    <cellStyle name="20% - uthevingsfarge 4 43 3" xfId="3397" xr:uid="{00000000-0005-0000-0000-00003B350000}"/>
    <cellStyle name="20% - uthevingsfarge 4 43 3 2" xfId="39315" xr:uid="{00000000-0005-0000-0000-00003C350000}"/>
    <cellStyle name="20% - uthevingsfarge 4 43 3_CC1" xfId="54503" xr:uid="{FF07735B-317A-4F54-9664-8E88673B8593}"/>
    <cellStyle name="20% - uthevingsfarge 4 43 4" xfId="39316" xr:uid="{00000000-0005-0000-0000-00003D350000}"/>
    <cellStyle name="20% - uthevingsfarge 4 43 5" xfId="39317" xr:uid="{00000000-0005-0000-0000-00003E350000}"/>
    <cellStyle name="20% - uthevingsfarge 4 43 6" xfId="39318" xr:uid="{00000000-0005-0000-0000-00003F350000}"/>
    <cellStyle name="20% - uthevingsfarge 4 43 7" xfId="39309" xr:uid="{00000000-0005-0000-0000-000040350000}"/>
    <cellStyle name="20% - uthevingsfarge 4 43_4 manuell" xfId="54504"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1" xr:uid="{00000000-0005-0000-0000-000045350000}"/>
    <cellStyle name="20% - uthevingsfarge 4 44 2 2_CC1" xfId="54505" xr:uid="{4CEBA84F-BBD3-4485-B661-EF14B8AE96DB}"/>
    <cellStyle name="20% - uthevingsfarge 4 44 2 3" xfId="39322" xr:uid="{00000000-0005-0000-0000-000046350000}"/>
    <cellStyle name="20% - uthevingsfarge 4 44 2 4" xfId="39323" xr:uid="{00000000-0005-0000-0000-000047350000}"/>
    <cellStyle name="20% - uthevingsfarge 4 44 2 5" xfId="39324" xr:uid="{00000000-0005-0000-0000-000048350000}"/>
    <cellStyle name="20% - uthevingsfarge 4 44 2 6" xfId="39320" xr:uid="{00000000-0005-0000-0000-000049350000}"/>
    <cellStyle name="20% - uthevingsfarge 4 44 2_4 manuell" xfId="54506" xr:uid="{2DC37584-638D-4E17-B779-B9B382CDD1E8}"/>
    <cellStyle name="20% - uthevingsfarge 4 44 3" xfId="3401" xr:uid="{00000000-0005-0000-0000-00004B350000}"/>
    <cellStyle name="20% - uthevingsfarge 4 44 3 2" xfId="39325" xr:uid="{00000000-0005-0000-0000-00004C350000}"/>
    <cellStyle name="20% - uthevingsfarge 4 44 3_CC1" xfId="54507" xr:uid="{9085A38D-4177-4493-8D7E-820DAFF0950E}"/>
    <cellStyle name="20% - uthevingsfarge 4 44 4" xfId="39326" xr:uid="{00000000-0005-0000-0000-00004D350000}"/>
    <cellStyle name="20% - uthevingsfarge 4 44 5" xfId="39327" xr:uid="{00000000-0005-0000-0000-00004E350000}"/>
    <cellStyle name="20% - uthevingsfarge 4 44 6" xfId="39328" xr:uid="{00000000-0005-0000-0000-00004F350000}"/>
    <cellStyle name="20% - uthevingsfarge 4 44 7" xfId="39319" xr:uid="{00000000-0005-0000-0000-000050350000}"/>
    <cellStyle name="20% - uthevingsfarge 4 44_4 manuell" xfId="54508"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1" xr:uid="{00000000-0005-0000-0000-000055350000}"/>
    <cellStyle name="20% - uthevingsfarge 4 45 2 2_CC1" xfId="54509" xr:uid="{FBEC722B-F3A9-483E-B631-207C8B73CC89}"/>
    <cellStyle name="20% - uthevingsfarge 4 45 2 3" xfId="39332" xr:uid="{00000000-0005-0000-0000-000056350000}"/>
    <cellStyle name="20% - uthevingsfarge 4 45 2 4" xfId="39333" xr:uid="{00000000-0005-0000-0000-000057350000}"/>
    <cellStyle name="20% - uthevingsfarge 4 45 2 5" xfId="39334" xr:uid="{00000000-0005-0000-0000-000058350000}"/>
    <cellStyle name="20% - uthevingsfarge 4 45 2 6" xfId="39330" xr:uid="{00000000-0005-0000-0000-000059350000}"/>
    <cellStyle name="20% - uthevingsfarge 4 45 2_4 manuell" xfId="54510" xr:uid="{82CEE6EB-D77B-464B-A106-B60F1C89C8C0}"/>
    <cellStyle name="20% - uthevingsfarge 4 45 3" xfId="3405" xr:uid="{00000000-0005-0000-0000-00005B350000}"/>
    <cellStyle name="20% - uthevingsfarge 4 45 3 2" xfId="39335" xr:uid="{00000000-0005-0000-0000-00005C350000}"/>
    <cellStyle name="20% - uthevingsfarge 4 45 3_CC1" xfId="54511" xr:uid="{13FD8EDB-E599-41E1-8368-19DE879EEF6B}"/>
    <cellStyle name="20% - uthevingsfarge 4 45 4" xfId="39336" xr:uid="{00000000-0005-0000-0000-00005D350000}"/>
    <cellStyle name="20% - uthevingsfarge 4 45 5" xfId="39337" xr:uid="{00000000-0005-0000-0000-00005E350000}"/>
    <cellStyle name="20% - uthevingsfarge 4 45 6" xfId="39338" xr:uid="{00000000-0005-0000-0000-00005F350000}"/>
    <cellStyle name="20% - uthevingsfarge 4 45 7" xfId="39329" xr:uid="{00000000-0005-0000-0000-000060350000}"/>
    <cellStyle name="20% - uthevingsfarge 4 45_4 manuell" xfId="54512"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1" xr:uid="{00000000-0005-0000-0000-000065350000}"/>
    <cellStyle name="20% - uthevingsfarge 4 46 2 2_CC1" xfId="54513" xr:uid="{BE905337-CD28-415B-8638-774F9829FC9A}"/>
    <cellStyle name="20% - uthevingsfarge 4 46 2 3" xfId="39342" xr:uid="{00000000-0005-0000-0000-000066350000}"/>
    <cellStyle name="20% - uthevingsfarge 4 46 2 4" xfId="39343" xr:uid="{00000000-0005-0000-0000-000067350000}"/>
    <cellStyle name="20% - uthevingsfarge 4 46 2 5" xfId="39344" xr:uid="{00000000-0005-0000-0000-000068350000}"/>
    <cellStyle name="20% - uthevingsfarge 4 46 2 6" xfId="39340" xr:uid="{00000000-0005-0000-0000-000069350000}"/>
    <cellStyle name="20% - uthevingsfarge 4 46 2_4 manuell" xfId="54514" xr:uid="{534B918B-2F33-4CE3-AFDA-D3B872C1CE61}"/>
    <cellStyle name="20% - uthevingsfarge 4 46 3" xfId="3409" xr:uid="{00000000-0005-0000-0000-00006B350000}"/>
    <cellStyle name="20% - uthevingsfarge 4 46 3 2" xfId="39345" xr:uid="{00000000-0005-0000-0000-00006C350000}"/>
    <cellStyle name="20% - uthevingsfarge 4 46 3_CC1" xfId="54515" xr:uid="{61B20090-1205-4640-A2C8-CC6B335EDB92}"/>
    <cellStyle name="20% - uthevingsfarge 4 46 4" xfId="39346" xr:uid="{00000000-0005-0000-0000-00006D350000}"/>
    <cellStyle name="20% - uthevingsfarge 4 46 5" xfId="39347" xr:uid="{00000000-0005-0000-0000-00006E350000}"/>
    <cellStyle name="20% - uthevingsfarge 4 46 6" xfId="39348" xr:uid="{00000000-0005-0000-0000-00006F350000}"/>
    <cellStyle name="20% - uthevingsfarge 4 46 7" xfId="39339" xr:uid="{00000000-0005-0000-0000-000070350000}"/>
    <cellStyle name="20% - uthevingsfarge 4 46_4 manuell" xfId="54516"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1" xr:uid="{00000000-0005-0000-0000-000075350000}"/>
    <cellStyle name="20% - uthevingsfarge 4 47 2 2_CC1" xfId="54517" xr:uid="{1392FD41-D890-4B4E-B7CD-3FF6A0FFA291}"/>
    <cellStyle name="20% - uthevingsfarge 4 47 2 3" xfId="39352" xr:uid="{00000000-0005-0000-0000-000076350000}"/>
    <cellStyle name="20% - uthevingsfarge 4 47 2 4" xfId="39353" xr:uid="{00000000-0005-0000-0000-000077350000}"/>
    <cellStyle name="20% - uthevingsfarge 4 47 2 5" xfId="39354" xr:uid="{00000000-0005-0000-0000-000078350000}"/>
    <cellStyle name="20% - uthevingsfarge 4 47 2 6" xfId="39350" xr:uid="{00000000-0005-0000-0000-000079350000}"/>
    <cellStyle name="20% - uthevingsfarge 4 47 2_4 manuell" xfId="54518" xr:uid="{B537AD8B-8887-4A37-9217-ADF851D8F7A3}"/>
    <cellStyle name="20% - uthevingsfarge 4 47 3" xfId="3413" xr:uid="{00000000-0005-0000-0000-00007B350000}"/>
    <cellStyle name="20% - uthevingsfarge 4 47 3 2" xfId="39355" xr:uid="{00000000-0005-0000-0000-00007C350000}"/>
    <cellStyle name="20% - uthevingsfarge 4 47 3_CC1" xfId="54519" xr:uid="{09462E8B-2DBB-47EE-87CB-CF96D56E8E65}"/>
    <cellStyle name="20% - uthevingsfarge 4 47 4" xfId="39356" xr:uid="{00000000-0005-0000-0000-00007D350000}"/>
    <cellStyle name="20% - uthevingsfarge 4 47 5" xfId="39357" xr:uid="{00000000-0005-0000-0000-00007E350000}"/>
    <cellStyle name="20% - uthevingsfarge 4 47 6" xfId="39358" xr:uid="{00000000-0005-0000-0000-00007F350000}"/>
    <cellStyle name="20% - uthevingsfarge 4 47 7" xfId="39349" xr:uid="{00000000-0005-0000-0000-000080350000}"/>
    <cellStyle name="20% - uthevingsfarge 4 47_4 manuell" xfId="54520"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1" xr:uid="{00000000-0005-0000-0000-000085350000}"/>
    <cellStyle name="20% - uthevingsfarge 4 48 2 2_CC1" xfId="54521" xr:uid="{BD546A14-9C76-41DB-9F5C-9829313E9D4A}"/>
    <cellStyle name="20% - uthevingsfarge 4 48 2 3" xfId="39362" xr:uid="{00000000-0005-0000-0000-000086350000}"/>
    <cellStyle name="20% - uthevingsfarge 4 48 2 4" xfId="39363" xr:uid="{00000000-0005-0000-0000-000087350000}"/>
    <cellStyle name="20% - uthevingsfarge 4 48 2 5" xfId="39364" xr:uid="{00000000-0005-0000-0000-000088350000}"/>
    <cellStyle name="20% - uthevingsfarge 4 48 2 6" xfId="39360" xr:uid="{00000000-0005-0000-0000-000089350000}"/>
    <cellStyle name="20% - uthevingsfarge 4 48 2_4 manuell" xfId="54522" xr:uid="{8EE0DB7D-9C1F-4FF3-93CD-C6F970288425}"/>
    <cellStyle name="20% - uthevingsfarge 4 48 3" xfId="3417" xr:uid="{00000000-0005-0000-0000-00008B350000}"/>
    <cellStyle name="20% - uthevingsfarge 4 48 3 2" xfId="39365" xr:uid="{00000000-0005-0000-0000-00008C350000}"/>
    <cellStyle name="20% - uthevingsfarge 4 48 3_CC1" xfId="54523" xr:uid="{3C6C239B-2778-4216-93C4-7C8A07CC9ECB}"/>
    <cellStyle name="20% - uthevingsfarge 4 48 4" xfId="39366" xr:uid="{00000000-0005-0000-0000-00008D350000}"/>
    <cellStyle name="20% - uthevingsfarge 4 48 5" xfId="39367" xr:uid="{00000000-0005-0000-0000-00008E350000}"/>
    <cellStyle name="20% - uthevingsfarge 4 48 6" xfId="39368" xr:uid="{00000000-0005-0000-0000-00008F350000}"/>
    <cellStyle name="20% - uthevingsfarge 4 48 7" xfId="39359" xr:uid="{00000000-0005-0000-0000-000090350000}"/>
    <cellStyle name="20% - uthevingsfarge 4 48_4 manuell" xfId="54524"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1" xr:uid="{00000000-0005-0000-0000-000095350000}"/>
    <cellStyle name="20% - uthevingsfarge 4 49 2 2_CC1" xfId="54525" xr:uid="{1DDF3D10-7AB1-4BDC-8386-D3ACA37F5F12}"/>
    <cellStyle name="20% - uthevingsfarge 4 49 2 3" xfId="39372" xr:uid="{00000000-0005-0000-0000-000096350000}"/>
    <cellStyle name="20% - uthevingsfarge 4 49 2 4" xfId="39373" xr:uid="{00000000-0005-0000-0000-000097350000}"/>
    <cellStyle name="20% - uthevingsfarge 4 49 2 5" xfId="39374" xr:uid="{00000000-0005-0000-0000-000098350000}"/>
    <cellStyle name="20% - uthevingsfarge 4 49 2 6" xfId="39370" xr:uid="{00000000-0005-0000-0000-000099350000}"/>
    <cellStyle name="20% - uthevingsfarge 4 49 2_4 manuell" xfId="54526" xr:uid="{13A97A21-B2D1-442A-8A47-6F834384F264}"/>
    <cellStyle name="20% - uthevingsfarge 4 49 3" xfId="3421" xr:uid="{00000000-0005-0000-0000-00009B350000}"/>
    <cellStyle name="20% - uthevingsfarge 4 49 3 2" xfId="39375" xr:uid="{00000000-0005-0000-0000-00009C350000}"/>
    <cellStyle name="20% - uthevingsfarge 4 49 3_CC1" xfId="54527" xr:uid="{D98F25F3-8293-4217-A57F-66F3B9618C80}"/>
    <cellStyle name="20% - uthevingsfarge 4 49 4" xfId="39376" xr:uid="{00000000-0005-0000-0000-00009D350000}"/>
    <cellStyle name="20% - uthevingsfarge 4 49 5" xfId="39377" xr:uid="{00000000-0005-0000-0000-00009E350000}"/>
    <cellStyle name="20% - uthevingsfarge 4 49 6" xfId="39378" xr:uid="{00000000-0005-0000-0000-00009F350000}"/>
    <cellStyle name="20% - uthevingsfarge 4 49 7" xfId="39369" xr:uid="{00000000-0005-0000-0000-0000A0350000}"/>
    <cellStyle name="20% - uthevingsfarge 4 49_4 manuell" xfId="54528"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1" xr:uid="{00000000-0005-0000-0000-0000A5350000}"/>
    <cellStyle name="20% - uthevingsfarge 4 5 2 2 2 2" xfId="44327" xr:uid="{00000000-0005-0000-0000-0000A6350000}"/>
    <cellStyle name="20% - uthevingsfarge 4 5 2 2 3" xfId="44328" xr:uid="{00000000-0005-0000-0000-0000A7350000}"/>
    <cellStyle name="20% - uthevingsfarge 4 5 2 2_3. Chng in credit spreads" xfId="44329" xr:uid="{00000000-0005-0000-0000-0000A8350000}"/>
    <cellStyle name="20% - uthevingsfarge 4 5 2 3" xfId="39382" xr:uid="{00000000-0005-0000-0000-0000A9350000}"/>
    <cellStyle name="20% - uthevingsfarge 4 5 2 3 2" xfId="44330" xr:uid="{00000000-0005-0000-0000-0000AA350000}"/>
    <cellStyle name="20% - uthevingsfarge 4 5 2 3 2 2" xfId="44331" xr:uid="{00000000-0005-0000-0000-0000AB350000}"/>
    <cellStyle name="20% - uthevingsfarge 4 5 2 3 3" xfId="44332" xr:uid="{00000000-0005-0000-0000-0000AC350000}"/>
    <cellStyle name="20% - uthevingsfarge 4 5 2 3_3. Chng in credit spreads" xfId="44333" xr:uid="{00000000-0005-0000-0000-0000AD350000}"/>
    <cellStyle name="20% - uthevingsfarge 4 5 2 4" xfId="39383" xr:uid="{00000000-0005-0000-0000-0000AE350000}"/>
    <cellStyle name="20% - uthevingsfarge 4 5 2 4 2" xfId="44334" xr:uid="{00000000-0005-0000-0000-0000AF350000}"/>
    <cellStyle name="20% - uthevingsfarge 4 5 2 5" xfId="39384" xr:uid="{00000000-0005-0000-0000-0000B0350000}"/>
    <cellStyle name="20% - uthevingsfarge 4 5 2 6" xfId="39380" xr:uid="{00000000-0005-0000-0000-0000B1350000}"/>
    <cellStyle name="20% - uthevingsfarge 4 5 2_3. Chng in credit spreads" xfId="44335" xr:uid="{00000000-0005-0000-0000-0000B2350000}"/>
    <cellStyle name="20% - uthevingsfarge 4 5 3" xfId="3425" xr:uid="{00000000-0005-0000-0000-0000B3350000}"/>
    <cellStyle name="20% - uthevingsfarge 4 5 3 2" xfId="15013" xr:uid="{00000000-0005-0000-0000-0000B4350000}"/>
    <cellStyle name="20% - uthevingsfarge 4 5 3 2 2" xfId="44336" xr:uid="{00000000-0005-0000-0000-0000B5350000}"/>
    <cellStyle name="20% - uthevingsfarge 4 5 3 3" xfId="39385" xr:uid="{00000000-0005-0000-0000-0000B6350000}"/>
    <cellStyle name="20% - uthevingsfarge 4 5 3_3. Chng in credit spreads" xfId="44337" xr:uid="{00000000-0005-0000-0000-0000B7350000}"/>
    <cellStyle name="20% - uthevingsfarge 4 5 4" xfId="15014" xr:uid="{00000000-0005-0000-0000-0000B8350000}"/>
    <cellStyle name="20% - uthevingsfarge 4 5 4 2" xfId="39386" xr:uid="{00000000-0005-0000-0000-0000B9350000}"/>
    <cellStyle name="20% - uthevingsfarge 4 5 4 2 2" xfId="44338" xr:uid="{00000000-0005-0000-0000-0000BA350000}"/>
    <cellStyle name="20% - uthevingsfarge 4 5 4 3" xfId="44339" xr:uid="{00000000-0005-0000-0000-0000BB350000}"/>
    <cellStyle name="20% - uthevingsfarge 4 5 4_3. Chng in credit spreads" xfId="44340" xr:uid="{00000000-0005-0000-0000-0000BC350000}"/>
    <cellStyle name="20% - uthevingsfarge 4 5 5" xfId="15015" xr:uid="{00000000-0005-0000-0000-0000BD350000}"/>
    <cellStyle name="20% - uthevingsfarge 4 5 5 2" xfId="39387" xr:uid="{00000000-0005-0000-0000-0000BE350000}"/>
    <cellStyle name="20% - uthevingsfarge 4 5 6" xfId="39388" xr:uid="{00000000-0005-0000-0000-0000BF350000}"/>
    <cellStyle name="20% - uthevingsfarge 4 5 7" xfId="39379" xr:uid="{00000000-0005-0000-0000-0000C0350000}"/>
    <cellStyle name="20% - uthevingsfarge 4 5 8" xfId="44341" xr:uid="{00000000-0005-0000-0000-0000C1350000}"/>
    <cellStyle name="20% - uthevingsfarge 4 5 9" xfId="44342" xr:uid="{00000000-0005-0000-0000-0000C2350000}"/>
    <cellStyle name="20% - uthevingsfarge 4 5_3. Chng in credit spreads" xfId="44343"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1" xr:uid="{00000000-0005-0000-0000-0000C7350000}"/>
    <cellStyle name="20% - uthevingsfarge 4 50 2 2_CC1" xfId="54529" xr:uid="{E126CACD-20AF-49C2-9EB9-FF8DACB99297}"/>
    <cellStyle name="20% - uthevingsfarge 4 50 2 3" xfId="39392" xr:uid="{00000000-0005-0000-0000-0000C8350000}"/>
    <cellStyle name="20% - uthevingsfarge 4 50 2 4" xfId="39393" xr:uid="{00000000-0005-0000-0000-0000C9350000}"/>
    <cellStyle name="20% - uthevingsfarge 4 50 2 5" xfId="39394" xr:uid="{00000000-0005-0000-0000-0000CA350000}"/>
    <cellStyle name="20% - uthevingsfarge 4 50 2 6" xfId="39390" xr:uid="{00000000-0005-0000-0000-0000CB350000}"/>
    <cellStyle name="20% - uthevingsfarge 4 50 2_4 manuell" xfId="54530" xr:uid="{9895325C-F893-440E-865E-C65096120724}"/>
    <cellStyle name="20% - uthevingsfarge 4 50 3" xfId="3429" xr:uid="{00000000-0005-0000-0000-0000CD350000}"/>
    <cellStyle name="20% - uthevingsfarge 4 50 3 2" xfId="39395" xr:uid="{00000000-0005-0000-0000-0000CE350000}"/>
    <cellStyle name="20% - uthevingsfarge 4 50 3_CC1" xfId="54531" xr:uid="{5E02EB6A-6F26-4412-A974-7A6DF9CD3F57}"/>
    <cellStyle name="20% - uthevingsfarge 4 50 4" xfId="39396" xr:uid="{00000000-0005-0000-0000-0000CF350000}"/>
    <cellStyle name="20% - uthevingsfarge 4 50 5" xfId="39397" xr:uid="{00000000-0005-0000-0000-0000D0350000}"/>
    <cellStyle name="20% - uthevingsfarge 4 50 6" xfId="39398" xr:uid="{00000000-0005-0000-0000-0000D1350000}"/>
    <cellStyle name="20% - uthevingsfarge 4 50 7" xfId="39389" xr:uid="{00000000-0005-0000-0000-0000D2350000}"/>
    <cellStyle name="20% - uthevingsfarge 4 50_4 manuell" xfId="54532"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1" xr:uid="{00000000-0005-0000-0000-0000D7350000}"/>
    <cellStyle name="20% - uthevingsfarge 4 51 2 2_CC1" xfId="54533" xr:uid="{5F9C5134-02EC-402D-BE20-15C7CB5BCEC0}"/>
    <cellStyle name="20% - uthevingsfarge 4 51 2 3" xfId="39402" xr:uid="{00000000-0005-0000-0000-0000D8350000}"/>
    <cellStyle name="20% - uthevingsfarge 4 51 2 4" xfId="39403" xr:uid="{00000000-0005-0000-0000-0000D9350000}"/>
    <cellStyle name="20% - uthevingsfarge 4 51 2 5" xfId="39404" xr:uid="{00000000-0005-0000-0000-0000DA350000}"/>
    <cellStyle name="20% - uthevingsfarge 4 51 2 6" xfId="39400" xr:uid="{00000000-0005-0000-0000-0000DB350000}"/>
    <cellStyle name="20% - uthevingsfarge 4 51 2_4 manuell" xfId="54534" xr:uid="{A283B774-23E1-4B92-9CE3-23AFFE7A25F3}"/>
    <cellStyle name="20% - uthevingsfarge 4 51 3" xfId="3433" xr:uid="{00000000-0005-0000-0000-0000DD350000}"/>
    <cellStyle name="20% - uthevingsfarge 4 51 3 2" xfId="39405" xr:uid="{00000000-0005-0000-0000-0000DE350000}"/>
    <cellStyle name="20% - uthevingsfarge 4 51 3_CC1" xfId="54535" xr:uid="{90B98869-6386-408F-A0FB-E7D12268B4DF}"/>
    <cellStyle name="20% - uthevingsfarge 4 51 4" xfId="39406" xr:uid="{00000000-0005-0000-0000-0000DF350000}"/>
    <cellStyle name="20% - uthevingsfarge 4 51 5" xfId="39407" xr:uid="{00000000-0005-0000-0000-0000E0350000}"/>
    <cellStyle name="20% - uthevingsfarge 4 51 6" xfId="39408" xr:uid="{00000000-0005-0000-0000-0000E1350000}"/>
    <cellStyle name="20% - uthevingsfarge 4 51 7" xfId="39399" xr:uid="{00000000-0005-0000-0000-0000E2350000}"/>
    <cellStyle name="20% - uthevingsfarge 4 51_4 manuell" xfId="54536"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1" xr:uid="{00000000-0005-0000-0000-0000E7350000}"/>
    <cellStyle name="20% - uthevingsfarge 4 52 2 2_CC1" xfId="54537" xr:uid="{F916332E-5DD4-497D-90EB-6330B3ED4F3E}"/>
    <cellStyle name="20% - uthevingsfarge 4 52 2 3" xfId="39412" xr:uid="{00000000-0005-0000-0000-0000E8350000}"/>
    <cellStyle name="20% - uthevingsfarge 4 52 2 4" xfId="39413" xr:uid="{00000000-0005-0000-0000-0000E9350000}"/>
    <cellStyle name="20% - uthevingsfarge 4 52 2 5" xfId="39414" xr:uid="{00000000-0005-0000-0000-0000EA350000}"/>
    <cellStyle name="20% - uthevingsfarge 4 52 2 6" xfId="39410" xr:uid="{00000000-0005-0000-0000-0000EB350000}"/>
    <cellStyle name="20% - uthevingsfarge 4 52 2_4 manuell" xfId="54538" xr:uid="{B60D2DF8-6F75-4D00-B90F-304CE755505D}"/>
    <cellStyle name="20% - uthevingsfarge 4 52 3" xfId="3437" xr:uid="{00000000-0005-0000-0000-0000ED350000}"/>
    <cellStyle name="20% - uthevingsfarge 4 52 3 2" xfId="39415" xr:uid="{00000000-0005-0000-0000-0000EE350000}"/>
    <cellStyle name="20% - uthevingsfarge 4 52 3_CC1" xfId="54539" xr:uid="{050741E0-046F-4095-8302-0D45F461CA56}"/>
    <cellStyle name="20% - uthevingsfarge 4 52 4" xfId="39416" xr:uid="{00000000-0005-0000-0000-0000EF350000}"/>
    <cellStyle name="20% - uthevingsfarge 4 52 5" xfId="39417" xr:uid="{00000000-0005-0000-0000-0000F0350000}"/>
    <cellStyle name="20% - uthevingsfarge 4 52 6" xfId="39418" xr:uid="{00000000-0005-0000-0000-0000F1350000}"/>
    <cellStyle name="20% - uthevingsfarge 4 52 7" xfId="39409" xr:uid="{00000000-0005-0000-0000-0000F2350000}"/>
    <cellStyle name="20% - uthevingsfarge 4 52_4 manuell" xfId="54540"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1" xr:uid="{00000000-0005-0000-0000-0000F7350000}"/>
    <cellStyle name="20% - uthevingsfarge 4 53 2 2_CC1" xfId="54541" xr:uid="{FBA038CE-9907-4486-A0C4-38F5637327CE}"/>
    <cellStyle name="20% - uthevingsfarge 4 53 2 3" xfId="39422" xr:uid="{00000000-0005-0000-0000-0000F8350000}"/>
    <cellStyle name="20% - uthevingsfarge 4 53 2 4" xfId="39423" xr:uid="{00000000-0005-0000-0000-0000F9350000}"/>
    <cellStyle name="20% - uthevingsfarge 4 53 2 5" xfId="39424" xr:uid="{00000000-0005-0000-0000-0000FA350000}"/>
    <cellStyle name="20% - uthevingsfarge 4 53 2 6" xfId="39420" xr:uid="{00000000-0005-0000-0000-0000FB350000}"/>
    <cellStyle name="20% - uthevingsfarge 4 53 2_4 manuell" xfId="54542" xr:uid="{79997222-E246-4C62-A5B2-C50BC992B426}"/>
    <cellStyle name="20% - uthevingsfarge 4 53 3" xfId="3441" xr:uid="{00000000-0005-0000-0000-0000FD350000}"/>
    <cellStyle name="20% - uthevingsfarge 4 53 3 2" xfId="39425" xr:uid="{00000000-0005-0000-0000-0000FE350000}"/>
    <cellStyle name="20% - uthevingsfarge 4 53 3_CC1" xfId="54543" xr:uid="{999DF8F7-7D31-481A-9220-AD335A085FBB}"/>
    <cellStyle name="20% - uthevingsfarge 4 53 4" xfId="39426" xr:uid="{00000000-0005-0000-0000-0000FF350000}"/>
    <cellStyle name="20% - uthevingsfarge 4 53 5" xfId="39427" xr:uid="{00000000-0005-0000-0000-000000360000}"/>
    <cellStyle name="20% - uthevingsfarge 4 53 6" xfId="39428" xr:uid="{00000000-0005-0000-0000-000001360000}"/>
    <cellStyle name="20% - uthevingsfarge 4 53 7" xfId="39419" xr:uid="{00000000-0005-0000-0000-000002360000}"/>
    <cellStyle name="20% - uthevingsfarge 4 53_4 manuell" xfId="54544"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1" xr:uid="{00000000-0005-0000-0000-000007360000}"/>
    <cellStyle name="20% - uthevingsfarge 4 54 2 2_CC1" xfId="54545" xr:uid="{C4B488D0-9709-4F59-BE94-DE65A552E3E6}"/>
    <cellStyle name="20% - uthevingsfarge 4 54 2 3" xfId="39432" xr:uid="{00000000-0005-0000-0000-000008360000}"/>
    <cellStyle name="20% - uthevingsfarge 4 54 2 4" xfId="39433" xr:uid="{00000000-0005-0000-0000-000009360000}"/>
    <cellStyle name="20% - uthevingsfarge 4 54 2 5" xfId="39434" xr:uid="{00000000-0005-0000-0000-00000A360000}"/>
    <cellStyle name="20% - uthevingsfarge 4 54 2 6" xfId="39430" xr:uid="{00000000-0005-0000-0000-00000B360000}"/>
    <cellStyle name="20% - uthevingsfarge 4 54 2_4 manuell" xfId="54546" xr:uid="{D81C7B3B-3F21-4DD1-806A-241E1DC5E501}"/>
    <cellStyle name="20% - uthevingsfarge 4 54 3" xfId="3445" xr:uid="{00000000-0005-0000-0000-00000D360000}"/>
    <cellStyle name="20% - uthevingsfarge 4 54 3 2" xfId="39435" xr:uid="{00000000-0005-0000-0000-00000E360000}"/>
    <cellStyle name="20% - uthevingsfarge 4 54 3_CC1" xfId="54547" xr:uid="{8FBBA3F3-2B89-4004-82FB-4B28041C0F0E}"/>
    <cellStyle name="20% - uthevingsfarge 4 54 4" xfId="39436" xr:uid="{00000000-0005-0000-0000-00000F360000}"/>
    <cellStyle name="20% - uthevingsfarge 4 54 5" xfId="39437" xr:uid="{00000000-0005-0000-0000-000010360000}"/>
    <cellStyle name="20% - uthevingsfarge 4 54 6" xfId="39438" xr:uid="{00000000-0005-0000-0000-000011360000}"/>
    <cellStyle name="20% - uthevingsfarge 4 54 7" xfId="39429" xr:uid="{00000000-0005-0000-0000-000012360000}"/>
    <cellStyle name="20% - uthevingsfarge 4 54_4 manuell" xfId="54548"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1" xr:uid="{00000000-0005-0000-0000-000017360000}"/>
    <cellStyle name="20% - uthevingsfarge 4 55 2 2_CC1" xfId="54549" xr:uid="{B7B9B052-6D10-4731-839C-80811A89F4F6}"/>
    <cellStyle name="20% - uthevingsfarge 4 55 2 3" xfId="39442" xr:uid="{00000000-0005-0000-0000-000018360000}"/>
    <cellStyle name="20% - uthevingsfarge 4 55 2 4" xfId="39443" xr:uid="{00000000-0005-0000-0000-000019360000}"/>
    <cellStyle name="20% - uthevingsfarge 4 55 2 5" xfId="39444" xr:uid="{00000000-0005-0000-0000-00001A360000}"/>
    <cellStyle name="20% - uthevingsfarge 4 55 2 6" xfId="39440" xr:uid="{00000000-0005-0000-0000-00001B360000}"/>
    <cellStyle name="20% - uthevingsfarge 4 55 2_4 manuell" xfId="54550" xr:uid="{1D84FDF3-F231-4BD3-97A0-057609984F19}"/>
    <cellStyle name="20% - uthevingsfarge 4 55 3" xfId="3449" xr:uid="{00000000-0005-0000-0000-00001D360000}"/>
    <cellStyle name="20% - uthevingsfarge 4 55 3 2" xfId="39445" xr:uid="{00000000-0005-0000-0000-00001E360000}"/>
    <cellStyle name="20% - uthevingsfarge 4 55 3_CC1" xfId="54551" xr:uid="{5DD16A7C-6B6A-44ED-83CD-62FB5E8B4F4E}"/>
    <cellStyle name="20% - uthevingsfarge 4 55 4" xfId="39446" xr:uid="{00000000-0005-0000-0000-00001F360000}"/>
    <cellStyle name="20% - uthevingsfarge 4 55 5" xfId="39447" xr:uid="{00000000-0005-0000-0000-000020360000}"/>
    <cellStyle name="20% - uthevingsfarge 4 55 6" xfId="39448" xr:uid="{00000000-0005-0000-0000-000021360000}"/>
    <cellStyle name="20% - uthevingsfarge 4 55 7" xfId="39439" xr:uid="{00000000-0005-0000-0000-000022360000}"/>
    <cellStyle name="20% - uthevingsfarge 4 55_4 manuell" xfId="54552"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1" xr:uid="{00000000-0005-0000-0000-000027360000}"/>
    <cellStyle name="20% - uthevingsfarge 4 56 2 2_CC1" xfId="54553" xr:uid="{156A69E4-9F20-4AEF-96C8-C5E1223A0F39}"/>
    <cellStyle name="20% - uthevingsfarge 4 56 2 3" xfId="39452" xr:uid="{00000000-0005-0000-0000-000028360000}"/>
    <cellStyle name="20% - uthevingsfarge 4 56 2 4" xfId="39453" xr:uid="{00000000-0005-0000-0000-000029360000}"/>
    <cellStyle name="20% - uthevingsfarge 4 56 2 5" xfId="39454" xr:uid="{00000000-0005-0000-0000-00002A360000}"/>
    <cellStyle name="20% - uthevingsfarge 4 56 2 6" xfId="39450" xr:uid="{00000000-0005-0000-0000-00002B360000}"/>
    <cellStyle name="20% - uthevingsfarge 4 56 2_4 manuell" xfId="54554" xr:uid="{A333C0F7-D822-4041-95AE-B1ECDD489332}"/>
    <cellStyle name="20% - uthevingsfarge 4 56 3" xfId="3453" xr:uid="{00000000-0005-0000-0000-00002D360000}"/>
    <cellStyle name="20% - uthevingsfarge 4 56 3 2" xfId="39455" xr:uid="{00000000-0005-0000-0000-00002E360000}"/>
    <cellStyle name="20% - uthevingsfarge 4 56 3_CC1" xfId="54555" xr:uid="{508FDE76-B531-4C8A-AF7D-B678CF1EF6E2}"/>
    <cellStyle name="20% - uthevingsfarge 4 56 4" xfId="39456" xr:uid="{00000000-0005-0000-0000-00002F360000}"/>
    <cellStyle name="20% - uthevingsfarge 4 56 5" xfId="39457" xr:uid="{00000000-0005-0000-0000-000030360000}"/>
    <cellStyle name="20% - uthevingsfarge 4 56 6" xfId="39458" xr:uid="{00000000-0005-0000-0000-000031360000}"/>
    <cellStyle name="20% - uthevingsfarge 4 56 7" xfId="39449" xr:uid="{00000000-0005-0000-0000-000032360000}"/>
    <cellStyle name="20% - uthevingsfarge 4 56_4 manuell" xfId="54556"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1" xr:uid="{00000000-0005-0000-0000-000037360000}"/>
    <cellStyle name="20% - uthevingsfarge 4 57 2 2_CC1" xfId="54557" xr:uid="{96E0B779-0C3C-4C23-9318-DDC93A283026}"/>
    <cellStyle name="20% - uthevingsfarge 4 57 2 3" xfId="39462" xr:uid="{00000000-0005-0000-0000-000038360000}"/>
    <cellStyle name="20% - uthevingsfarge 4 57 2 4" xfId="39463" xr:uid="{00000000-0005-0000-0000-000039360000}"/>
    <cellStyle name="20% - uthevingsfarge 4 57 2 5" xfId="39464" xr:uid="{00000000-0005-0000-0000-00003A360000}"/>
    <cellStyle name="20% - uthevingsfarge 4 57 2 6" xfId="39460" xr:uid="{00000000-0005-0000-0000-00003B360000}"/>
    <cellStyle name="20% - uthevingsfarge 4 57 2_4 manuell" xfId="54558" xr:uid="{DFB80D2A-6803-4E6D-A5D6-D9A05B014787}"/>
    <cellStyle name="20% - uthevingsfarge 4 57 3" xfId="3457" xr:uid="{00000000-0005-0000-0000-00003D360000}"/>
    <cellStyle name="20% - uthevingsfarge 4 57 3 2" xfId="39465" xr:uid="{00000000-0005-0000-0000-00003E360000}"/>
    <cellStyle name="20% - uthevingsfarge 4 57 3_CC1" xfId="54559" xr:uid="{416A8B80-D03E-4F36-A108-29BB698F3655}"/>
    <cellStyle name="20% - uthevingsfarge 4 57 4" xfId="39466" xr:uid="{00000000-0005-0000-0000-00003F360000}"/>
    <cellStyle name="20% - uthevingsfarge 4 57 5" xfId="39467" xr:uid="{00000000-0005-0000-0000-000040360000}"/>
    <cellStyle name="20% - uthevingsfarge 4 57 6" xfId="39468" xr:uid="{00000000-0005-0000-0000-000041360000}"/>
    <cellStyle name="20% - uthevingsfarge 4 57 7" xfId="39459" xr:uid="{00000000-0005-0000-0000-000042360000}"/>
    <cellStyle name="20% - uthevingsfarge 4 57_4 manuell" xfId="54560"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1" xr:uid="{00000000-0005-0000-0000-000047360000}"/>
    <cellStyle name="20% - uthevingsfarge 4 58 2 2_CC1" xfId="54561" xr:uid="{2565B0A4-13DE-4CA1-8D37-3F81D6D0C706}"/>
    <cellStyle name="20% - uthevingsfarge 4 58 2 3" xfId="39472" xr:uid="{00000000-0005-0000-0000-000048360000}"/>
    <cellStyle name="20% - uthevingsfarge 4 58 2 4" xfId="39473" xr:uid="{00000000-0005-0000-0000-000049360000}"/>
    <cellStyle name="20% - uthevingsfarge 4 58 2 5" xfId="39474" xr:uid="{00000000-0005-0000-0000-00004A360000}"/>
    <cellStyle name="20% - uthevingsfarge 4 58 2 6" xfId="39470" xr:uid="{00000000-0005-0000-0000-00004B360000}"/>
    <cellStyle name="20% - uthevingsfarge 4 58 2_4 manuell" xfId="54562" xr:uid="{D77CC4CA-8D0F-4C8A-9DD4-EBFEA0C68399}"/>
    <cellStyle name="20% - uthevingsfarge 4 58 3" xfId="3461" xr:uid="{00000000-0005-0000-0000-00004D360000}"/>
    <cellStyle name="20% - uthevingsfarge 4 58 3 2" xfId="39475" xr:uid="{00000000-0005-0000-0000-00004E360000}"/>
    <cellStyle name="20% - uthevingsfarge 4 58 3_CC1" xfId="54563" xr:uid="{05019A9E-954A-4EB3-BDFA-1CA8DC638F18}"/>
    <cellStyle name="20% - uthevingsfarge 4 58 4" xfId="39476" xr:uid="{00000000-0005-0000-0000-00004F360000}"/>
    <cellStyle name="20% - uthevingsfarge 4 58 5" xfId="39477" xr:uid="{00000000-0005-0000-0000-000050360000}"/>
    <cellStyle name="20% - uthevingsfarge 4 58 6" xfId="39478" xr:uid="{00000000-0005-0000-0000-000051360000}"/>
    <cellStyle name="20% - uthevingsfarge 4 58 7" xfId="39469" xr:uid="{00000000-0005-0000-0000-000052360000}"/>
    <cellStyle name="20% - uthevingsfarge 4 58_4 manuell" xfId="54564"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1" xr:uid="{00000000-0005-0000-0000-000057360000}"/>
    <cellStyle name="20% - uthevingsfarge 4 59 2 2_CC1" xfId="54565" xr:uid="{12CB711C-AFD6-4BAA-A8ED-52D47C6A2570}"/>
    <cellStyle name="20% - uthevingsfarge 4 59 2 3" xfId="39482" xr:uid="{00000000-0005-0000-0000-000058360000}"/>
    <cellStyle name="20% - uthevingsfarge 4 59 2 4" xfId="39483" xr:uid="{00000000-0005-0000-0000-000059360000}"/>
    <cellStyle name="20% - uthevingsfarge 4 59 2 5" xfId="39484" xr:uid="{00000000-0005-0000-0000-00005A360000}"/>
    <cellStyle name="20% - uthevingsfarge 4 59 2 6" xfId="39480" xr:uid="{00000000-0005-0000-0000-00005B360000}"/>
    <cellStyle name="20% - uthevingsfarge 4 59 2_4 manuell" xfId="54566" xr:uid="{83514B6A-0926-4466-B021-6A442A095E28}"/>
    <cellStyle name="20% - uthevingsfarge 4 59 3" xfId="3465" xr:uid="{00000000-0005-0000-0000-00005D360000}"/>
    <cellStyle name="20% - uthevingsfarge 4 59 3 2" xfId="39485" xr:uid="{00000000-0005-0000-0000-00005E360000}"/>
    <cellStyle name="20% - uthevingsfarge 4 59 3_CC1" xfId="54567" xr:uid="{2B6C58DC-55E5-4199-B974-67DC986FA6B5}"/>
    <cellStyle name="20% - uthevingsfarge 4 59 4" xfId="39486" xr:uid="{00000000-0005-0000-0000-00005F360000}"/>
    <cellStyle name="20% - uthevingsfarge 4 59 5" xfId="39487" xr:uid="{00000000-0005-0000-0000-000060360000}"/>
    <cellStyle name="20% - uthevingsfarge 4 59 6" xfId="39488" xr:uid="{00000000-0005-0000-0000-000061360000}"/>
    <cellStyle name="20% - uthevingsfarge 4 59 7" xfId="39479" xr:uid="{00000000-0005-0000-0000-000062360000}"/>
    <cellStyle name="20% - uthevingsfarge 4 59_4 manuell" xfId="54568"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1" xr:uid="{00000000-0005-0000-0000-000067360000}"/>
    <cellStyle name="20% - uthevingsfarge 4 6 2 2_CC1" xfId="54569" xr:uid="{8E35FCC5-1BED-4128-84CF-133FB2B93310}"/>
    <cellStyle name="20% - uthevingsfarge 4 6 2 3" xfId="39492" xr:uid="{00000000-0005-0000-0000-000068360000}"/>
    <cellStyle name="20% - uthevingsfarge 4 6 2 4" xfId="39493" xr:uid="{00000000-0005-0000-0000-000069360000}"/>
    <cellStyle name="20% - uthevingsfarge 4 6 2 5" xfId="39494" xr:uid="{00000000-0005-0000-0000-00006A360000}"/>
    <cellStyle name="20% - uthevingsfarge 4 6 2 6" xfId="39490" xr:uid="{00000000-0005-0000-0000-00006B360000}"/>
    <cellStyle name="20% - uthevingsfarge 4 6 2_3. Chng in credit spreads" xfId="44344" xr:uid="{00000000-0005-0000-0000-00006C360000}"/>
    <cellStyle name="20% - uthevingsfarge 4 6 3" xfId="3469" xr:uid="{00000000-0005-0000-0000-00006D360000}"/>
    <cellStyle name="20% - uthevingsfarge 4 6 3 2" xfId="15016" xr:uid="{00000000-0005-0000-0000-00006E360000}"/>
    <cellStyle name="20% - uthevingsfarge 4 6 3 2 2" xfId="44345" xr:uid="{00000000-0005-0000-0000-00006F360000}"/>
    <cellStyle name="20% - uthevingsfarge 4 6 3 3" xfId="39495" xr:uid="{00000000-0005-0000-0000-000070360000}"/>
    <cellStyle name="20% - uthevingsfarge 4 6 3_3. Chng in credit spreads" xfId="44346" xr:uid="{00000000-0005-0000-0000-000071360000}"/>
    <cellStyle name="20% - uthevingsfarge 4 6 4" xfId="15017" xr:uid="{00000000-0005-0000-0000-000072360000}"/>
    <cellStyle name="20% - uthevingsfarge 4 6 4 2" xfId="39496" xr:uid="{00000000-0005-0000-0000-000073360000}"/>
    <cellStyle name="20% - uthevingsfarge 4 6 5" xfId="15018" xr:uid="{00000000-0005-0000-0000-000074360000}"/>
    <cellStyle name="20% - uthevingsfarge 4 6 5 2" xfId="39497" xr:uid="{00000000-0005-0000-0000-000075360000}"/>
    <cellStyle name="20% - uthevingsfarge 4 6 6" xfId="39498" xr:uid="{00000000-0005-0000-0000-000076360000}"/>
    <cellStyle name="20% - uthevingsfarge 4 6 7" xfId="39489" xr:uid="{00000000-0005-0000-0000-000077360000}"/>
    <cellStyle name="20% - uthevingsfarge 4 6 8" xfId="44347" xr:uid="{00000000-0005-0000-0000-000078360000}"/>
    <cellStyle name="20% - uthevingsfarge 4 6 9" xfId="44348" xr:uid="{00000000-0005-0000-0000-000079360000}"/>
    <cellStyle name="20% - uthevingsfarge 4 6_3. Chng in credit spreads" xfId="44349" xr:uid="{00000000-0005-0000-0000-00007A360000}"/>
    <cellStyle name="20% - uthevingsfarge 4 60" xfId="15019" xr:uid="{00000000-0005-0000-0000-00007B360000}"/>
    <cellStyle name="20% - uthevingsfarge 4 60 2" xfId="15020" xr:uid="{00000000-0005-0000-0000-00007C360000}"/>
    <cellStyle name="20% - uthevingsfarge 4 60 2 2" xfId="36609" xr:uid="{00000000-0005-0000-0000-00007D360000}"/>
    <cellStyle name="20% - uthevingsfarge 4 60 3" xfId="15021" xr:uid="{00000000-0005-0000-0000-00007E360000}"/>
    <cellStyle name="20% - uthevingsfarge 4 60 4" xfId="36373"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0" xr:uid="{00000000-0005-0000-0000-000083360000}"/>
    <cellStyle name="20% - uthevingsfarge 4 61 3" xfId="15025" xr:uid="{00000000-0005-0000-0000-000084360000}"/>
    <cellStyle name="20% - uthevingsfarge 4 61 4" xfId="36399"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5" xr:uid="{00000000-0005-0000-0000-000089360000}"/>
    <cellStyle name="20% - uthevingsfarge 4 62 3" xfId="36392" xr:uid="{00000000-0005-0000-0000-00008A360000}"/>
    <cellStyle name="20% - uthevingsfarge 4 62_AVA DVA EL" xfId="15029" xr:uid="{00000000-0005-0000-0000-00008B360000}"/>
    <cellStyle name="20% - uthevingsfarge 4 63" xfId="15030" xr:uid="{00000000-0005-0000-0000-00008C360000}"/>
    <cellStyle name="20% - uthevingsfarge 4 63 2" xfId="36583" xr:uid="{00000000-0005-0000-0000-00008D360000}"/>
    <cellStyle name="20% - uthevingsfarge 4 64" xfId="15031" xr:uid="{00000000-0005-0000-0000-00008E360000}"/>
    <cellStyle name="20% - uthevingsfarge 4 64 2" xfId="36662" xr:uid="{00000000-0005-0000-0000-00008F360000}"/>
    <cellStyle name="20% - uthevingsfarge 4 65" xfId="15032" xr:uid="{00000000-0005-0000-0000-000090360000}"/>
    <cellStyle name="20% - uthevingsfarge 4 65 2" xfId="36553" xr:uid="{00000000-0005-0000-0000-000091360000}"/>
    <cellStyle name="20% - uthevingsfarge 4 66" xfId="15033" xr:uid="{00000000-0005-0000-0000-000092360000}"/>
    <cellStyle name="20% - uthevingsfarge 4 66 2" xfId="36648" xr:uid="{00000000-0005-0000-0000-000093360000}"/>
    <cellStyle name="20% - uthevingsfarge 4 67" xfId="36524" xr:uid="{00000000-0005-0000-0000-000094360000}"/>
    <cellStyle name="20% - uthevingsfarge 4 68" xfId="44350" xr:uid="{00000000-0005-0000-0000-000095360000}"/>
    <cellStyle name="20% - uthevingsfarge 4 69" xfId="44351"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1" xr:uid="{00000000-0005-0000-0000-00009A360000}"/>
    <cellStyle name="20% - uthevingsfarge 4 7 2 2_CC1" xfId="54570" xr:uid="{8C58839A-CC14-4CEE-A854-B56F7B4E8E2F}"/>
    <cellStyle name="20% - uthevingsfarge 4 7 2 3" xfId="39502" xr:uid="{00000000-0005-0000-0000-00009B360000}"/>
    <cellStyle name="20% - uthevingsfarge 4 7 2 4" xfId="39503" xr:uid="{00000000-0005-0000-0000-00009C360000}"/>
    <cellStyle name="20% - uthevingsfarge 4 7 2 5" xfId="39504" xr:uid="{00000000-0005-0000-0000-00009D360000}"/>
    <cellStyle name="20% - uthevingsfarge 4 7 2 6" xfId="39500" xr:uid="{00000000-0005-0000-0000-00009E360000}"/>
    <cellStyle name="20% - uthevingsfarge 4 7 2_4 manuell" xfId="54571" xr:uid="{E9DEDC5A-D2B7-4DA2-8A45-F7C9DDB5FEF4}"/>
    <cellStyle name="20% - uthevingsfarge 4 7 3" xfId="3473" xr:uid="{00000000-0005-0000-0000-0000A0360000}"/>
    <cellStyle name="20% - uthevingsfarge 4 7 3 2" xfId="15034" xr:uid="{00000000-0005-0000-0000-0000A1360000}"/>
    <cellStyle name="20% - uthevingsfarge 4 7 3 3" xfId="39505" xr:uid="{00000000-0005-0000-0000-0000A2360000}"/>
    <cellStyle name="20% - uthevingsfarge 4 7 3_AVA DVA EL" xfId="15035" xr:uid="{00000000-0005-0000-0000-0000A3360000}"/>
    <cellStyle name="20% - uthevingsfarge 4 7 4" xfId="15036" xr:uid="{00000000-0005-0000-0000-0000A4360000}"/>
    <cellStyle name="20% - uthevingsfarge 4 7 4 2" xfId="39506" xr:uid="{00000000-0005-0000-0000-0000A5360000}"/>
    <cellStyle name="20% - uthevingsfarge 4 7 5" xfId="15037" xr:uid="{00000000-0005-0000-0000-0000A6360000}"/>
    <cellStyle name="20% - uthevingsfarge 4 7 5 2" xfId="39507" xr:uid="{00000000-0005-0000-0000-0000A7360000}"/>
    <cellStyle name="20% - uthevingsfarge 4 7 6" xfId="39508" xr:uid="{00000000-0005-0000-0000-0000A8360000}"/>
    <cellStyle name="20% - uthevingsfarge 4 7 7" xfId="39499" xr:uid="{00000000-0005-0000-0000-0000A9360000}"/>
    <cellStyle name="20% - uthevingsfarge 4 7 8" xfId="44352" xr:uid="{00000000-0005-0000-0000-0000AA360000}"/>
    <cellStyle name="20% - uthevingsfarge 4 7_3. Chng in credit spreads" xfId="44353" xr:uid="{00000000-0005-0000-0000-0000AB360000}"/>
    <cellStyle name="20% - uthevingsfarge 4 70" xfId="44354" xr:uid="{00000000-0005-0000-0000-0000AC360000}"/>
    <cellStyle name="20% - uthevingsfarge 4 71" xfId="44355" xr:uid="{00000000-0005-0000-0000-0000AD360000}"/>
    <cellStyle name="20% - uthevingsfarge 4 72" xfId="44356" xr:uid="{00000000-0005-0000-0000-0000AE360000}"/>
    <cellStyle name="20% - uthevingsfarge 4 73" xfId="44357" xr:uid="{00000000-0005-0000-0000-0000AF360000}"/>
    <cellStyle name="20% - uthevingsfarge 4 74" xfId="44358"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1" xr:uid="{00000000-0005-0000-0000-0000B4360000}"/>
    <cellStyle name="20% - uthevingsfarge 4 8 2 2_CC1" xfId="54572" xr:uid="{A0FD6695-D345-4A37-BDA9-C09E09BFF3E5}"/>
    <cellStyle name="20% - uthevingsfarge 4 8 2 3" xfId="39512" xr:uid="{00000000-0005-0000-0000-0000B5360000}"/>
    <cellStyle name="20% - uthevingsfarge 4 8 2 4" xfId="39513" xr:uid="{00000000-0005-0000-0000-0000B6360000}"/>
    <cellStyle name="20% - uthevingsfarge 4 8 2 5" xfId="39514" xr:uid="{00000000-0005-0000-0000-0000B7360000}"/>
    <cellStyle name="20% - uthevingsfarge 4 8 2 6" xfId="39510" xr:uid="{00000000-0005-0000-0000-0000B8360000}"/>
    <cellStyle name="20% - uthevingsfarge 4 8 2_4 manuell" xfId="54573" xr:uid="{F7BFDE97-8BA1-44B8-AC77-3CE5DA613923}"/>
    <cellStyle name="20% - uthevingsfarge 4 8 3" xfId="3477" xr:uid="{00000000-0005-0000-0000-0000BA360000}"/>
    <cellStyle name="20% - uthevingsfarge 4 8 3 2" xfId="39515" xr:uid="{00000000-0005-0000-0000-0000BB360000}"/>
    <cellStyle name="20% - uthevingsfarge 4 8 3_CC1" xfId="54574" xr:uid="{BCE3ECF6-AD0C-411B-87E9-AEB9225CC957}"/>
    <cellStyle name="20% - uthevingsfarge 4 8 4" xfId="39516" xr:uid="{00000000-0005-0000-0000-0000BC360000}"/>
    <cellStyle name="20% - uthevingsfarge 4 8 5" xfId="39517" xr:uid="{00000000-0005-0000-0000-0000BD360000}"/>
    <cellStyle name="20% - uthevingsfarge 4 8 6" xfId="39518" xr:uid="{00000000-0005-0000-0000-0000BE360000}"/>
    <cellStyle name="20% - uthevingsfarge 4 8 7" xfId="39509" xr:uid="{00000000-0005-0000-0000-0000BF360000}"/>
    <cellStyle name="20% - uthevingsfarge 4 8_3. Chng in credit spreads" xfId="44359"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1" xr:uid="{00000000-0005-0000-0000-0000C4360000}"/>
    <cellStyle name="20% - uthevingsfarge 4 9 2 2_CC1" xfId="54575" xr:uid="{C95A474A-5C47-4BC7-ADBF-5EA6C00853A8}"/>
    <cellStyle name="20% - uthevingsfarge 4 9 2 3" xfId="39522" xr:uid="{00000000-0005-0000-0000-0000C5360000}"/>
    <cellStyle name="20% - uthevingsfarge 4 9 2 4" xfId="39523" xr:uid="{00000000-0005-0000-0000-0000C6360000}"/>
    <cellStyle name="20% - uthevingsfarge 4 9 2 5" xfId="39524" xr:uid="{00000000-0005-0000-0000-0000C7360000}"/>
    <cellStyle name="20% - uthevingsfarge 4 9 2 6" xfId="39520" xr:uid="{00000000-0005-0000-0000-0000C8360000}"/>
    <cellStyle name="20% - uthevingsfarge 4 9 2_4 manuell" xfId="54576" xr:uid="{D4DE2E76-A0C9-4B32-9D87-A48FF1DAB662}"/>
    <cellStyle name="20% - uthevingsfarge 4 9 3" xfId="3481" xr:uid="{00000000-0005-0000-0000-0000CA360000}"/>
    <cellStyle name="20% - uthevingsfarge 4 9 3 2" xfId="39525" xr:uid="{00000000-0005-0000-0000-0000CB360000}"/>
    <cellStyle name="20% - uthevingsfarge 4 9 3_CC1" xfId="54577" xr:uid="{53B1FB5C-BC46-4DA6-AB39-F32A6E9B538B}"/>
    <cellStyle name="20% - uthevingsfarge 4 9 4" xfId="39526" xr:uid="{00000000-0005-0000-0000-0000CC360000}"/>
    <cellStyle name="20% - uthevingsfarge 4 9 5" xfId="39527" xr:uid="{00000000-0005-0000-0000-0000CD360000}"/>
    <cellStyle name="20% - uthevingsfarge 4 9 6" xfId="39528" xr:uid="{00000000-0005-0000-0000-0000CE360000}"/>
    <cellStyle name="20% - uthevingsfarge 4 9 7" xfId="39519" xr:uid="{00000000-0005-0000-0000-0000CF360000}"/>
    <cellStyle name="20% - uthevingsfarge 4 9_4 manuell" xfId="54578" xr:uid="{900DD475-8DA6-42E2-B5E5-3ABAC38E8A8E}"/>
    <cellStyle name="20% - uthevingsfarge 4_4 manuell" xfId="54579" xr:uid="{B3E0198D-E4B4-4B52-9B8C-F314D4ABD2C9}"/>
    <cellStyle name="20% - uthevingsfarge 5" xfId="36248"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0" xr:uid="{00000000-0005-0000-0000-0000D6360000}"/>
    <cellStyle name="20% - uthevingsfarge 5 10 2_4 manuell" xfId="54580" xr:uid="{F2381686-D5E5-47BB-843C-26A5D2DEC426}"/>
    <cellStyle name="20% - uthevingsfarge 5 10 3" xfId="3485" xr:uid="{00000000-0005-0000-0000-0000D8360000}"/>
    <cellStyle name="20% - uthevingsfarge 5 10 4" xfId="39529" xr:uid="{00000000-0005-0000-0000-0000D9360000}"/>
    <cellStyle name="20% - uthevingsfarge 5 10 5" xfId="44360" xr:uid="{00000000-0005-0000-0000-0000DA360000}"/>
    <cellStyle name="20% - uthevingsfarge 5 10_4 manuell" xfId="54581"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2" xr:uid="{00000000-0005-0000-0000-0000DF360000}"/>
    <cellStyle name="20% - uthevingsfarge 5 11 2_4 manuell" xfId="54582" xr:uid="{3F5F32AF-AA07-4DA4-AF4A-83849E8C6F4C}"/>
    <cellStyle name="20% - uthevingsfarge 5 11 3" xfId="3489" xr:uid="{00000000-0005-0000-0000-0000E1360000}"/>
    <cellStyle name="20% - uthevingsfarge 5 11 4" xfId="39531" xr:uid="{00000000-0005-0000-0000-0000E2360000}"/>
    <cellStyle name="20% - uthevingsfarge 5 11_4 manuell" xfId="54583"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34" xr:uid="{00000000-0005-0000-0000-0000E7360000}"/>
    <cellStyle name="20% - uthevingsfarge 5 12 2_4 manuell" xfId="54584" xr:uid="{E9CAA95C-6BC6-43B3-95F8-916B7739A75D}"/>
    <cellStyle name="20% - uthevingsfarge 5 12 3" xfId="3493" xr:uid="{00000000-0005-0000-0000-0000E9360000}"/>
    <cellStyle name="20% - uthevingsfarge 5 12 4" xfId="39533" xr:uid="{00000000-0005-0000-0000-0000EA360000}"/>
    <cellStyle name="20% - uthevingsfarge 5 12_4 manuell" xfId="54585"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36" xr:uid="{00000000-0005-0000-0000-0000EF360000}"/>
    <cellStyle name="20% - uthevingsfarge 5 13 2_4 manuell" xfId="54586" xr:uid="{F54CA2FA-7C34-4075-B3A7-429DD8164BF7}"/>
    <cellStyle name="20% - uthevingsfarge 5 13 3" xfId="3497" xr:uid="{00000000-0005-0000-0000-0000F1360000}"/>
    <cellStyle name="20% - uthevingsfarge 5 13 4" xfId="39535" xr:uid="{00000000-0005-0000-0000-0000F2360000}"/>
    <cellStyle name="20% - uthevingsfarge 5 13_4 manuell" xfId="54587"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38" xr:uid="{00000000-0005-0000-0000-0000F7360000}"/>
    <cellStyle name="20% - uthevingsfarge 5 14 2_4 manuell" xfId="54588" xr:uid="{2F98BD27-D3AA-4288-AC1E-595837A58A8F}"/>
    <cellStyle name="20% - uthevingsfarge 5 14 3" xfId="3501" xr:uid="{00000000-0005-0000-0000-0000F9360000}"/>
    <cellStyle name="20% - uthevingsfarge 5 14 4" xfId="39537" xr:uid="{00000000-0005-0000-0000-0000FA360000}"/>
    <cellStyle name="20% - uthevingsfarge 5 14_4 manuell" xfId="54589"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0" xr:uid="{00000000-0005-0000-0000-0000FF360000}"/>
    <cellStyle name="20% - uthevingsfarge 5 15 2_4 manuell" xfId="54590" xr:uid="{33ED0667-6AF5-40DF-9D3E-C64E72429EC5}"/>
    <cellStyle name="20% - uthevingsfarge 5 15 3" xfId="3505" xr:uid="{00000000-0005-0000-0000-000001370000}"/>
    <cellStyle name="20% - uthevingsfarge 5 15 4" xfId="39539" xr:uid="{00000000-0005-0000-0000-000002370000}"/>
    <cellStyle name="20% - uthevingsfarge 5 15_4 manuell" xfId="54591"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2" xr:uid="{00000000-0005-0000-0000-000007370000}"/>
    <cellStyle name="20% - uthevingsfarge 5 16 2_4 manuell" xfId="54592" xr:uid="{3B9B04B7-BD7D-48B1-BBC2-0B6319D49356}"/>
    <cellStyle name="20% - uthevingsfarge 5 16 3" xfId="3509" xr:uid="{00000000-0005-0000-0000-000009370000}"/>
    <cellStyle name="20% - uthevingsfarge 5 16 4" xfId="39541" xr:uid="{00000000-0005-0000-0000-00000A370000}"/>
    <cellStyle name="20% - uthevingsfarge 5 16_4 manuell" xfId="54593"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44" xr:uid="{00000000-0005-0000-0000-00000F370000}"/>
    <cellStyle name="20% - uthevingsfarge 5 17 2_4 manuell" xfId="54594" xr:uid="{5A154B5F-7D5C-4DFE-B1D5-DEBC699E7FD1}"/>
    <cellStyle name="20% - uthevingsfarge 5 17 3" xfId="3513" xr:uid="{00000000-0005-0000-0000-000011370000}"/>
    <cellStyle name="20% - uthevingsfarge 5 17 4" xfId="39543" xr:uid="{00000000-0005-0000-0000-000012370000}"/>
    <cellStyle name="20% - uthevingsfarge 5 17_4 manuell" xfId="54595"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46" xr:uid="{00000000-0005-0000-0000-000017370000}"/>
    <cellStyle name="20% - uthevingsfarge 5 18 2_4 manuell" xfId="54596" xr:uid="{EA494481-E479-4FEA-B9B5-61EEED3A8129}"/>
    <cellStyle name="20% - uthevingsfarge 5 18 3" xfId="3517" xr:uid="{00000000-0005-0000-0000-000019370000}"/>
    <cellStyle name="20% - uthevingsfarge 5 18 4" xfId="39545" xr:uid="{00000000-0005-0000-0000-00001A370000}"/>
    <cellStyle name="20% - uthevingsfarge 5 18_4 manuell" xfId="54597"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48" xr:uid="{00000000-0005-0000-0000-00001F370000}"/>
    <cellStyle name="20% - uthevingsfarge 5 19 2_4 manuell" xfId="54598" xr:uid="{4700E17C-FCB1-4DD4-8F1B-C02A3531B055}"/>
    <cellStyle name="20% - uthevingsfarge 5 19 3" xfId="3521" xr:uid="{00000000-0005-0000-0000-000021370000}"/>
    <cellStyle name="20% - uthevingsfarge 5 19 4" xfId="39547" xr:uid="{00000000-0005-0000-0000-000022370000}"/>
    <cellStyle name="20% - uthevingsfarge 5 19_4 manuell" xfId="54599"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1" xr:uid="{00000000-0005-0000-0000-00002B370000}"/>
    <cellStyle name="20% - uthevingsfarge 5 2 14" xfId="44362" xr:uid="{00000000-0005-0000-0000-00002C370000}"/>
    <cellStyle name="20% - uthevingsfarge 5 2 15" xfId="44363" xr:uid="{00000000-0005-0000-0000-00002D370000}"/>
    <cellStyle name="20% - uthevingsfarge 5 2 16" xfId="44364" xr:uid="{00000000-0005-0000-0000-00002E370000}"/>
    <cellStyle name="20% - uthevingsfarge 5 2 2" xfId="3523" xr:uid="{00000000-0005-0000-0000-00002F370000}"/>
    <cellStyle name="20% - uthevingsfarge 5 2 2 10" xfId="44365" xr:uid="{00000000-0005-0000-0000-000030370000}"/>
    <cellStyle name="20% - uthevingsfarge 5 2 2 11" xfId="44366" xr:uid="{00000000-0005-0000-0000-000031370000}"/>
    <cellStyle name="20% - uthevingsfarge 5 2 2 2" xfId="3524" xr:uid="{00000000-0005-0000-0000-000032370000}"/>
    <cellStyle name="20% - uthevingsfarge 5 2 2 2 10" xfId="44367" xr:uid="{00000000-0005-0000-0000-000033370000}"/>
    <cellStyle name="20% - uthevingsfarge 5 2 2 2 2" xfId="15044" xr:uid="{00000000-0005-0000-0000-000034370000}"/>
    <cellStyle name="20% - uthevingsfarge 5 2 2 2 2 2" xfId="15045" xr:uid="{00000000-0005-0000-0000-000035370000}"/>
    <cellStyle name="20% - uthevingsfarge 5 2 2 2 2 2 2" xfId="44368" xr:uid="{00000000-0005-0000-0000-000036370000}"/>
    <cellStyle name="20% - uthevingsfarge 5 2 2 2 2 2 2 2" xfId="44369" xr:uid="{00000000-0005-0000-0000-000037370000}"/>
    <cellStyle name="20% - uthevingsfarge 5 2 2 2 2 2 3" xfId="44370" xr:uid="{00000000-0005-0000-0000-000038370000}"/>
    <cellStyle name="20% - uthevingsfarge 5 2 2 2 2 2_3. Chng in credit spreads" xfId="44371" xr:uid="{00000000-0005-0000-0000-000039370000}"/>
    <cellStyle name="20% - uthevingsfarge 5 2 2 2 2 3" xfId="15046" xr:uid="{00000000-0005-0000-0000-00003A370000}"/>
    <cellStyle name="20% - uthevingsfarge 5 2 2 2 2 3 2" xfId="44372" xr:uid="{00000000-0005-0000-0000-00003B370000}"/>
    <cellStyle name="20% - uthevingsfarge 5 2 2 2 2 4" xfId="44373" xr:uid="{00000000-0005-0000-0000-00003C370000}"/>
    <cellStyle name="20% - uthevingsfarge 5 2 2 2 2 5" xfId="44374" xr:uid="{00000000-0005-0000-0000-00003D370000}"/>
    <cellStyle name="20% - uthevingsfarge 5 2 2 2 2 6" xfId="44375" xr:uid="{00000000-0005-0000-0000-00003E370000}"/>
    <cellStyle name="20% - uthevingsfarge 5 2 2 2 2_3. Chng in credit spreads" xfId="44376" xr:uid="{00000000-0005-0000-0000-00003F370000}"/>
    <cellStyle name="20% - uthevingsfarge 5 2 2 2 3" xfId="15047" xr:uid="{00000000-0005-0000-0000-000040370000}"/>
    <cellStyle name="20% - uthevingsfarge 5 2 2 2 3 2" xfId="15048" xr:uid="{00000000-0005-0000-0000-000041370000}"/>
    <cellStyle name="20% - uthevingsfarge 5 2 2 2 3 2 2" xfId="44377" xr:uid="{00000000-0005-0000-0000-000042370000}"/>
    <cellStyle name="20% - uthevingsfarge 5 2 2 2 3 2 2 2" xfId="44378" xr:uid="{00000000-0005-0000-0000-000043370000}"/>
    <cellStyle name="20% - uthevingsfarge 5 2 2 2 3 2 3" xfId="44379" xr:uid="{00000000-0005-0000-0000-000044370000}"/>
    <cellStyle name="20% - uthevingsfarge 5 2 2 2 3 2_3. Chng in credit spreads" xfId="44380" xr:uid="{00000000-0005-0000-0000-000045370000}"/>
    <cellStyle name="20% - uthevingsfarge 5 2 2 2 3 3" xfId="15049" xr:uid="{00000000-0005-0000-0000-000046370000}"/>
    <cellStyle name="20% - uthevingsfarge 5 2 2 2 3 3 2" xfId="44381" xr:uid="{00000000-0005-0000-0000-000047370000}"/>
    <cellStyle name="20% - uthevingsfarge 5 2 2 2 3 4" xfId="44382" xr:uid="{00000000-0005-0000-0000-000048370000}"/>
    <cellStyle name="20% - uthevingsfarge 5 2 2 2 3 5" xfId="44383" xr:uid="{00000000-0005-0000-0000-000049370000}"/>
    <cellStyle name="20% - uthevingsfarge 5 2 2 2 3 6" xfId="44384" xr:uid="{00000000-0005-0000-0000-00004A370000}"/>
    <cellStyle name="20% - uthevingsfarge 5 2 2 2 3_3. Chng in credit spreads" xfId="44385" xr:uid="{00000000-0005-0000-0000-00004B370000}"/>
    <cellStyle name="20% - uthevingsfarge 5 2 2 2 4" xfId="15050" xr:uid="{00000000-0005-0000-0000-00004C370000}"/>
    <cellStyle name="20% - uthevingsfarge 5 2 2 2 4 2" xfId="15051" xr:uid="{00000000-0005-0000-0000-00004D370000}"/>
    <cellStyle name="20% - uthevingsfarge 5 2 2 2 4 2 2" xfId="44386" xr:uid="{00000000-0005-0000-0000-00004E370000}"/>
    <cellStyle name="20% - uthevingsfarge 5 2 2 2 4 3" xfId="15052" xr:uid="{00000000-0005-0000-0000-00004F370000}"/>
    <cellStyle name="20% - uthevingsfarge 5 2 2 2 4 4" xfId="44387" xr:uid="{00000000-0005-0000-0000-000050370000}"/>
    <cellStyle name="20% - uthevingsfarge 5 2 2 2 4 5" xfId="44388" xr:uid="{00000000-0005-0000-0000-000051370000}"/>
    <cellStyle name="20% - uthevingsfarge 5 2 2 2 4 6" xfId="44389" xr:uid="{00000000-0005-0000-0000-000052370000}"/>
    <cellStyle name="20% - uthevingsfarge 5 2 2 2 4_3. Chng in credit spreads" xfId="44390" xr:uid="{00000000-0005-0000-0000-000053370000}"/>
    <cellStyle name="20% - uthevingsfarge 5 2 2 2 5" xfId="15053" xr:uid="{00000000-0005-0000-0000-000054370000}"/>
    <cellStyle name="20% - uthevingsfarge 5 2 2 2 5 2" xfId="15054" xr:uid="{00000000-0005-0000-0000-000055370000}"/>
    <cellStyle name="20% - uthevingsfarge 5 2 2 2 5 2 2" xfId="44391" xr:uid="{00000000-0005-0000-0000-000056370000}"/>
    <cellStyle name="20% - uthevingsfarge 5 2 2 2 5 3" xfId="15055" xr:uid="{00000000-0005-0000-0000-000057370000}"/>
    <cellStyle name="20% - uthevingsfarge 5 2 2 2 5 4" xfId="44392" xr:uid="{00000000-0005-0000-0000-000058370000}"/>
    <cellStyle name="20% - uthevingsfarge 5 2 2 2 5 5" xfId="44393" xr:uid="{00000000-0005-0000-0000-000059370000}"/>
    <cellStyle name="20% - uthevingsfarge 5 2 2 2 5_3. Chng in credit spreads" xfId="44394" xr:uid="{00000000-0005-0000-0000-00005A370000}"/>
    <cellStyle name="20% - uthevingsfarge 5 2 2 2 6" xfId="15056" xr:uid="{00000000-0005-0000-0000-00005B370000}"/>
    <cellStyle name="20% - uthevingsfarge 5 2 2 2 6 2" xfId="44395" xr:uid="{00000000-0005-0000-0000-00005C370000}"/>
    <cellStyle name="20% - uthevingsfarge 5 2 2 2 7" xfId="15057" xr:uid="{00000000-0005-0000-0000-00005D370000}"/>
    <cellStyle name="20% - uthevingsfarge 5 2 2 2 8" xfId="39550" xr:uid="{00000000-0005-0000-0000-00005E370000}"/>
    <cellStyle name="20% - uthevingsfarge 5 2 2 2 9" xfId="44396" xr:uid="{00000000-0005-0000-0000-00005F370000}"/>
    <cellStyle name="20% - uthevingsfarge 5 2 2 2_3. Chng in credit spreads" xfId="44397" xr:uid="{00000000-0005-0000-0000-000060370000}"/>
    <cellStyle name="20% - uthevingsfarge 5 2 2 3" xfId="15058" xr:uid="{00000000-0005-0000-0000-000061370000}"/>
    <cellStyle name="20% - uthevingsfarge 5 2 2 3 2" xfId="15059" xr:uid="{00000000-0005-0000-0000-000062370000}"/>
    <cellStyle name="20% - uthevingsfarge 5 2 2 3 2 2" xfId="44398" xr:uid="{00000000-0005-0000-0000-000063370000}"/>
    <cellStyle name="20% - uthevingsfarge 5 2 2 3 2 2 2" xfId="44399" xr:uid="{00000000-0005-0000-0000-000064370000}"/>
    <cellStyle name="20% - uthevingsfarge 5 2 2 3 2 3" xfId="44400" xr:uid="{00000000-0005-0000-0000-000065370000}"/>
    <cellStyle name="20% - uthevingsfarge 5 2 2 3 2_3. Chng in credit spreads" xfId="44401" xr:uid="{00000000-0005-0000-0000-000066370000}"/>
    <cellStyle name="20% - uthevingsfarge 5 2 2 3 3" xfId="15060" xr:uid="{00000000-0005-0000-0000-000067370000}"/>
    <cellStyle name="20% - uthevingsfarge 5 2 2 3 3 2" xfId="44402" xr:uid="{00000000-0005-0000-0000-000068370000}"/>
    <cellStyle name="20% - uthevingsfarge 5 2 2 3 4" xfId="44403" xr:uid="{00000000-0005-0000-0000-000069370000}"/>
    <cellStyle name="20% - uthevingsfarge 5 2 2 3 5" xfId="44404" xr:uid="{00000000-0005-0000-0000-00006A370000}"/>
    <cellStyle name="20% - uthevingsfarge 5 2 2 3 6" xfId="44405" xr:uid="{00000000-0005-0000-0000-00006B370000}"/>
    <cellStyle name="20% - uthevingsfarge 5 2 2 3_3. Chng in credit spreads" xfId="44406" xr:uid="{00000000-0005-0000-0000-00006C370000}"/>
    <cellStyle name="20% - uthevingsfarge 5 2 2 4" xfId="15061" xr:uid="{00000000-0005-0000-0000-00006D370000}"/>
    <cellStyle name="20% - uthevingsfarge 5 2 2 4 2" xfId="15062" xr:uid="{00000000-0005-0000-0000-00006E370000}"/>
    <cellStyle name="20% - uthevingsfarge 5 2 2 4 2 2" xfId="44407" xr:uid="{00000000-0005-0000-0000-00006F370000}"/>
    <cellStyle name="20% - uthevingsfarge 5 2 2 4 2 2 2" xfId="44408" xr:uid="{00000000-0005-0000-0000-000070370000}"/>
    <cellStyle name="20% - uthevingsfarge 5 2 2 4 2 3" xfId="44409" xr:uid="{00000000-0005-0000-0000-000071370000}"/>
    <cellStyle name="20% - uthevingsfarge 5 2 2 4 2_3. Chng in credit spreads" xfId="44410" xr:uid="{00000000-0005-0000-0000-000072370000}"/>
    <cellStyle name="20% - uthevingsfarge 5 2 2 4 3" xfId="15063" xr:uid="{00000000-0005-0000-0000-000073370000}"/>
    <cellStyle name="20% - uthevingsfarge 5 2 2 4 3 2" xfId="44411" xr:uid="{00000000-0005-0000-0000-000074370000}"/>
    <cellStyle name="20% - uthevingsfarge 5 2 2 4 4" xfId="44412" xr:uid="{00000000-0005-0000-0000-000075370000}"/>
    <cellStyle name="20% - uthevingsfarge 5 2 2 4 5" xfId="44413" xr:uid="{00000000-0005-0000-0000-000076370000}"/>
    <cellStyle name="20% - uthevingsfarge 5 2 2 4 6" xfId="44414" xr:uid="{00000000-0005-0000-0000-000077370000}"/>
    <cellStyle name="20% - uthevingsfarge 5 2 2 4_3. Chng in credit spreads" xfId="44415" xr:uid="{00000000-0005-0000-0000-000078370000}"/>
    <cellStyle name="20% - uthevingsfarge 5 2 2 5" xfId="15064" xr:uid="{00000000-0005-0000-0000-000079370000}"/>
    <cellStyle name="20% - uthevingsfarge 5 2 2 5 2" xfId="15065" xr:uid="{00000000-0005-0000-0000-00007A370000}"/>
    <cellStyle name="20% - uthevingsfarge 5 2 2 5 2 2" xfId="44416" xr:uid="{00000000-0005-0000-0000-00007B370000}"/>
    <cellStyle name="20% - uthevingsfarge 5 2 2 5 2 2 2" xfId="44417" xr:uid="{00000000-0005-0000-0000-00007C370000}"/>
    <cellStyle name="20% - uthevingsfarge 5 2 2 5 2 3" xfId="44418" xr:uid="{00000000-0005-0000-0000-00007D370000}"/>
    <cellStyle name="20% - uthevingsfarge 5 2 2 5 2_3. Chng in credit spreads" xfId="44419" xr:uid="{00000000-0005-0000-0000-00007E370000}"/>
    <cellStyle name="20% - uthevingsfarge 5 2 2 5 3" xfId="15066" xr:uid="{00000000-0005-0000-0000-00007F370000}"/>
    <cellStyle name="20% - uthevingsfarge 5 2 2 5 3 2" xfId="44420" xr:uid="{00000000-0005-0000-0000-000080370000}"/>
    <cellStyle name="20% - uthevingsfarge 5 2 2 5 4" xfId="44421" xr:uid="{00000000-0005-0000-0000-000081370000}"/>
    <cellStyle name="20% - uthevingsfarge 5 2 2 5 5" xfId="44422" xr:uid="{00000000-0005-0000-0000-000082370000}"/>
    <cellStyle name="20% - uthevingsfarge 5 2 2 5 6" xfId="44423" xr:uid="{00000000-0005-0000-0000-000083370000}"/>
    <cellStyle name="20% - uthevingsfarge 5 2 2 5_3. Chng in credit spreads" xfId="44424" xr:uid="{00000000-0005-0000-0000-000084370000}"/>
    <cellStyle name="20% - uthevingsfarge 5 2 2 6" xfId="15067" xr:uid="{00000000-0005-0000-0000-000085370000}"/>
    <cellStyle name="20% - uthevingsfarge 5 2 2 6 2" xfId="15068" xr:uid="{00000000-0005-0000-0000-000086370000}"/>
    <cellStyle name="20% - uthevingsfarge 5 2 2 6 2 2" xfId="44425" xr:uid="{00000000-0005-0000-0000-000087370000}"/>
    <cellStyle name="20% - uthevingsfarge 5 2 2 6 3" xfId="15069" xr:uid="{00000000-0005-0000-0000-000088370000}"/>
    <cellStyle name="20% - uthevingsfarge 5 2 2 6 4" xfId="44426" xr:uid="{00000000-0005-0000-0000-000089370000}"/>
    <cellStyle name="20% - uthevingsfarge 5 2 2 6 5" xfId="44427" xr:uid="{00000000-0005-0000-0000-00008A370000}"/>
    <cellStyle name="20% - uthevingsfarge 5 2 2 6 6" xfId="44428" xr:uid="{00000000-0005-0000-0000-00008B370000}"/>
    <cellStyle name="20% - uthevingsfarge 5 2 2 6_3. Chng in credit spreads" xfId="44429" xr:uid="{00000000-0005-0000-0000-00008C370000}"/>
    <cellStyle name="20% - uthevingsfarge 5 2 2 7" xfId="15070" xr:uid="{00000000-0005-0000-0000-00008D370000}"/>
    <cellStyle name="20% - uthevingsfarge 5 2 2 7 2" xfId="44430" xr:uid="{00000000-0005-0000-0000-00008E370000}"/>
    <cellStyle name="20% - uthevingsfarge 5 2 2 8" xfId="39549" xr:uid="{00000000-0005-0000-0000-00008F370000}"/>
    <cellStyle name="20% - uthevingsfarge 5 2 2 9" xfId="44431" xr:uid="{00000000-0005-0000-0000-000090370000}"/>
    <cellStyle name="20% - uthevingsfarge 5 2 2_3. Chng in credit spreads" xfId="44432" xr:uid="{00000000-0005-0000-0000-000091370000}"/>
    <cellStyle name="20% - uthevingsfarge 5 2 3" xfId="12450" xr:uid="{00000000-0005-0000-0000-000092370000}"/>
    <cellStyle name="20% - uthevingsfarge 5 2 3 10" xfId="44433" xr:uid="{00000000-0005-0000-0000-000093370000}"/>
    <cellStyle name="20% - uthevingsfarge 5 2 3 2" xfId="15071" xr:uid="{00000000-0005-0000-0000-000094370000}"/>
    <cellStyle name="20% - uthevingsfarge 5 2 3 2 2" xfId="15072" xr:uid="{00000000-0005-0000-0000-000095370000}"/>
    <cellStyle name="20% - uthevingsfarge 5 2 3 2 2 2" xfId="44434" xr:uid="{00000000-0005-0000-0000-000096370000}"/>
    <cellStyle name="20% - uthevingsfarge 5 2 3 2 2 2 2" xfId="44435" xr:uid="{00000000-0005-0000-0000-000097370000}"/>
    <cellStyle name="20% - uthevingsfarge 5 2 3 2 2 3" xfId="44436" xr:uid="{00000000-0005-0000-0000-000098370000}"/>
    <cellStyle name="20% - uthevingsfarge 5 2 3 2 2_3. Chng in credit spreads" xfId="44437" xr:uid="{00000000-0005-0000-0000-000099370000}"/>
    <cellStyle name="20% - uthevingsfarge 5 2 3 2 3" xfId="15073" xr:uid="{00000000-0005-0000-0000-00009A370000}"/>
    <cellStyle name="20% - uthevingsfarge 5 2 3 2 3 2" xfId="44438" xr:uid="{00000000-0005-0000-0000-00009B370000}"/>
    <cellStyle name="20% - uthevingsfarge 5 2 3 2 3 2 2" xfId="44439" xr:uid="{00000000-0005-0000-0000-00009C370000}"/>
    <cellStyle name="20% - uthevingsfarge 5 2 3 2 3 3" xfId="44440" xr:uid="{00000000-0005-0000-0000-00009D370000}"/>
    <cellStyle name="20% - uthevingsfarge 5 2 3 2 3_3. Chng in credit spreads" xfId="44441" xr:uid="{00000000-0005-0000-0000-00009E370000}"/>
    <cellStyle name="20% - uthevingsfarge 5 2 3 2 4" xfId="44442" xr:uid="{00000000-0005-0000-0000-00009F370000}"/>
    <cellStyle name="20% - uthevingsfarge 5 2 3 2 4 2" xfId="44443" xr:uid="{00000000-0005-0000-0000-0000A0370000}"/>
    <cellStyle name="20% - uthevingsfarge 5 2 3 2 4 2 2" xfId="44444" xr:uid="{00000000-0005-0000-0000-0000A1370000}"/>
    <cellStyle name="20% - uthevingsfarge 5 2 3 2 4 3" xfId="44445" xr:uid="{00000000-0005-0000-0000-0000A2370000}"/>
    <cellStyle name="20% - uthevingsfarge 5 2 3 2 4_3. Chng in credit spreads" xfId="44446" xr:uid="{00000000-0005-0000-0000-0000A3370000}"/>
    <cellStyle name="20% - uthevingsfarge 5 2 3 2 5" xfId="44447" xr:uid="{00000000-0005-0000-0000-0000A4370000}"/>
    <cellStyle name="20% - uthevingsfarge 5 2 3 2 5 2" xfId="44448" xr:uid="{00000000-0005-0000-0000-0000A5370000}"/>
    <cellStyle name="20% - uthevingsfarge 5 2 3 2 6" xfId="44449" xr:uid="{00000000-0005-0000-0000-0000A6370000}"/>
    <cellStyle name="20% - uthevingsfarge 5 2 3 2_3. Chng in credit spreads" xfId="44450" xr:uid="{00000000-0005-0000-0000-0000A7370000}"/>
    <cellStyle name="20% - uthevingsfarge 5 2 3 3" xfId="15074" xr:uid="{00000000-0005-0000-0000-0000A8370000}"/>
    <cellStyle name="20% - uthevingsfarge 5 2 3 3 2" xfId="15075" xr:uid="{00000000-0005-0000-0000-0000A9370000}"/>
    <cellStyle name="20% - uthevingsfarge 5 2 3 3 2 2" xfId="44451" xr:uid="{00000000-0005-0000-0000-0000AA370000}"/>
    <cellStyle name="20% - uthevingsfarge 5 2 3 3 2 2 2" xfId="44452" xr:uid="{00000000-0005-0000-0000-0000AB370000}"/>
    <cellStyle name="20% - uthevingsfarge 5 2 3 3 2 3" xfId="44453" xr:uid="{00000000-0005-0000-0000-0000AC370000}"/>
    <cellStyle name="20% - uthevingsfarge 5 2 3 3 2_3. Chng in credit spreads" xfId="44454" xr:uid="{00000000-0005-0000-0000-0000AD370000}"/>
    <cellStyle name="20% - uthevingsfarge 5 2 3 3 3" xfId="15076" xr:uid="{00000000-0005-0000-0000-0000AE370000}"/>
    <cellStyle name="20% - uthevingsfarge 5 2 3 3 3 2" xfId="44455" xr:uid="{00000000-0005-0000-0000-0000AF370000}"/>
    <cellStyle name="20% - uthevingsfarge 5 2 3 3 4" xfId="44456" xr:uid="{00000000-0005-0000-0000-0000B0370000}"/>
    <cellStyle name="20% - uthevingsfarge 5 2 3 3 5" xfId="44457" xr:uid="{00000000-0005-0000-0000-0000B1370000}"/>
    <cellStyle name="20% - uthevingsfarge 5 2 3 3 6" xfId="44458" xr:uid="{00000000-0005-0000-0000-0000B2370000}"/>
    <cellStyle name="20% - uthevingsfarge 5 2 3 3_3. Chng in credit spreads" xfId="44459" xr:uid="{00000000-0005-0000-0000-0000B3370000}"/>
    <cellStyle name="20% - uthevingsfarge 5 2 3 4" xfId="15077" xr:uid="{00000000-0005-0000-0000-0000B4370000}"/>
    <cellStyle name="20% - uthevingsfarge 5 2 3 4 2" xfId="15078" xr:uid="{00000000-0005-0000-0000-0000B5370000}"/>
    <cellStyle name="20% - uthevingsfarge 5 2 3 4 2 2" xfId="44460" xr:uid="{00000000-0005-0000-0000-0000B6370000}"/>
    <cellStyle name="20% - uthevingsfarge 5 2 3 4 3" xfId="15079" xr:uid="{00000000-0005-0000-0000-0000B7370000}"/>
    <cellStyle name="20% - uthevingsfarge 5 2 3 4 4" xfId="44461" xr:uid="{00000000-0005-0000-0000-0000B8370000}"/>
    <cellStyle name="20% - uthevingsfarge 5 2 3 4 5" xfId="44462" xr:uid="{00000000-0005-0000-0000-0000B9370000}"/>
    <cellStyle name="20% - uthevingsfarge 5 2 3 4 6" xfId="44463" xr:uid="{00000000-0005-0000-0000-0000BA370000}"/>
    <cellStyle name="20% - uthevingsfarge 5 2 3 4_3. Chng in credit spreads" xfId="44464" xr:uid="{00000000-0005-0000-0000-0000BB370000}"/>
    <cellStyle name="20% - uthevingsfarge 5 2 3 5" xfId="15080" xr:uid="{00000000-0005-0000-0000-0000BC370000}"/>
    <cellStyle name="20% - uthevingsfarge 5 2 3 5 2" xfId="15081" xr:uid="{00000000-0005-0000-0000-0000BD370000}"/>
    <cellStyle name="20% - uthevingsfarge 5 2 3 5 2 2" xfId="44465" xr:uid="{00000000-0005-0000-0000-0000BE370000}"/>
    <cellStyle name="20% - uthevingsfarge 5 2 3 5 3" xfId="15082" xr:uid="{00000000-0005-0000-0000-0000BF370000}"/>
    <cellStyle name="20% - uthevingsfarge 5 2 3 5 4" xfId="44466" xr:uid="{00000000-0005-0000-0000-0000C0370000}"/>
    <cellStyle name="20% - uthevingsfarge 5 2 3 5 5" xfId="44467" xr:uid="{00000000-0005-0000-0000-0000C1370000}"/>
    <cellStyle name="20% - uthevingsfarge 5 2 3 5 6" xfId="44468" xr:uid="{00000000-0005-0000-0000-0000C2370000}"/>
    <cellStyle name="20% - uthevingsfarge 5 2 3 5_3. Chng in credit spreads" xfId="44469" xr:uid="{00000000-0005-0000-0000-0000C3370000}"/>
    <cellStyle name="20% - uthevingsfarge 5 2 3 6" xfId="15083" xr:uid="{00000000-0005-0000-0000-0000C4370000}"/>
    <cellStyle name="20% - uthevingsfarge 5 2 3 6 2" xfId="44470" xr:uid="{00000000-0005-0000-0000-0000C5370000}"/>
    <cellStyle name="20% - uthevingsfarge 5 2 3 6 2 2" xfId="44471" xr:uid="{00000000-0005-0000-0000-0000C6370000}"/>
    <cellStyle name="20% - uthevingsfarge 5 2 3 6 3" xfId="44472" xr:uid="{00000000-0005-0000-0000-0000C7370000}"/>
    <cellStyle name="20% - uthevingsfarge 5 2 3 6_3. Chng in credit spreads" xfId="44473" xr:uid="{00000000-0005-0000-0000-0000C8370000}"/>
    <cellStyle name="20% - uthevingsfarge 5 2 3 7" xfId="15084" xr:uid="{00000000-0005-0000-0000-0000C9370000}"/>
    <cellStyle name="20% - uthevingsfarge 5 2 3 7 2" xfId="44474" xr:uid="{00000000-0005-0000-0000-0000CA370000}"/>
    <cellStyle name="20% - uthevingsfarge 5 2 3 8" xfId="39551" xr:uid="{00000000-0005-0000-0000-0000CB370000}"/>
    <cellStyle name="20% - uthevingsfarge 5 2 3 9" xfId="44475" xr:uid="{00000000-0005-0000-0000-0000CC370000}"/>
    <cellStyle name="20% - uthevingsfarge 5 2 3_3. Chng in credit spreads" xfId="44476"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77" xr:uid="{00000000-0005-0000-0000-0000D1370000}"/>
    <cellStyle name="20% - uthevingsfarge 5 2 4 2 3" xfId="44478" xr:uid="{00000000-0005-0000-0000-0000D2370000}"/>
    <cellStyle name="20% - uthevingsfarge 5 2 4 2_3. Chng in credit spreads" xfId="44479" xr:uid="{00000000-0005-0000-0000-0000D3370000}"/>
    <cellStyle name="20% - uthevingsfarge 5 2 4 3" xfId="15088" xr:uid="{00000000-0005-0000-0000-0000D4370000}"/>
    <cellStyle name="20% - uthevingsfarge 5 2 4 3 2" xfId="44480" xr:uid="{00000000-0005-0000-0000-0000D5370000}"/>
    <cellStyle name="20% - uthevingsfarge 5 2 4 3 2 2" xfId="44481" xr:uid="{00000000-0005-0000-0000-0000D6370000}"/>
    <cellStyle name="20% - uthevingsfarge 5 2 4 3 3" xfId="44482" xr:uid="{00000000-0005-0000-0000-0000D7370000}"/>
    <cellStyle name="20% - uthevingsfarge 5 2 4 3_3. Chng in credit spreads" xfId="44483" xr:uid="{00000000-0005-0000-0000-0000D8370000}"/>
    <cellStyle name="20% - uthevingsfarge 5 2 4 4" xfId="15089" xr:uid="{00000000-0005-0000-0000-0000D9370000}"/>
    <cellStyle name="20% - uthevingsfarge 5 2 4 4 2" xfId="44484" xr:uid="{00000000-0005-0000-0000-0000DA370000}"/>
    <cellStyle name="20% - uthevingsfarge 5 2 4 4 2 2" xfId="44485" xr:uid="{00000000-0005-0000-0000-0000DB370000}"/>
    <cellStyle name="20% - uthevingsfarge 5 2 4 4 3" xfId="44486" xr:uid="{00000000-0005-0000-0000-0000DC370000}"/>
    <cellStyle name="20% - uthevingsfarge 5 2 4 4_3. Chng in credit spreads" xfId="44487" xr:uid="{00000000-0005-0000-0000-0000DD370000}"/>
    <cellStyle name="20% - uthevingsfarge 5 2 4 5" xfId="39552" xr:uid="{00000000-0005-0000-0000-0000DE370000}"/>
    <cellStyle name="20% - uthevingsfarge 5 2 4 5 2" xfId="44488" xr:uid="{00000000-0005-0000-0000-0000DF370000}"/>
    <cellStyle name="20% - uthevingsfarge 5 2 4 6" xfId="44489" xr:uid="{00000000-0005-0000-0000-0000E0370000}"/>
    <cellStyle name="20% - uthevingsfarge 5 2 4 7" xfId="44490" xr:uid="{00000000-0005-0000-0000-0000E1370000}"/>
    <cellStyle name="20% - uthevingsfarge 5 2 4_3. Chng in credit spreads" xfId="44491"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2" xr:uid="{00000000-0005-0000-0000-0000E6370000}"/>
    <cellStyle name="20% - uthevingsfarge 5 2 5 2 3" xfId="44493" xr:uid="{00000000-0005-0000-0000-0000E7370000}"/>
    <cellStyle name="20% - uthevingsfarge 5 2 5 2_3. Chng in credit spreads" xfId="44494" xr:uid="{00000000-0005-0000-0000-0000E8370000}"/>
    <cellStyle name="20% - uthevingsfarge 5 2 5 3" xfId="15093" xr:uid="{00000000-0005-0000-0000-0000E9370000}"/>
    <cellStyle name="20% - uthevingsfarge 5 2 5 3 2" xfId="44495" xr:uid="{00000000-0005-0000-0000-0000EA370000}"/>
    <cellStyle name="20% - uthevingsfarge 5 2 5 4" xfId="15094" xr:uid="{00000000-0005-0000-0000-0000EB370000}"/>
    <cellStyle name="20% - uthevingsfarge 5 2 5 5" xfId="44496" xr:uid="{00000000-0005-0000-0000-0000EC370000}"/>
    <cellStyle name="20% - uthevingsfarge 5 2 5 6" xfId="44497" xr:uid="{00000000-0005-0000-0000-0000ED370000}"/>
    <cellStyle name="20% - uthevingsfarge 5 2 5 7" xfId="44498" xr:uid="{00000000-0005-0000-0000-0000EE370000}"/>
    <cellStyle name="20% - uthevingsfarge 5 2 5_3. Chng in credit spreads" xfId="44499"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0" xr:uid="{00000000-0005-0000-0000-0000F3370000}"/>
    <cellStyle name="20% - uthevingsfarge 5 2 6 2 3" xfId="44501" xr:uid="{00000000-0005-0000-0000-0000F4370000}"/>
    <cellStyle name="20% - uthevingsfarge 5 2 6 2_3. Chng in credit spreads" xfId="44502" xr:uid="{00000000-0005-0000-0000-0000F5370000}"/>
    <cellStyle name="20% - uthevingsfarge 5 2 6 3" xfId="15098" xr:uid="{00000000-0005-0000-0000-0000F6370000}"/>
    <cellStyle name="20% - uthevingsfarge 5 2 6 3 2" xfId="44503" xr:uid="{00000000-0005-0000-0000-0000F7370000}"/>
    <cellStyle name="20% - uthevingsfarge 5 2 6 4" xfId="15099" xr:uid="{00000000-0005-0000-0000-0000F8370000}"/>
    <cellStyle name="20% - uthevingsfarge 5 2 6 5" xfId="44504" xr:uid="{00000000-0005-0000-0000-0000F9370000}"/>
    <cellStyle name="20% - uthevingsfarge 5 2 6 6" xfId="44505" xr:uid="{00000000-0005-0000-0000-0000FA370000}"/>
    <cellStyle name="20% - uthevingsfarge 5 2 6 7" xfId="44506" xr:uid="{00000000-0005-0000-0000-0000FB370000}"/>
    <cellStyle name="20% - uthevingsfarge 5 2 6_3. Chng in credit spreads" xfId="44507"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08"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09" xr:uid="{00000000-0005-0000-0000-000004380000}"/>
    <cellStyle name="20% - uthevingsfarge 5 2 7 6" xfId="44510" xr:uid="{00000000-0005-0000-0000-000005380000}"/>
    <cellStyle name="20% - uthevingsfarge 5 2 7_3. Chng in credit spreads" xfId="44511" xr:uid="{00000000-0005-0000-0000-000006380000}"/>
    <cellStyle name="20% - uthevingsfarge 5 2 8" xfId="15106" xr:uid="{00000000-0005-0000-0000-000007380000}"/>
    <cellStyle name="20% - uthevingsfarge 5 2 8 2" xfId="15107" xr:uid="{00000000-0005-0000-0000-000008380000}"/>
    <cellStyle name="20% - uthevingsfarge 5 2 8 2 2" xfId="44512" xr:uid="{00000000-0005-0000-0000-000009380000}"/>
    <cellStyle name="20% - uthevingsfarge 5 2 8 3" xfId="15108" xr:uid="{00000000-0005-0000-0000-00000A380000}"/>
    <cellStyle name="20% - uthevingsfarge 5 2 8 4" xfId="44513" xr:uid="{00000000-0005-0000-0000-00000B380000}"/>
    <cellStyle name="20% - uthevingsfarge 5 2 8_3. Chng in credit spreads" xfId="44514"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54" xr:uid="{00000000-0005-0000-0000-000015380000}"/>
    <cellStyle name="20% - uthevingsfarge 5 20 2_4 manuell" xfId="54600" xr:uid="{1ED482B5-9040-4FCB-9509-794A8E2F1694}"/>
    <cellStyle name="20% - uthevingsfarge 5 20 3" xfId="3529" xr:uid="{00000000-0005-0000-0000-000017380000}"/>
    <cellStyle name="20% - uthevingsfarge 5 20 4" xfId="39553" xr:uid="{00000000-0005-0000-0000-000018380000}"/>
    <cellStyle name="20% - uthevingsfarge 5 20_4 manuell" xfId="54601"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56" xr:uid="{00000000-0005-0000-0000-00001D380000}"/>
    <cellStyle name="20% - uthevingsfarge 5 21 2_4 manuell" xfId="54602" xr:uid="{D2E8F5EA-6DBD-4967-ACA9-7962AC1F560B}"/>
    <cellStyle name="20% - uthevingsfarge 5 21 3" xfId="3533" xr:uid="{00000000-0005-0000-0000-00001F380000}"/>
    <cellStyle name="20% - uthevingsfarge 5 21 4" xfId="39555" xr:uid="{00000000-0005-0000-0000-000020380000}"/>
    <cellStyle name="20% - uthevingsfarge 5 21_4 manuell" xfId="54603"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58" xr:uid="{00000000-0005-0000-0000-000025380000}"/>
    <cellStyle name="20% - uthevingsfarge 5 22 2_4 manuell" xfId="54604" xr:uid="{9BB0AB24-CE69-4C0C-87B4-C17F4B67BEDB}"/>
    <cellStyle name="20% - uthevingsfarge 5 22 3" xfId="3537" xr:uid="{00000000-0005-0000-0000-000027380000}"/>
    <cellStyle name="20% - uthevingsfarge 5 22 4" xfId="39557" xr:uid="{00000000-0005-0000-0000-000028380000}"/>
    <cellStyle name="20% - uthevingsfarge 5 22_4 manuell" xfId="54605"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0" xr:uid="{00000000-0005-0000-0000-00002D380000}"/>
    <cellStyle name="20% - uthevingsfarge 5 23 2_4 manuell" xfId="54606" xr:uid="{0805AFC2-8CBC-48FB-8DE0-02F87E51B79B}"/>
    <cellStyle name="20% - uthevingsfarge 5 23 3" xfId="3541" xr:uid="{00000000-0005-0000-0000-00002F380000}"/>
    <cellStyle name="20% - uthevingsfarge 5 23 4" xfId="39559" xr:uid="{00000000-0005-0000-0000-000030380000}"/>
    <cellStyle name="20% - uthevingsfarge 5 23_4 manuell" xfId="54607"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2" xr:uid="{00000000-0005-0000-0000-000035380000}"/>
    <cellStyle name="20% - uthevingsfarge 5 24 2_4 manuell" xfId="54608" xr:uid="{1C766660-33E4-4570-9AB1-CD32DC784FEB}"/>
    <cellStyle name="20% - uthevingsfarge 5 24 3" xfId="3545" xr:uid="{00000000-0005-0000-0000-000037380000}"/>
    <cellStyle name="20% - uthevingsfarge 5 24 4" xfId="39561" xr:uid="{00000000-0005-0000-0000-000038380000}"/>
    <cellStyle name="20% - uthevingsfarge 5 24_4 manuell" xfId="54609"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64" xr:uid="{00000000-0005-0000-0000-00003D380000}"/>
    <cellStyle name="20% - uthevingsfarge 5 25 2_4 manuell" xfId="54610" xr:uid="{2F5B3E1C-6B30-47DA-B926-FF40C2B67AE6}"/>
    <cellStyle name="20% - uthevingsfarge 5 25 3" xfId="3549" xr:uid="{00000000-0005-0000-0000-00003F380000}"/>
    <cellStyle name="20% - uthevingsfarge 5 25 4" xfId="39563" xr:uid="{00000000-0005-0000-0000-000040380000}"/>
    <cellStyle name="20% - uthevingsfarge 5 25_4 manuell" xfId="54611"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66" xr:uid="{00000000-0005-0000-0000-000045380000}"/>
    <cellStyle name="20% - uthevingsfarge 5 26 2_4 manuell" xfId="54612" xr:uid="{BE1F2051-02AE-4AB4-B0B4-073A089A2CED}"/>
    <cellStyle name="20% - uthevingsfarge 5 26 3" xfId="3553" xr:uid="{00000000-0005-0000-0000-000047380000}"/>
    <cellStyle name="20% - uthevingsfarge 5 26 4" xfId="39565" xr:uid="{00000000-0005-0000-0000-000048380000}"/>
    <cellStyle name="20% - uthevingsfarge 5 26_4 manuell" xfId="54613"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68" xr:uid="{00000000-0005-0000-0000-00004D380000}"/>
    <cellStyle name="20% - uthevingsfarge 5 27 2_4 manuell" xfId="54614" xr:uid="{B40C95A1-B243-4D62-A14B-8FE5002F38EB}"/>
    <cellStyle name="20% - uthevingsfarge 5 27 3" xfId="3557" xr:uid="{00000000-0005-0000-0000-00004F380000}"/>
    <cellStyle name="20% - uthevingsfarge 5 27 4" xfId="39567" xr:uid="{00000000-0005-0000-0000-000050380000}"/>
    <cellStyle name="20% - uthevingsfarge 5 27_4 manuell" xfId="54615"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0" xr:uid="{00000000-0005-0000-0000-000055380000}"/>
    <cellStyle name="20% - uthevingsfarge 5 28 2_4 manuell" xfId="54616" xr:uid="{A680B58F-BE91-4802-BE44-F5F1EE4610E4}"/>
    <cellStyle name="20% - uthevingsfarge 5 28 3" xfId="3561" xr:uid="{00000000-0005-0000-0000-000057380000}"/>
    <cellStyle name="20% - uthevingsfarge 5 28 4" xfId="39569" xr:uid="{00000000-0005-0000-0000-000058380000}"/>
    <cellStyle name="20% - uthevingsfarge 5 28_4 manuell" xfId="54617"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2" xr:uid="{00000000-0005-0000-0000-00005D380000}"/>
    <cellStyle name="20% - uthevingsfarge 5 29 2_4 manuell" xfId="54618" xr:uid="{DAFAF394-0B55-450F-B7F3-822EBDE57BCC}"/>
    <cellStyle name="20% - uthevingsfarge 5 29 3" xfId="3565" xr:uid="{00000000-0005-0000-0000-00005F380000}"/>
    <cellStyle name="20% - uthevingsfarge 5 29 4" xfId="39571" xr:uid="{00000000-0005-0000-0000-000060380000}"/>
    <cellStyle name="20% - uthevingsfarge 5 29_4 manuell" xfId="54619" xr:uid="{D1FF9975-4246-48B9-B2DA-50CA65818C33}"/>
    <cellStyle name="20% - uthevingsfarge 5 3" xfId="3566" xr:uid="{00000000-0005-0000-0000-000062380000}"/>
    <cellStyle name="20% - uthevingsfarge 5 3 10" xfId="44515" xr:uid="{00000000-0005-0000-0000-000063380000}"/>
    <cellStyle name="20% - uthevingsfarge 5 3 11" xfId="44516" xr:uid="{00000000-0005-0000-0000-000064380000}"/>
    <cellStyle name="20% - uthevingsfarge 5 3 2" xfId="3567" xr:uid="{00000000-0005-0000-0000-000065380000}"/>
    <cellStyle name="20% - uthevingsfarge 5 3 2 10" xfId="44517" xr:uid="{00000000-0005-0000-0000-000066380000}"/>
    <cellStyle name="20% - uthevingsfarge 5 3 2 2" xfId="3568" xr:uid="{00000000-0005-0000-0000-000067380000}"/>
    <cellStyle name="20% - uthevingsfarge 5 3 2 2 2" xfId="15113" xr:uid="{00000000-0005-0000-0000-000068380000}"/>
    <cellStyle name="20% - uthevingsfarge 5 3 2 2 2 2" xfId="44518" xr:uid="{00000000-0005-0000-0000-000069380000}"/>
    <cellStyle name="20% - uthevingsfarge 5 3 2 2 2 2 2" xfId="44519" xr:uid="{00000000-0005-0000-0000-00006A380000}"/>
    <cellStyle name="20% - uthevingsfarge 5 3 2 2 2 3" xfId="44520" xr:uid="{00000000-0005-0000-0000-00006B380000}"/>
    <cellStyle name="20% - uthevingsfarge 5 3 2 2 2_3. Chng in credit spreads" xfId="44521" xr:uid="{00000000-0005-0000-0000-00006C380000}"/>
    <cellStyle name="20% - uthevingsfarge 5 3 2 2 3" xfId="15114" xr:uid="{00000000-0005-0000-0000-00006D380000}"/>
    <cellStyle name="20% - uthevingsfarge 5 3 2 2 3 2" xfId="44522" xr:uid="{00000000-0005-0000-0000-00006E380000}"/>
    <cellStyle name="20% - uthevingsfarge 5 3 2 2 3 2 2" xfId="44523" xr:uid="{00000000-0005-0000-0000-00006F380000}"/>
    <cellStyle name="20% - uthevingsfarge 5 3 2 2 3 3" xfId="44524" xr:uid="{00000000-0005-0000-0000-000070380000}"/>
    <cellStyle name="20% - uthevingsfarge 5 3 2 2 3_3. Chng in credit spreads" xfId="44525" xr:uid="{00000000-0005-0000-0000-000071380000}"/>
    <cellStyle name="20% - uthevingsfarge 5 3 2 2 4" xfId="44526" xr:uid="{00000000-0005-0000-0000-000072380000}"/>
    <cellStyle name="20% - uthevingsfarge 5 3 2 2 4 2" xfId="44527" xr:uid="{00000000-0005-0000-0000-000073380000}"/>
    <cellStyle name="20% - uthevingsfarge 5 3 2 2 5" xfId="44528" xr:uid="{00000000-0005-0000-0000-000074380000}"/>
    <cellStyle name="20% - uthevingsfarge 5 3 2 2 6" xfId="44529" xr:uid="{00000000-0005-0000-0000-000075380000}"/>
    <cellStyle name="20% - uthevingsfarge 5 3 2 2_3. Chng in credit spreads" xfId="44530" xr:uid="{00000000-0005-0000-0000-000076380000}"/>
    <cellStyle name="20% - uthevingsfarge 5 3 2 3" xfId="15115" xr:uid="{00000000-0005-0000-0000-000077380000}"/>
    <cellStyle name="20% - uthevingsfarge 5 3 2 3 2" xfId="15116" xr:uid="{00000000-0005-0000-0000-000078380000}"/>
    <cellStyle name="20% - uthevingsfarge 5 3 2 3 2 2" xfId="44531" xr:uid="{00000000-0005-0000-0000-000079380000}"/>
    <cellStyle name="20% - uthevingsfarge 5 3 2 3 3" xfId="15117" xr:uid="{00000000-0005-0000-0000-00007A380000}"/>
    <cellStyle name="20% - uthevingsfarge 5 3 2 3 4" xfId="44532" xr:uid="{00000000-0005-0000-0000-00007B380000}"/>
    <cellStyle name="20% - uthevingsfarge 5 3 2 3 5" xfId="44533" xr:uid="{00000000-0005-0000-0000-00007C380000}"/>
    <cellStyle name="20% - uthevingsfarge 5 3 2 3 6" xfId="44534" xr:uid="{00000000-0005-0000-0000-00007D380000}"/>
    <cellStyle name="20% - uthevingsfarge 5 3 2 3_3. Chng in credit spreads" xfId="44535" xr:uid="{00000000-0005-0000-0000-00007E380000}"/>
    <cellStyle name="20% - uthevingsfarge 5 3 2 4" xfId="15118" xr:uid="{00000000-0005-0000-0000-00007F380000}"/>
    <cellStyle name="20% - uthevingsfarge 5 3 2 4 2" xfId="15119" xr:uid="{00000000-0005-0000-0000-000080380000}"/>
    <cellStyle name="20% - uthevingsfarge 5 3 2 4 2 2" xfId="44536" xr:uid="{00000000-0005-0000-0000-000081380000}"/>
    <cellStyle name="20% - uthevingsfarge 5 3 2 4 3" xfId="15120" xr:uid="{00000000-0005-0000-0000-000082380000}"/>
    <cellStyle name="20% - uthevingsfarge 5 3 2 4 4" xfId="44537" xr:uid="{00000000-0005-0000-0000-000083380000}"/>
    <cellStyle name="20% - uthevingsfarge 5 3 2 4 5" xfId="44538" xr:uid="{00000000-0005-0000-0000-000084380000}"/>
    <cellStyle name="20% - uthevingsfarge 5 3 2 4 6" xfId="44539" xr:uid="{00000000-0005-0000-0000-000085380000}"/>
    <cellStyle name="20% - uthevingsfarge 5 3 2 4_3. Chng in credit spreads" xfId="44540"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1" xr:uid="{00000000-0005-0000-0000-00008A380000}"/>
    <cellStyle name="20% - uthevingsfarge 5 3 2 5 5" xfId="44542" xr:uid="{00000000-0005-0000-0000-00008B380000}"/>
    <cellStyle name="20% - uthevingsfarge 5 3 2 5 6" xfId="44543"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74" xr:uid="{00000000-0005-0000-0000-000092380000}"/>
    <cellStyle name="20% - uthevingsfarge 5 3 2 9" xfId="44544" xr:uid="{00000000-0005-0000-0000-000093380000}"/>
    <cellStyle name="20% - uthevingsfarge 5 3 2_3. Chng in credit spreads" xfId="44545" xr:uid="{00000000-0005-0000-0000-000094380000}"/>
    <cellStyle name="20% - uthevingsfarge 5 3 3" xfId="3569" xr:uid="{00000000-0005-0000-0000-000095380000}"/>
    <cellStyle name="20% - uthevingsfarge 5 3 3 2" xfId="15129" xr:uid="{00000000-0005-0000-0000-000096380000}"/>
    <cellStyle name="20% - uthevingsfarge 5 3 3 2 2" xfId="44546" xr:uid="{00000000-0005-0000-0000-000097380000}"/>
    <cellStyle name="20% - uthevingsfarge 5 3 3 2 2 2" xfId="44547" xr:uid="{00000000-0005-0000-0000-000098380000}"/>
    <cellStyle name="20% - uthevingsfarge 5 3 3 2 2 2 2" xfId="44548" xr:uid="{00000000-0005-0000-0000-000099380000}"/>
    <cellStyle name="20% - uthevingsfarge 5 3 3 2 2 3" xfId="44549" xr:uid="{00000000-0005-0000-0000-00009A380000}"/>
    <cellStyle name="20% - uthevingsfarge 5 3 3 2 2_3. Chng in credit spreads" xfId="44550" xr:uid="{00000000-0005-0000-0000-00009B380000}"/>
    <cellStyle name="20% - uthevingsfarge 5 3 3 2 3" xfId="44551" xr:uid="{00000000-0005-0000-0000-00009C380000}"/>
    <cellStyle name="20% - uthevingsfarge 5 3 3 2 3 2" xfId="44552" xr:uid="{00000000-0005-0000-0000-00009D380000}"/>
    <cellStyle name="20% - uthevingsfarge 5 3 3 2 3 2 2" xfId="44553" xr:uid="{00000000-0005-0000-0000-00009E380000}"/>
    <cellStyle name="20% - uthevingsfarge 5 3 3 2 3 3" xfId="44554" xr:uid="{00000000-0005-0000-0000-00009F380000}"/>
    <cellStyle name="20% - uthevingsfarge 5 3 3 2 3_3. Chng in credit spreads" xfId="44555" xr:uid="{00000000-0005-0000-0000-0000A0380000}"/>
    <cellStyle name="20% - uthevingsfarge 5 3 3 2 4" xfId="44556" xr:uid="{00000000-0005-0000-0000-0000A1380000}"/>
    <cellStyle name="20% - uthevingsfarge 5 3 3 2 4 2" xfId="44557" xr:uid="{00000000-0005-0000-0000-0000A2380000}"/>
    <cellStyle name="20% - uthevingsfarge 5 3 3 2 5" xfId="44558" xr:uid="{00000000-0005-0000-0000-0000A3380000}"/>
    <cellStyle name="20% - uthevingsfarge 5 3 3 2_3. Chng in credit spreads" xfId="44559" xr:uid="{00000000-0005-0000-0000-0000A4380000}"/>
    <cellStyle name="20% - uthevingsfarge 5 3 3 3" xfId="15130" xr:uid="{00000000-0005-0000-0000-0000A5380000}"/>
    <cellStyle name="20% - uthevingsfarge 5 3 3 3 2" xfId="44560" xr:uid="{00000000-0005-0000-0000-0000A6380000}"/>
    <cellStyle name="20% - uthevingsfarge 5 3 3 3 2 2" xfId="44561" xr:uid="{00000000-0005-0000-0000-0000A7380000}"/>
    <cellStyle name="20% - uthevingsfarge 5 3 3 3 3" xfId="44562" xr:uid="{00000000-0005-0000-0000-0000A8380000}"/>
    <cellStyle name="20% - uthevingsfarge 5 3 3 3_3. Chng in credit spreads" xfId="44563" xr:uid="{00000000-0005-0000-0000-0000A9380000}"/>
    <cellStyle name="20% - uthevingsfarge 5 3 3 4" xfId="44564" xr:uid="{00000000-0005-0000-0000-0000AA380000}"/>
    <cellStyle name="20% - uthevingsfarge 5 3 3 4 2" xfId="44565" xr:uid="{00000000-0005-0000-0000-0000AB380000}"/>
    <cellStyle name="20% - uthevingsfarge 5 3 3 4 2 2" xfId="44566" xr:uid="{00000000-0005-0000-0000-0000AC380000}"/>
    <cellStyle name="20% - uthevingsfarge 5 3 3 4 3" xfId="44567" xr:uid="{00000000-0005-0000-0000-0000AD380000}"/>
    <cellStyle name="20% - uthevingsfarge 5 3 3 4_3. Chng in credit spreads" xfId="44568" xr:uid="{00000000-0005-0000-0000-0000AE380000}"/>
    <cellStyle name="20% - uthevingsfarge 5 3 3 5" xfId="44569" xr:uid="{00000000-0005-0000-0000-0000AF380000}"/>
    <cellStyle name="20% - uthevingsfarge 5 3 3 5 2" xfId="44570" xr:uid="{00000000-0005-0000-0000-0000B0380000}"/>
    <cellStyle name="20% - uthevingsfarge 5 3 3 6" xfId="44571" xr:uid="{00000000-0005-0000-0000-0000B1380000}"/>
    <cellStyle name="20% - uthevingsfarge 5 3 3_3. Chng in credit spreads" xfId="44572" xr:uid="{00000000-0005-0000-0000-0000B2380000}"/>
    <cellStyle name="20% - uthevingsfarge 5 3 4" xfId="15131" xr:uid="{00000000-0005-0000-0000-0000B3380000}"/>
    <cellStyle name="20% - uthevingsfarge 5 3 4 2" xfId="15132" xr:uid="{00000000-0005-0000-0000-0000B4380000}"/>
    <cellStyle name="20% - uthevingsfarge 5 3 4 2 2" xfId="44573" xr:uid="{00000000-0005-0000-0000-0000B5380000}"/>
    <cellStyle name="20% - uthevingsfarge 5 3 4 2 2 2" xfId="44574" xr:uid="{00000000-0005-0000-0000-0000B6380000}"/>
    <cellStyle name="20% - uthevingsfarge 5 3 4 2 3" xfId="44575" xr:uid="{00000000-0005-0000-0000-0000B7380000}"/>
    <cellStyle name="20% - uthevingsfarge 5 3 4 2_3. Chng in credit spreads" xfId="44576" xr:uid="{00000000-0005-0000-0000-0000B8380000}"/>
    <cellStyle name="20% - uthevingsfarge 5 3 4 3" xfId="15133" xr:uid="{00000000-0005-0000-0000-0000B9380000}"/>
    <cellStyle name="20% - uthevingsfarge 5 3 4 3 2" xfId="44577" xr:uid="{00000000-0005-0000-0000-0000BA380000}"/>
    <cellStyle name="20% - uthevingsfarge 5 3 4 3 2 2" xfId="44578" xr:uid="{00000000-0005-0000-0000-0000BB380000}"/>
    <cellStyle name="20% - uthevingsfarge 5 3 4 3 3" xfId="44579" xr:uid="{00000000-0005-0000-0000-0000BC380000}"/>
    <cellStyle name="20% - uthevingsfarge 5 3 4 3_3. Chng in credit spreads" xfId="44580" xr:uid="{00000000-0005-0000-0000-0000BD380000}"/>
    <cellStyle name="20% - uthevingsfarge 5 3 4 4" xfId="44581" xr:uid="{00000000-0005-0000-0000-0000BE380000}"/>
    <cellStyle name="20% - uthevingsfarge 5 3 4 4 2" xfId="44582" xr:uid="{00000000-0005-0000-0000-0000BF380000}"/>
    <cellStyle name="20% - uthevingsfarge 5 3 4 5" xfId="44583" xr:uid="{00000000-0005-0000-0000-0000C0380000}"/>
    <cellStyle name="20% - uthevingsfarge 5 3 4 6" xfId="44584" xr:uid="{00000000-0005-0000-0000-0000C1380000}"/>
    <cellStyle name="20% - uthevingsfarge 5 3 4_3. Chng in credit spreads" xfId="44585" xr:uid="{00000000-0005-0000-0000-0000C2380000}"/>
    <cellStyle name="20% - uthevingsfarge 5 3 5" xfId="15134" xr:uid="{00000000-0005-0000-0000-0000C3380000}"/>
    <cellStyle name="20% - uthevingsfarge 5 3 5 2" xfId="15135" xr:uid="{00000000-0005-0000-0000-0000C4380000}"/>
    <cellStyle name="20% - uthevingsfarge 5 3 5 2 2" xfId="44586" xr:uid="{00000000-0005-0000-0000-0000C5380000}"/>
    <cellStyle name="20% - uthevingsfarge 5 3 5 3" xfId="15136" xr:uid="{00000000-0005-0000-0000-0000C6380000}"/>
    <cellStyle name="20% - uthevingsfarge 5 3 5 4" xfId="44587" xr:uid="{00000000-0005-0000-0000-0000C7380000}"/>
    <cellStyle name="20% - uthevingsfarge 5 3 5 5" xfId="44588" xr:uid="{00000000-0005-0000-0000-0000C8380000}"/>
    <cellStyle name="20% - uthevingsfarge 5 3 5 6" xfId="44589" xr:uid="{00000000-0005-0000-0000-0000C9380000}"/>
    <cellStyle name="20% - uthevingsfarge 5 3 5_3. Chng in credit spreads" xfId="44590" xr:uid="{00000000-0005-0000-0000-0000CA380000}"/>
    <cellStyle name="20% - uthevingsfarge 5 3 6" xfId="15137" xr:uid="{00000000-0005-0000-0000-0000CB380000}"/>
    <cellStyle name="20% - uthevingsfarge 5 3 6 2" xfId="15138" xr:uid="{00000000-0005-0000-0000-0000CC380000}"/>
    <cellStyle name="20% - uthevingsfarge 5 3 6 2 2" xfId="44591" xr:uid="{00000000-0005-0000-0000-0000CD380000}"/>
    <cellStyle name="20% - uthevingsfarge 5 3 6 3" xfId="15139" xr:uid="{00000000-0005-0000-0000-0000CE380000}"/>
    <cellStyle name="20% - uthevingsfarge 5 3 6 4" xfId="44592" xr:uid="{00000000-0005-0000-0000-0000CF380000}"/>
    <cellStyle name="20% - uthevingsfarge 5 3 6 5" xfId="44593" xr:uid="{00000000-0005-0000-0000-0000D0380000}"/>
    <cellStyle name="20% - uthevingsfarge 5 3 6 6" xfId="44594" xr:uid="{00000000-0005-0000-0000-0000D1380000}"/>
    <cellStyle name="20% - uthevingsfarge 5 3 6_3. Chng in credit spreads" xfId="44595" xr:uid="{00000000-0005-0000-0000-0000D2380000}"/>
    <cellStyle name="20% - uthevingsfarge 5 3 7" xfId="15140" xr:uid="{00000000-0005-0000-0000-0000D3380000}"/>
    <cellStyle name="20% - uthevingsfarge 5 3 7 2" xfId="15141" xr:uid="{00000000-0005-0000-0000-0000D4380000}"/>
    <cellStyle name="20% - uthevingsfarge 5 3 7 2 2" xfId="44596" xr:uid="{00000000-0005-0000-0000-0000D5380000}"/>
    <cellStyle name="20% - uthevingsfarge 5 3 7 3" xfId="44597" xr:uid="{00000000-0005-0000-0000-0000D6380000}"/>
    <cellStyle name="20% - uthevingsfarge 5 3 7_3. Chng in credit spreads" xfId="44598" xr:uid="{00000000-0005-0000-0000-0000D7380000}"/>
    <cellStyle name="20% - uthevingsfarge 5 3 8" xfId="15142" xr:uid="{00000000-0005-0000-0000-0000D8380000}"/>
    <cellStyle name="20% - uthevingsfarge 5 3 9" xfId="39573" xr:uid="{00000000-0005-0000-0000-0000D9380000}"/>
    <cellStyle name="20% - uthevingsfarge 5 3_4 manuell" xfId="54620"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76" xr:uid="{00000000-0005-0000-0000-0000DE380000}"/>
    <cellStyle name="20% - uthevingsfarge 5 30 2_4 manuell" xfId="54621" xr:uid="{71A9575C-EC0D-4BD7-8217-6A8B9308DB3C}"/>
    <cellStyle name="20% - uthevingsfarge 5 30 3" xfId="3573" xr:uid="{00000000-0005-0000-0000-0000E0380000}"/>
    <cellStyle name="20% - uthevingsfarge 5 30 4" xfId="39575" xr:uid="{00000000-0005-0000-0000-0000E1380000}"/>
    <cellStyle name="20% - uthevingsfarge 5 30_4 manuell" xfId="54622"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78" xr:uid="{00000000-0005-0000-0000-0000E6380000}"/>
    <cellStyle name="20% - uthevingsfarge 5 31 2_4 manuell" xfId="54623" xr:uid="{7606090C-0E47-4B92-8088-BDD0A2BB0234}"/>
    <cellStyle name="20% - uthevingsfarge 5 31 3" xfId="3577" xr:uid="{00000000-0005-0000-0000-0000E8380000}"/>
    <cellStyle name="20% - uthevingsfarge 5 31 4" xfId="39577" xr:uid="{00000000-0005-0000-0000-0000E9380000}"/>
    <cellStyle name="20% - uthevingsfarge 5 31_4 manuell" xfId="54624"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0" xr:uid="{00000000-0005-0000-0000-0000EE380000}"/>
    <cellStyle name="20% - uthevingsfarge 5 32 2_4 manuell" xfId="54625" xr:uid="{3A4C20C4-9FE6-434A-B9AA-2A1A39C8DFBA}"/>
    <cellStyle name="20% - uthevingsfarge 5 32 3" xfId="3581" xr:uid="{00000000-0005-0000-0000-0000F0380000}"/>
    <cellStyle name="20% - uthevingsfarge 5 32 4" xfId="39579" xr:uid="{00000000-0005-0000-0000-0000F1380000}"/>
    <cellStyle name="20% - uthevingsfarge 5 32_4 manuell" xfId="54626"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2" xr:uid="{00000000-0005-0000-0000-0000F6380000}"/>
    <cellStyle name="20% - uthevingsfarge 5 33 2_4 manuell" xfId="54627" xr:uid="{4F25DF29-3131-4DE7-A0BE-BABA8D614961}"/>
    <cellStyle name="20% - uthevingsfarge 5 33 3" xfId="3585" xr:uid="{00000000-0005-0000-0000-0000F8380000}"/>
    <cellStyle name="20% - uthevingsfarge 5 33 4" xfId="39581" xr:uid="{00000000-0005-0000-0000-0000F9380000}"/>
    <cellStyle name="20% - uthevingsfarge 5 33_4 manuell" xfId="54628"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84" xr:uid="{00000000-0005-0000-0000-0000FE380000}"/>
    <cellStyle name="20% - uthevingsfarge 5 34 2_4 manuell" xfId="54629" xr:uid="{7FEE12F8-BF7D-407B-A66A-EA9E4BC223AE}"/>
    <cellStyle name="20% - uthevingsfarge 5 34 3" xfId="3589" xr:uid="{00000000-0005-0000-0000-000000390000}"/>
    <cellStyle name="20% - uthevingsfarge 5 34 4" xfId="39583" xr:uid="{00000000-0005-0000-0000-000001390000}"/>
    <cellStyle name="20% - uthevingsfarge 5 34_4 manuell" xfId="54630"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86" xr:uid="{00000000-0005-0000-0000-000006390000}"/>
    <cellStyle name="20% - uthevingsfarge 5 35 2_4 manuell" xfId="54631" xr:uid="{B1C53F66-B7A2-4D87-B699-DA580B1F1557}"/>
    <cellStyle name="20% - uthevingsfarge 5 35 3" xfId="3593" xr:uid="{00000000-0005-0000-0000-000008390000}"/>
    <cellStyle name="20% - uthevingsfarge 5 35 4" xfId="39585" xr:uid="{00000000-0005-0000-0000-000009390000}"/>
    <cellStyle name="20% - uthevingsfarge 5 35_4 manuell" xfId="54632"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88" xr:uid="{00000000-0005-0000-0000-00000E390000}"/>
    <cellStyle name="20% - uthevingsfarge 5 36 2_4 manuell" xfId="54633" xr:uid="{6C71DFAD-CB84-48E1-B60E-914B49A1ECD4}"/>
    <cellStyle name="20% - uthevingsfarge 5 36 3" xfId="3597" xr:uid="{00000000-0005-0000-0000-000010390000}"/>
    <cellStyle name="20% - uthevingsfarge 5 36 4" xfId="39587" xr:uid="{00000000-0005-0000-0000-000011390000}"/>
    <cellStyle name="20% - uthevingsfarge 5 36_4 manuell" xfId="54634"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0" xr:uid="{00000000-0005-0000-0000-000016390000}"/>
    <cellStyle name="20% - uthevingsfarge 5 37 2_4 manuell" xfId="54635" xr:uid="{8FB1C7F6-41C2-4EFB-AAE8-EEEA99082ADE}"/>
    <cellStyle name="20% - uthevingsfarge 5 37 3" xfId="3601" xr:uid="{00000000-0005-0000-0000-000018390000}"/>
    <cellStyle name="20% - uthevingsfarge 5 37 4" xfId="39589" xr:uid="{00000000-0005-0000-0000-000019390000}"/>
    <cellStyle name="20% - uthevingsfarge 5 37_4 manuell" xfId="54636"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2" xr:uid="{00000000-0005-0000-0000-00001E390000}"/>
    <cellStyle name="20% - uthevingsfarge 5 38 2_4 manuell" xfId="54637" xr:uid="{1C98CD04-F44B-4DA7-811E-17F727E1C1C1}"/>
    <cellStyle name="20% - uthevingsfarge 5 38 3" xfId="3605" xr:uid="{00000000-0005-0000-0000-000020390000}"/>
    <cellStyle name="20% - uthevingsfarge 5 38 4" xfId="39591" xr:uid="{00000000-0005-0000-0000-000021390000}"/>
    <cellStyle name="20% - uthevingsfarge 5 38_4 manuell" xfId="54638"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594" xr:uid="{00000000-0005-0000-0000-000026390000}"/>
    <cellStyle name="20% - uthevingsfarge 5 39 2_4 manuell" xfId="54639" xr:uid="{DBEC050D-C915-4824-8C5E-2838AE1E6910}"/>
    <cellStyle name="20% - uthevingsfarge 5 39 3" xfId="3609" xr:uid="{00000000-0005-0000-0000-000028390000}"/>
    <cellStyle name="20% - uthevingsfarge 5 39 4" xfId="39593" xr:uid="{00000000-0005-0000-0000-000029390000}"/>
    <cellStyle name="20% - uthevingsfarge 5 39_4 manuell" xfId="54640" xr:uid="{CCC4E92B-2014-47FF-8E18-795624BBBF29}"/>
    <cellStyle name="20% - uthevingsfarge 5 4" xfId="3610" xr:uid="{00000000-0005-0000-0000-00002B390000}"/>
    <cellStyle name="20% - uthevingsfarge 5 4 10" xfId="44599"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0" xr:uid="{00000000-0005-0000-0000-000030390000}"/>
    <cellStyle name="20% - uthevingsfarge 5 4 2 2 3" xfId="44601" xr:uid="{00000000-0005-0000-0000-000031390000}"/>
    <cellStyle name="20% - uthevingsfarge 5 4 2 2_3. Chng in credit spreads" xfId="44602" xr:uid="{00000000-0005-0000-0000-000032390000}"/>
    <cellStyle name="20% - uthevingsfarge 5 4 2 3" xfId="15144" xr:uid="{00000000-0005-0000-0000-000033390000}"/>
    <cellStyle name="20% - uthevingsfarge 5 4 2 3 2" xfId="44603" xr:uid="{00000000-0005-0000-0000-000034390000}"/>
    <cellStyle name="20% - uthevingsfarge 5 4 2 3 2 2" xfId="44604" xr:uid="{00000000-0005-0000-0000-000035390000}"/>
    <cellStyle name="20% - uthevingsfarge 5 4 2 3 3" xfId="44605" xr:uid="{00000000-0005-0000-0000-000036390000}"/>
    <cellStyle name="20% - uthevingsfarge 5 4 2 3_3. Chng in credit spreads" xfId="44606" xr:uid="{00000000-0005-0000-0000-000037390000}"/>
    <cellStyle name="20% - uthevingsfarge 5 4 2 4" xfId="39596" xr:uid="{00000000-0005-0000-0000-000038390000}"/>
    <cellStyle name="20% - uthevingsfarge 5 4 2 4 2" xfId="44607" xr:uid="{00000000-0005-0000-0000-000039390000}"/>
    <cellStyle name="20% - uthevingsfarge 5 4 2 5" xfId="44608" xr:uid="{00000000-0005-0000-0000-00003A390000}"/>
    <cellStyle name="20% - uthevingsfarge 5 4 2 6" xfId="44609" xr:uid="{00000000-0005-0000-0000-00003B390000}"/>
    <cellStyle name="20% - uthevingsfarge 5 4 2 7" xfId="44610" xr:uid="{00000000-0005-0000-0000-00003C390000}"/>
    <cellStyle name="20% - uthevingsfarge 5 4 2 8" xfId="44611" xr:uid="{00000000-0005-0000-0000-00003D390000}"/>
    <cellStyle name="20% - uthevingsfarge 5 4 2_3. Chng in credit spreads" xfId="44612" xr:uid="{00000000-0005-0000-0000-00003E390000}"/>
    <cellStyle name="20% - uthevingsfarge 5 4 3" xfId="3613" xr:uid="{00000000-0005-0000-0000-00003F390000}"/>
    <cellStyle name="20% - uthevingsfarge 5 4 3 2" xfId="15145" xr:uid="{00000000-0005-0000-0000-000040390000}"/>
    <cellStyle name="20% - uthevingsfarge 5 4 3 2 2" xfId="44613" xr:uid="{00000000-0005-0000-0000-000041390000}"/>
    <cellStyle name="20% - uthevingsfarge 5 4 3 3" xfId="15146" xr:uid="{00000000-0005-0000-0000-000042390000}"/>
    <cellStyle name="20% - uthevingsfarge 5 4 3 4" xfId="44614" xr:uid="{00000000-0005-0000-0000-000043390000}"/>
    <cellStyle name="20% - uthevingsfarge 5 4 3 5" xfId="44615" xr:uid="{00000000-0005-0000-0000-000044390000}"/>
    <cellStyle name="20% - uthevingsfarge 5 4 3 6" xfId="44616" xr:uid="{00000000-0005-0000-0000-000045390000}"/>
    <cellStyle name="20% - uthevingsfarge 5 4 3_3. Chng in credit spreads" xfId="44617" xr:uid="{00000000-0005-0000-0000-000046390000}"/>
    <cellStyle name="20% - uthevingsfarge 5 4 4" xfId="15147" xr:uid="{00000000-0005-0000-0000-000047390000}"/>
    <cellStyle name="20% - uthevingsfarge 5 4 4 2" xfId="15148" xr:uid="{00000000-0005-0000-0000-000048390000}"/>
    <cellStyle name="20% - uthevingsfarge 5 4 4 2 2" xfId="44618" xr:uid="{00000000-0005-0000-0000-000049390000}"/>
    <cellStyle name="20% - uthevingsfarge 5 4 4 3" xfId="15149" xr:uid="{00000000-0005-0000-0000-00004A390000}"/>
    <cellStyle name="20% - uthevingsfarge 5 4 4 4" xfId="44619" xr:uid="{00000000-0005-0000-0000-00004B390000}"/>
    <cellStyle name="20% - uthevingsfarge 5 4 4 5" xfId="44620" xr:uid="{00000000-0005-0000-0000-00004C390000}"/>
    <cellStyle name="20% - uthevingsfarge 5 4 4 6" xfId="44621" xr:uid="{00000000-0005-0000-0000-00004D390000}"/>
    <cellStyle name="20% - uthevingsfarge 5 4 4_3. Chng in credit spreads" xfId="44622"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23" xr:uid="{00000000-0005-0000-0000-000052390000}"/>
    <cellStyle name="20% - uthevingsfarge 5 4 5 5" xfId="44624" xr:uid="{00000000-0005-0000-0000-000053390000}"/>
    <cellStyle name="20% - uthevingsfarge 5 4 5 6" xfId="44625"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595" xr:uid="{00000000-0005-0000-0000-00005A390000}"/>
    <cellStyle name="20% - uthevingsfarge 5 4 9" xfId="44626" xr:uid="{00000000-0005-0000-0000-00005B390000}"/>
    <cellStyle name="20% - uthevingsfarge 5 4_3. Chng in credit spreads" xfId="44627"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598" xr:uid="{00000000-0005-0000-0000-000060390000}"/>
    <cellStyle name="20% - uthevingsfarge 5 40 2_4 manuell" xfId="54641" xr:uid="{5ABE108E-5E53-4166-8FCD-EDE58D700CED}"/>
    <cellStyle name="20% - uthevingsfarge 5 40 3" xfId="3617" xr:uid="{00000000-0005-0000-0000-000062390000}"/>
    <cellStyle name="20% - uthevingsfarge 5 40 4" xfId="39597" xr:uid="{00000000-0005-0000-0000-000063390000}"/>
    <cellStyle name="20% - uthevingsfarge 5 40_4 manuell" xfId="54642"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0" xr:uid="{00000000-0005-0000-0000-000068390000}"/>
    <cellStyle name="20% - uthevingsfarge 5 41 2_4 manuell" xfId="54643" xr:uid="{3BC44CE1-88BA-4716-BC13-AAA5846E263C}"/>
    <cellStyle name="20% - uthevingsfarge 5 41 3" xfId="3621" xr:uid="{00000000-0005-0000-0000-00006A390000}"/>
    <cellStyle name="20% - uthevingsfarge 5 41 4" xfId="39599" xr:uid="{00000000-0005-0000-0000-00006B390000}"/>
    <cellStyle name="20% - uthevingsfarge 5 41_4 manuell" xfId="54644"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2" xr:uid="{00000000-0005-0000-0000-000070390000}"/>
    <cellStyle name="20% - uthevingsfarge 5 42 2_4 manuell" xfId="54645" xr:uid="{6AA573C7-2388-4241-BAD9-C160830F0F85}"/>
    <cellStyle name="20% - uthevingsfarge 5 42 3" xfId="3625" xr:uid="{00000000-0005-0000-0000-000072390000}"/>
    <cellStyle name="20% - uthevingsfarge 5 42 4" xfId="39601" xr:uid="{00000000-0005-0000-0000-000073390000}"/>
    <cellStyle name="20% - uthevingsfarge 5 42_4 manuell" xfId="54646"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04" xr:uid="{00000000-0005-0000-0000-000078390000}"/>
    <cellStyle name="20% - uthevingsfarge 5 43 2_4 manuell" xfId="54647" xr:uid="{02173109-98B1-4E89-8F68-E63A2C953DD1}"/>
    <cellStyle name="20% - uthevingsfarge 5 43 3" xfId="3629" xr:uid="{00000000-0005-0000-0000-00007A390000}"/>
    <cellStyle name="20% - uthevingsfarge 5 43 4" xfId="39603" xr:uid="{00000000-0005-0000-0000-00007B390000}"/>
    <cellStyle name="20% - uthevingsfarge 5 43_4 manuell" xfId="54648"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06" xr:uid="{00000000-0005-0000-0000-000080390000}"/>
    <cellStyle name="20% - uthevingsfarge 5 44 2_4 manuell" xfId="54649" xr:uid="{D6AA3452-DE58-43C0-8EF3-E9999CE24BB3}"/>
    <cellStyle name="20% - uthevingsfarge 5 44 3" xfId="3633" xr:uid="{00000000-0005-0000-0000-000082390000}"/>
    <cellStyle name="20% - uthevingsfarge 5 44 4" xfId="39605" xr:uid="{00000000-0005-0000-0000-000083390000}"/>
    <cellStyle name="20% - uthevingsfarge 5 44_4 manuell" xfId="54650"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08" xr:uid="{00000000-0005-0000-0000-000088390000}"/>
    <cellStyle name="20% - uthevingsfarge 5 45 2_4 manuell" xfId="54651" xr:uid="{D925F16F-24C6-478D-BA55-658CD785EFF9}"/>
    <cellStyle name="20% - uthevingsfarge 5 45 3" xfId="3637" xr:uid="{00000000-0005-0000-0000-00008A390000}"/>
    <cellStyle name="20% - uthevingsfarge 5 45 4" xfId="39607" xr:uid="{00000000-0005-0000-0000-00008B390000}"/>
    <cellStyle name="20% - uthevingsfarge 5 45_4 manuell" xfId="54652"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0" xr:uid="{00000000-0005-0000-0000-000090390000}"/>
    <cellStyle name="20% - uthevingsfarge 5 46 2_4 manuell" xfId="54653" xr:uid="{D0278F59-1660-4B06-AE05-83DE0AF2985E}"/>
    <cellStyle name="20% - uthevingsfarge 5 46 3" xfId="3641" xr:uid="{00000000-0005-0000-0000-000092390000}"/>
    <cellStyle name="20% - uthevingsfarge 5 46 4" xfId="39609" xr:uid="{00000000-0005-0000-0000-000093390000}"/>
    <cellStyle name="20% - uthevingsfarge 5 46_4 manuell" xfId="54654"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2" xr:uid="{00000000-0005-0000-0000-000098390000}"/>
    <cellStyle name="20% - uthevingsfarge 5 47 2_4 manuell" xfId="54655" xr:uid="{039742B1-1429-4F89-8928-2A6C3B40D871}"/>
    <cellStyle name="20% - uthevingsfarge 5 47 3" xfId="3645" xr:uid="{00000000-0005-0000-0000-00009A390000}"/>
    <cellStyle name="20% - uthevingsfarge 5 47 4" xfId="39611" xr:uid="{00000000-0005-0000-0000-00009B390000}"/>
    <cellStyle name="20% - uthevingsfarge 5 47_4 manuell" xfId="54656"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14" xr:uid="{00000000-0005-0000-0000-0000A0390000}"/>
    <cellStyle name="20% - uthevingsfarge 5 48 2_4 manuell" xfId="54657" xr:uid="{99E2981F-4BA6-42E0-ABEE-123B2A15E698}"/>
    <cellStyle name="20% - uthevingsfarge 5 48 3" xfId="3649" xr:uid="{00000000-0005-0000-0000-0000A2390000}"/>
    <cellStyle name="20% - uthevingsfarge 5 48 4" xfId="39613" xr:uid="{00000000-0005-0000-0000-0000A3390000}"/>
    <cellStyle name="20% - uthevingsfarge 5 48_4 manuell" xfId="54658"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16" xr:uid="{00000000-0005-0000-0000-0000A8390000}"/>
    <cellStyle name="20% - uthevingsfarge 5 49 2_4 manuell" xfId="54659" xr:uid="{C3555275-70E7-4F1A-9577-CC1D35E8CF08}"/>
    <cellStyle name="20% - uthevingsfarge 5 49 3" xfId="3653" xr:uid="{00000000-0005-0000-0000-0000AA390000}"/>
    <cellStyle name="20% - uthevingsfarge 5 49 4" xfId="39615" xr:uid="{00000000-0005-0000-0000-0000AB390000}"/>
    <cellStyle name="20% - uthevingsfarge 5 49_4 manuell" xfId="54660"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28" xr:uid="{00000000-0005-0000-0000-0000B0390000}"/>
    <cellStyle name="20% - uthevingsfarge 5 5 2 2 2 2" xfId="44629" xr:uid="{00000000-0005-0000-0000-0000B1390000}"/>
    <cellStyle name="20% - uthevingsfarge 5 5 2 2 3" xfId="44630" xr:uid="{00000000-0005-0000-0000-0000B2390000}"/>
    <cellStyle name="20% - uthevingsfarge 5 5 2 2_3. Chng in credit spreads" xfId="44631" xr:uid="{00000000-0005-0000-0000-0000B3390000}"/>
    <cellStyle name="20% - uthevingsfarge 5 5 2 3" xfId="39618" xr:uid="{00000000-0005-0000-0000-0000B4390000}"/>
    <cellStyle name="20% - uthevingsfarge 5 5 2 3 2" xfId="44632" xr:uid="{00000000-0005-0000-0000-0000B5390000}"/>
    <cellStyle name="20% - uthevingsfarge 5 5 2 3 2 2" xfId="44633" xr:uid="{00000000-0005-0000-0000-0000B6390000}"/>
    <cellStyle name="20% - uthevingsfarge 5 5 2 3 3" xfId="44634" xr:uid="{00000000-0005-0000-0000-0000B7390000}"/>
    <cellStyle name="20% - uthevingsfarge 5 5 2 3_3. Chng in credit spreads" xfId="44635" xr:uid="{00000000-0005-0000-0000-0000B8390000}"/>
    <cellStyle name="20% - uthevingsfarge 5 5 2 4" xfId="44636" xr:uid="{00000000-0005-0000-0000-0000B9390000}"/>
    <cellStyle name="20% - uthevingsfarge 5 5 2 4 2" xfId="44637" xr:uid="{00000000-0005-0000-0000-0000BA390000}"/>
    <cellStyle name="20% - uthevingsfarge 5 5 2 5" xfId="44638" xr:uid="{00000000-0005-0000-0000-0000BB390000}"/>
    <cellStyle name="20% - uthevingsfarge 5 5 2_3. Chng in credit spreads" xfId="44639" xr:uid="{00000000-0005-0000-0000-0000BC390000}"/>
    <cellStyle name="20% - uthevingsfarge 5 5 3" xfId="3657" xr:uid="{00000000-0005-0000-0000-0000BD390000}"/>
    <cellStyle name="20% - uthevingsfarge 5 5 3 2" xfId="15158" xr:uid="{00000000-0005-0000-0000-0000BE390000}"/>
    <cellStyle name="20% - uthevingsfarge 5 5 3 2 2" xfId="44640" xr:uid="{00000000-0005-0000-0000-0000BF390000}"/>
    <cellStyle name="20% - uthevingsfarge 5 5 3 3" xfId="44641" xr:uid="{00000000-0005-0000-0000-0000C0390000}"/>
    <cellStyle name="20% - uthevingsfarge 5 5 3_3. Chng in credit spreads" xfId="44642" xr:uid="{00000000-0005-0000-0000-0000C1390000}"/>
    <cellStyle name="20% - uthevingsfarge 5 5 4" xfId="15159" xr:uid="{00000000-0005-0000-0000-0000C2390000}"/>
    <cellStyle name="20% - uthevingsfarge 5 5 4 2" xfId="44643" xr:uid="{00000000-0005-0000-0000-0000C3390000}"/>
    <cellStyle name="20% - uthevingsfarge 5 5 4 2 2" xfId="44644" xr:uid="{00000000-0005-0000-0000-0000C4390000}"/>
    <cellStyle name="20% - uthevingsfarge 5 5 4 3" xfId="44645" xr:uid="{00000000-0005-0000-0000-0000C5390000}"/>
    <cellStyle name="20% - uthevingsfarge 5 5 4_3. Chng in credit spreads" xfId="44646" xr:uid="{00000000-0005-0000-0000-0000C6390000}"/>
    <cellStyle name="20% - uthevingsfarge 5 5 5" xfId="15160" xr:uid="{00000000-0005-0000-0000-0000C7390000}"/>
    <cellStyle name="20% - uthevingsfarge 5 5 5 2" xfId="44647" xr:uid="{00000000-0005-0000-0000-0000C8390000}"/>
    <cellStyle name="20% - uthevingsfarge 5 5 6" xfId="39617" xr:uid="{00000000-0005-0000-0000-0000C9390000}"/>
    <cellStyle name="20% - uthevingsfarge 5 5 7" xfId="44648" xr:uid="{00000000-0005-0000-0000-0000CA390000}"/>
    <cellStyle name="20% - uthevingsfarge 5 5 8" xfId="44649" xr:uid="{00000000-0005-0000-0000-0000CB390000}"/>
    <cellStyle name="20% - uthevingsfarge 5 5 9" xfId="44650" xr:uid="{00000000-0005-0000-0000-0000CC390000}"/>
    <cellStyle name="20% - uthevingsfarge 5 5_3. Chng in credit spreads" xfId="44651"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0" xr:uid="{00000000-0005-0000-0000-0000D1390000}"/>
    <cellStyle name="20% - uthevingsfarge 5 50 2_4 manuell" xfId="54661" xr:uid="{BF96AA5A-5EA8-4FFD-8507-14E8C334FCEB}"/>
    <cellStyle name="20% - uthevingsfarge 5 50 3" xfId="3661" xr:uid="{00000000-0005-0000-0000-0000D3390000}"/>
    <cellStyle name="20% - uthevingsfarge 5 50 4" xfId="39619" xr:uid="{00000000-0005-0000-0000-0000D4390000}"/>
    <cellStyle name="20% - uthevingsfarge 5 50_4 manuell" xfId="54662"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2" xr:uid="{00000000-0005-0000-0000-0000D9390000}"/>
    <cellStyle name="20% - uthevingsfarge 5 51 2_4 manuell" xfId="54663" xr:uid="{31338F06-B7E1-48D6-B56E-6790ADFFCA3C}"/>
    <cellStyle name="20% - uthevingsfarge 5 51 3" xfId="3665" xr:uid="{00000000-0005-0000-0000-0000DB390000}"/>
    <cellStyle name="20% - uthevingsfarge 5 51 4" xfId="39621" xr:uid="{00000000-0005-0000-0000-0000DC390000}"/>
    <cellStyle name="20% - uthevingsfarge 5 51_4 manuell" xfId="54664"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24" xr:uid="{00000000-0005-0000-0000-0000E1390000}"/>
    <cellStyle name="20% - uthevingsfarge 5 52 2_4 manuell" xfId="54665" xr:uid="{D29D8B34-7BD7-4689-8892-0E73A440C3D2}"/>
    <cellStyle name="20% - uthevingsfarge 5 52 3" xfId="3669" xr:uid="{00000000-0005-0000-0000-0000E3390000}"/>
    <cellStyle name="20% - uthevingsfarge 5 52 4" xfId="39623" xr:uid="{00000000-0005-0000-0000-0000E4390000}"/>
    <cellStyle name="20% - uthevingsfarge 5 52_4 manuell" xfId="54666"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26" xr:uid="{00000000-0005-0000-0000-0000E9390000}"/>
    <cellStyle name="20% - uthevingsfarge 5 53 2_4 manuell" xfId="54667" xr:uid="{805200FF-B421-40F0-A0B0-9B15B0AACE44}"/>
    <cellStyle name="20% - uthevingsfarge 5 53 3" xfId="3673" xr:uid="{00000000-0005-0000-0000-0000EB390000}"/>
    <cellStyle name="20% - uthevingsfarge 5 53 4" xfId="39625" xr:uid="{00000000-0005-0000-0000-0000EC390000}"/>
    <cellStyle name="20% - uthevingsfarge 5 53_4 manuell" xfId="54668"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28" xr:uid="{00000000-0005-0000-0000-0000F1390000}"/>
    <cellStyle name="20% - uthevingsfarge 5 54 2_4 manuell" xfId="54669" xr:uid="{51DC3992-2C2D-4E35-8F01-5DF110D1580B}"/>
    <cellStyle name="20% - uthevingsfarge 5 54 3" xfId="3677" xr:uid="{00000000-0005-0000-0000-0000F3390000}"/>
    <cellStyle name="20% - uthevingsfarge 5 54 4" xfId="39627" xr:uid="{00000000-0005-0000-0000-0000F4390000}"/>
    <cellStyle name="20% - uthevingsfarge 5 54_4 manuell" xfId="54670"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0" xr:uid="{00000000-0005-0000-0000-0000F9390000}"/>
    <cellStyle name="20% - uthevingsfarge 5 55 2_4 manuell" xfId="54671" xr:uid="{7CA25F77-C6EF-4A2E-8DAB-F716BAB1BBD1}"/>
    <cellStyle name="20% - uthevingsfarge 5 55 3" xfId="3681" xr:uid="{00000000-0005-0000-0000-0000FB390000}"/>
    <cellStyle name="20% - uthevingsfarge 5 55 4" xfId="39629" xr:uid="{00000000-0005-0000-0000-0000FC390000}"/>
    <cellStyle name="20% - uthevingsfarge 5 55_4 manuell" xfId="54672"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2" xr:uid="{00000000-0005-0000-0000-0000013A0000}"/>
    <cellStyle name="20% - uthevingsfarge 5 56 2_4 manuell" xfId="54673" xr:uid="{7A4CCC6F-16C6-4D1E-AFC1-677F9A77681C}"/>
    <cellStyle name="20% - uthevingsfarge 5 56 3" xfId="3685" xr:uid="{00000000-0005-0000-0000-0000033A0000}"/>
    <cellStyle name="20% - uthevingsfarge 5 56 4" xfId="39631" xr:uid="{00000000-0005-0000-0000-0000043A0000}"/>
    <cellStyle name="20% - uthevingsfarge 5 56_4 manuell" xfId="54674"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34" xr:uid="{00000000-0005-0000-0000-0000093A0000}"/>
    <cellStyle name="20% - uthevingsfarge 5 57 2_4 manuell" xfId="54675" xr:uid="{86BC3786-EAF9-4FC2-BC06-B1EA076BDB6A}"/>
    <cellStyle name="20% - uthevingsfarge 5 57 3" xfId="3689" xr:uid="{00000000-0005-0000-0000-00000B3A0000}"/>
    <cellStyle name="20% - uthevingsfarge 5 57 4" xfId="39633" xr:uid="{00000000-0005-0000-0000-00000C3A0000}"/>
    <cellStyle name="20% - uthevingsfarge 5 57_4 manuell" xfId="54676"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36" xr:uid="{00000000-0005-0000-0000-0000113A0000}"/>
    <cellStyle name="20% - uthevingsfarge 5 58 2_4 manuell" xfId="54677" xr:uid="{8FFFE64E-2059-4762-8000-634792607E38}"/>
    <cellStyle name="20% - uthevingsfarge 5 58 3" xfId="3693" xr:uid="{00000000-0005-0000-0000-0000133A0000}"/>
    <cellStyle name="20% - uthevingsfarge 5 58 4" xfId="39635" xr:uid="{00000000-0005-0000-0000-0000143A0000}"/>
    <cellStyle name="20% - uthevingsfarge 5 58_4 manuell" xfId="54678"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38" xr:uid="{00000000-0005-0000-0000-0000193A0000}"/>
    <cellStyle name="20% - uthevingsfarge 5 59 2_4 manuell" xfId="54679" xr:uid="{03828F10-C5AB-424D-992E-D2A035C44A0B}"/>
    <cellStyle name="20% - uthevingsfarge 5 59 3" xfId="3697" xr:uid="{00000000-0005-0000-0000-00001B3A0000}"/>
    <cellStyle name="20% - uthevingsfarge 5 59 4" xfId="39637" xr:uid="{00000000-0005-0000-0000-00001C3A0000}"/>
    <cellStyle name="20% - uthevingsfarge 5 59_4 manuell" xfId="54680"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2" xr:uid="{00000000-0005-0000-0000-0000213A0000}"/>
    <cellStyle name="20% - uthevingsfarge 5 6 2 2_CC1" xfId="54681" xr:uid="{BB3F75E2-A851-4C25-87F6-41EFABA2D548}"/>
    <cellStyle name="20% - uthevingsfarge 5 6 2 3" xfId="39640" xr:uid="{00000000-0005-0000-0000-0000223A0000}"/>
    <cellStyle name="20% - uthevingsfarge 5 6 2 4" xfId="44653" xr:uid="{00000000-0005-0000-0000-0000233A0000}"/>
    <cellStyle name="20% - uthevingsfarge 5 6 2_3. Chng in credit spreads" xfId="44654" xr:uid="{00000000-0005-0000-0000-0000243A0000}"/>
    <cellStyle name="20% - uthevingsfarge 5 6 3" xfId="3701" xr:uid="{00000000-0005-0000-0000-0000253A0000}"/>
    <cellStyle name="20% - uthevingsfarge 5 6 3 2" xfId="15161" xr:uid="{00000000-0005-0000-0000-0000263A0000}"/>
    <cellStyle name="20% - uthevingsfarge 5 6 3 2 2" xfId="44655" xr:uid="{00000000-0005-0000-0000-0000273A0000}"/>
    <cellStyle name="20% - uthevingsfarge 5 6 3 3" xfId="44656" xr:uid="{00000000-0005-0000-0000-0000283A0000}"/>
    <cellStyle name="20% - uthevingsfarge 5 6 3_3. Chng in credit spreads" xfId="44657" xr:uid="{00000000-0005-0000-0000-0000293A0000}"/>
    <cellStyle name="20% - uthevingsfarge 5 6 4" xfId="15162" xr:uid="{00000000-0005-0000-0000-00002A3A0000}"/>
    <cellStyle name="20% - uthevingsfarge 5 6 4 2" xfId="44658" xr:uid="{00000000-0005-0000-0000-00002B3A0000}"/>
    <cellStyle name="20% - uthevingsfarge 5 6 5" xfId="15163" xr:uid="{00000000-0005-0000-0000-00002C3A0000}"/>
    <cellStyle name="20% - uthevingsfarge 5 6 6" xfId="39639" xr:uid="{00000000-0005-0000-0000-00002D3A0000}"/>
    <cellStyle name="20% - uthevingsfarge 5 6 7" xfId="44659" xr:uid="{00000000-0005-0000-0000-00002E3A0000}"/>
    <cellStyle name="20% - uthevingsfarge 5 6 8" xfId="44660" xr:uid="{00000000-0005-0000-0000-00002F3A0000}"/>
    <cellStyle name="20% - uthevingsfarge 5 6 9" xfId="44661" xr:uid="{00000000-0005-0000-0000-0000303A0000}"/>
    <cellStyle name="20% - uthevingsfarge 5 6_3. Chng in credit spreads" xfId="44662" xr:uid="{00000000-0005-0000-0000-0000313A0000}"/>
    <cellStyle name="20% - uthevingsfarge 5 60" xfId="15164" xr:uid="{00000000-0005-0000-0000-0000323A0000}"/>
    <cellStyle name="20% - uthevingsfarge 5 60 2" xfId="15165" xr:uid="{00000000-0005-0000-0000-0000333A0000}"/>
    <cellStyle name="20% - uthevingsfarge 5 60 2 2" xfId="36610" xr:uid="{00000000-0005-0000-0000-0000343A0000}"/>
    <cellStyle name="20% - uthevingsfarge 5 60 3" xfId="15166" xr:uid="{00000000-0005-0000-0000-0000353A0000}"/>
    <cellStyle name="20% - uthevingsfarge 5 60 4" xfId="36374"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1" xr:uid="{00000000-0005-0000-0000-00003A3A0000}"/>
    <cellStyle name="20% - uthevingsfarge 5 61 3" xfId="15170" xr:uid="{00000000-0005-0000-0000-00003B3A0000}"/>
    <cellStyle name="20% - uthevingsfarge 5 61 4" xfId="36400"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5" xr:uid="{00000000-0005-0000-0000-0000403A0000}"/>
    <cellStyle name="20% - uthevingsfarge 5 62 3" xfId="36364" xr:uid="{00000000-0005-0000-0000-0000413A0000}"/>
    <cellStyle name="20% - uthevingsfarge 5 62_AVA DVA EL" xfId="15174" xr:uid="{00000000-0005-0000-0000-0000423A0000}"/>
    <cellStyle name="20% - uthevingsfarge 5 63" xfId="15175" xr:uid="{00000000-0005-0000-0000-0000433A0000}"/>
    <cellStyle name="20% - uthevingsfarge 5 63 2" xfId="36584" xr:uid="{00000000-0005-0000-0000-0000443A0000}"/>
    <cellStyle name="20% - uthevingsfarge 5 64" xfId="15176" xr:uid="{00000000-0005-0000-0000-0000453A0000}"/>
    <cellStyle name="20% - uthevingsfarge 5 64 2" xfId="36663" xr:uid="{00000000-0005-0000-0000-0000463A0000}"/>
    <cellStyle name="20% - uthevingsfarge 5 65" xfId="15177" xr:uid="{00000000-0005-0000-0000-0000473A0000}"/>
    <cellStyle name="20% - uthevingsfarge 5 65 2" xfId="36554" xr:uid="{00000000-0005-0000-0000-0000483A0000}"/>
    <cellStyle name="20% - uthevingsfarge 5 66" xfId="15178" xr:uid="{00000000-0005-0000-0000-0000493A0000}"/>
    <cellStyle name="20% - uthevingsfarge 5 66 2" xfId="36649" xr:uid="{00000000-0005-0000-0000-00004A3A0000}"/>
    <cellStyle name="20% - uthevingsfarge 5 67" xfId="36642" xr:uid="{00000000-0005-0000-0000-00004B3A0000}"/>
    <cellStyle name="20% - uthevingsfarge 5 68" xfId="44663" xr:uid="{00000000-0005-0000-0000-00004C3A0000}"/>
    <cellStyle name="20% - uthevingsfarge 5 69" xfId="44664"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2" xr:uid="{00000000-0005-0000-0000-0000513A0000}"/>
    <cellStyle name="20% - uthevingsfarge 5 7 2 4" xfId="44665" xr:uid="{00000000-0005-0000-0000-0000523A0000}"/>
    <cellStyle name="20% - uthevingsfarge 5 7 2_4 manuell" xfId="54682"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1" xr:uid="{00000000-0005-0000-0000-0000593A0000}"/>
    <cellStyle name="20% - uthevingsfarge 5 7 7" xfId="44666" xr:uid="{00000000-0005-0000-0000-00005A3A0000}"/>
    <cellStyle name="20% - uthevingsfarge 5 7 8" xfId="44667" xr:uid="{00000000-0005-0000-0000-00005B3A0000}"/>
    <cellStyle name="20% - uthevingsfarge 5 7_3. Chng in credit spreads" xfId="44668" xr:uid="{00000000-0005-0000-0000-00005C3A0000}"/>
    <cellStyle name="20% - uthevingsfarge 5 70" xfId="44669" xr:uid="{00000000-0005-0000-0000-00005D3A0000}"/>
    <cellStyle name="20% - uthevingsfarge 5 71" xfId="44670" xr:uid="{00000000-0005-0000-0000-00005E3A0000}"/>
    <cellStyle name="20% - uthevingsfarge 5 72" xfId="44671" xr:uid="{00000000-0005-0000-0000-00005F3A0000}"/>
    <cellStyle name="20% - uthevingsfarge 5 73" xfId="44672" xr:uid="{00000000-0005-0000-0000-0000603A0000}"/>
    <cellStyle name="20% - uthevingsfarge 5 74" xfId="44673"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44" xr:uid="{00000000-0005-0000-0000-0000653A0000}"/>
    <cellStyle name="20% - uthevingsfarge 5 8 2 4" xfId="44674" xr:uid="{00000000-0005-0000-0000-0000663A0000}"/>
    <cellStyle name="20% - uthevingsfarge 5 8 2_4 manuell" xfId="54683" xr:uid="{B8994567-4594-4167-B5BE-22B848376E6C}"/>
    <cellStyle name="20% - uthevingsfarge 5 8 3" xfId="3709" xr:uid="{00000000-0005-0000-0000-0000683A0000}"/>
    <cellStyle name="20% - uthevingsfarge 5 8 4" xfId="39643" xr:uid="{00000000-0005-0000-0000-0000693A0000}"/>
    <cellStyle name="20% - uthevingsfarge 5 8 5" xfId="44675" xr:uid="{00000000-0005-0000-0000-00006A3A0000}"/>
    <cellStyle name="20% - uthevingsfarge 5 8_3. Chng in credit spreads" xfId="44676"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46" xr:uid="{00000000-0005-0000-0000-00006F3A0000}"/>
    <cellStyle name="20% - uthevingsfarge 5 9 2_4 manuell" xfId="54684" xr:uid="{1B3A7C1A-5B29-4ACF-AA89-70BA987B8277}"/>
    <cellStyle name="20% - uthevingsfarge 5 9 3" xfId="3713" xr:uid="{00000000-0005-0000-0000-0000713A0000}"/>
    <cellStyle name="20% - uthevingsfarge 5 9 4" xfId="39645" xr:uid="{00000000-0005-0000-0000-0000723A0000}"/>
    <cellStyle name="20% - uthevingsfarge 5 9 5" xfId="44677" xr:uid="{00000000-0005-0000-0000-0000733A0000}"/>
    <cellStyle name="20% - uthevingsfarge 5 9_4 manuell" xfId="54685" xr:uid="{3E88446C-EB3F-4BFB-B82E-9814A6A7E1BB}"/>
    <cellStyle name="20% - uthevingsfarge 5_4 manuell" xfId="54686" xr:uid="{75638F5B-105B-4A5B-A31E-80281983F137}"/>
    <cellStyle name="20% - uthevingsfarge 6" xfId="36249"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49" xr:uid="{00000000-0005-0000-0000-00007A3A0000}"/>
    <cellStyle name="20% - uthevingsfarge 6 10 2 2_CC1" xfId="54687" xr:uid="{79F1FCD1-20E1-4EB6-B3E2-3F684B466B95}"/>
    <cellStyle name="20% - uthevingsfarge 6 10 2 3" xfId="39650" xr:uid="{00000000-0005-0000-0000-00007B3A0000}"/>
    <cellStyle name="20% - uthevingsfarge 6 10 2 4" xfId="39651" xr:uid="{00000000-0005-0000-0000-00007C3A0000}"/>
    <cellStyle name="20% - uthevingsfarge 6 10 2 5" xfId="39652" xr:uid="{00000000-0005-0000-0000-00007D3A0000}"/>
    <cellStyle name="20% - uthevingsfarge 6 10 2 6" xfId="39648" xr:uid="{00000000-0005-0000-0000-00007E3A0000}"/>
    <cellStyle name="20% - uthevingsfarge 6 10 2_4 manuell" xfId="54688" xr:uid="{ABE6EBBC-6A13-44D3-B2C3-6449751C0005}"/>
    <cellStyle name="20% - uthevingsfarge 6 10 3" xfId="3717" xr:uid="{00000000-0005-0000-0000-0000803A0000}"/>
    <cellStyle name="20% - uthevingsfarge 6 10 3 2" xfId="39653" xr:uid="{00000000-0005-0000-0000-0000813A0000}"/>
    <cellStyle name="20% - uthevingsfarge 6 10 3_CC1" xfId="54689" xr:uid="{74BCAF79-A369-4CC8-90DF-F7A00DB8AD04}"/>
    <cellStyle name="20% - uthevingsfarge 6 10 4" xfId="39654" xr:uid="{00000000-0005-0000-0000-0000823A0000}"/>
    <cellStyle name="20% - uthevingsfarge 6 10 5" xfId="39655" xr:uid="{00000000-0005-0000-0000-0000833A0000}"/>
    <cellStyle name="20% - uthevingsfarge 6 10 6" xfId="39656" xr:uid="{00000000-0005-0000-0000-0000843A0000}"/>
    <cellStyle name="20% - uthevingsfarge 6 10 7" xfId="39647" xr:uid="{00000000-0005-0000-0000-0000853A0000}"/>
    <cellStyle name="20% - uthevingsfarge 6 10_4 manuell" xfId="54690"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59" xr:uid="{00000000-0005-0000-0000-00008A3A0000}"/>
    <cellStyle name="20% - uthevingsfarge 6 11 2 2_CC1" xfId="54691" xr:uid="{C1C2AE99-3DAE-435F-8CE1-FE189C9C96B7}"/>
    <cellStyle name="20% - uthevingsfarge 6 11 2 3" xfId="39660" xr:uid="{00000000-0005-0000-0000-00008B3A0000}"/>
    <cellStyle name="20% - uthevingsfarge 6 11 2 4" xfId="39661" xr:uid="{00000000-0005-0000-0000-00008C3A0000}"/>
    <cellStyle name="20% - uthevingsfarge 6 11 2 5" xfId="39662" xr:uid="{00000000-0005-0000-0000-00008D3A0000}"/>
    <cellStyle name="20% - uthevingsfarge 6 11 2 6" xfId="39658" xr:uid="{00000000-0005-0000-0000-00008E3A0000}"/>
    <cellStyle name="20% - uthevingsfarge 6 11 2_4 manuell" xfId="54692" xr:uid="{FD123B70-BEBF-4120-B02A-371C97CE6418}"/>
    <cellStyle name="20% - uthevingsfarge 6 11 3" xfId="3721" xr:uid="{00000000-0005-0000-0000-0000903A0000}"/>
    <cellStyle name="20% - uthevingsfarge 6 11 3 2" xfId="39663" xr:uid="{00000000-0005-0000-0000-0000913A0000}"/>
    <cellStyle name="20% - uthevingsfarge 6 11 3_CC1" xfId="54693" xr:uid="{C339F0CC-D261-4EDB-9F38-A845384A12BB}"/>
    <cellStyle name="20% - uthevingsfarge 6 11 4" xfId="39664" xr:uid="{00000000-0005-0000-0000-0000923A0000}"/>
    <cellStyle name="20% - uthevingsfarge 6 11 5" xfId="39665" xr:uid="{00000000-0005-0000-0000-0000933A0000}"/>
    <cellStyle name="20% - uthevingsfarge 6 11 6" xfId="39666" xr:uid="{00000000-0005-0000-0000-0000943A0000}"/>
    <cellStyle name="20% - uthevingsfarge 6 11 7" xfId="39657" xr:uid="{00000000-0005-0000-0000-0000953A0000}"/>
    <cellStyle name="20% - uthevingsfarge 6 11_4 manuell" xfId="54694"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69" xr:uid="{00000000-0005-0000-0000-00009A3A0000}"/>
    <cellStyle name="20% - uthevingsfarge 6 12 2 2_CC1" xfId="54695" xr:uid="{1C6EED08-B143-4D7D-81B9-752B1CF574DD}"/>
    <cellStyle name="20% - uthevingsfarge 6 12 2 3" xfId="39670" xr:uid="{00000000-0005-0000-0000-00009B3A0000}"/>
    <cellStyle name="20% - uthevingsfarge 6 12 2 4" xfId="39671" xr:uid="{00000000-0005-0000-0000-00009C3A0000}"/>
    <cellStyle name="20% - uthevingsfarge 6 12 2 5" xfId="39672" xr:uid="{00000000-0005-0000-0000-00009D3A0000}"/>
    <cellStyle name="20% - uthevingsfarge 6 12 2 6" xfId="39668" xr:uid="{00000000-0005-0000-0000-00009E3A0000}"/>
    <cellStyle name="20% - uthevingsfarge 6 12 2_4 manuell" xfId="54696" xr:uid="{CDD1D1CD-F8AF-4C27-93F2-388157592442}"/>
    <cellStyle name="20% - uthevingsfarge 6 12 3" xfId="3725" xr:uid="{00000000-0005-0000-0000-0000A03A0000}"/>
    <cellStyle name="20% - uthevingsfarge 6 12 3 2" xfId="39673" xr:uid="{00000000-0005-0000-0000-0000A13A0000}"/>
    <cellStyle name="20% - uthevingsfarge 6 12 3_CC1" xfId="54697" xr:uid="{119BF059-7E48-4338-9B38-DB3EC50E7DB0}"/>
    <cellStyle name="20% - uthevingsfarge 6 12 4" xfId="39674" xr:uid="{00000000-0005-0000-0000-0000A23A0000}"/>
    <cellStyle name="20% - uthevingsfarge 6 12 5" xfId="39675" xr:uid="{00000000-0005-0000-0000-0000A33A0000}"/>
    <cellStyle name="20% - uthevingsfarge 6 12 6" xfId="39676" xr:uid="{00000000-0005-0000-0000-0000A43A0000}"/>
    <cellStyle name="20% - uthevingsfarge 6 12 7" xfId="39667" xr:uid="{00000000-0005-0000-0000-0000A53A0000}"/>
    <cellStyle name="20% - uthevingsfarge 6 12_4 manuell" xfId="54698"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79" xr:uid="{00000000-0005-0000-0000-0000AA3A0000}"/>
    <cellStyle name="20% - uthevingsfarge 6 13 2 2_CC1" xfId="54699" xr:uid="{D7F56CA6-29DB-41CB-9750-CF8FC3158EA8}"/>
    <cellStyle name="20% - uthevingsfarge 6 13 2 3" xfId="39680" xr:uid="{00000000-0005-0000-0000-0000AB3A0000}"/>
    <cellStyle name="20% - uthevingsfarge 6 13 2 4" xfId="39681" xr:uid="{00000000-0005-0000-0000-0000AC3A0000}"/>
    <cellStyle name="20% - uthevingsfarge 6 13 2 5" xfId="39682" xr:uid="{00000000-0005-0000-0000-0000AD3A0000}"/>
    <cellStyle name="20% - uthevingsfarge 6 13 2 6" xfId="39678" xr:uid="{00000000-0005-0000-0000-0000AE3A0000}"/>
    <cellStyle name="20% - uthevingsfarge 6 13 2_4 manuell" xfId="54700" xr:uid="{37263A43-0E9B-47FA-8A4C-A1B27353FED9}"/>
    <cellStyle name="20% - uthevingsfarge 6 13 3" xfId="3729" xr:uid="{00000000-0005-0000-0000-0000B03A0000}"/>
    <cellStyle name="20% - uthevingsfarge 6 13 3 2" xfId="39683" xr:uid="{00000000-0005-0000-0000-0000B13A0000}"/>
    <cellStyle name="20% - uthevingsfarge 6 13 3_CC1" xfId="54701" xr:uid="{1C3DE82D-89B7-4C34-975D-822BEF7A4BB5}"/>
    <cellStyle name="20% - uthevingsfarge 6 13 4" xfId="39684" xr:uid="{00000000-0005-0000-0000-0000B23A0000}"/>
    <cellStyle name="20% - uthevingsfarge 6 13 5" xfId="39685" xr:uid="{00000000-0005-0000-0000-0000B33A0000}"/>
    <cellStyle name="20% - uthevingsfarge 6 13 6" xfId="39686" xr:uid="{00000000-0005-0000-0000-0000B43A0000}"/>
    <cellStyle name="20% - uthevingsfarge 6 13 7" xfId="39677" xr:uid="{00000000-0005-0000-0000-0000B53A0000}"/>
    <cellStyle name="20% - uthevingsfarge 6 13_4 manuell" xfId="54702"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89" xr:uid="{00000000-0005-0000-0000-0000BA3A0000}"/>
    <cellStyle name="20% - uthevingsfarge 6 14 2 2_CC1" xfId="54703" xr:uid="{0D51F2BF-5CF2-4C0B-8240-B8286FECBB45}"/>
    <cellStyle name="20% - uthevingsfarge 6 14 2 3" xfId="39690" xr:uid="{00000000-0005-0000-0000-0000BB3A0000}"/>
    <cellStyle name="20% - uthevingsfarge 6 14 2 4" xfId="39691" xr:uid="{00000000-0005-0000-0000-0000BC3A0000}"/>
    <cellStyle name="20% - uthevingsfarge 6 14 2 5" xfId="39692" xr:uid="{00000000-0005-0000-0000-0000BD3A0000}"/>
    <cellStyle name="20% - uthevingsfarge 6 14 2 6" xfId="39688" xr:uid="{00000000-0005-0000-0000-0000BE3A0000}"/>
    <cellStyle name="20% - uthevingsfarge 6 14 2_4 manuell" xfId="54704" xr:uid="{E6CBC452-212C-474E-B577-171FABC8B442}"/>
    <cellStyle name="20% - uthevingsfarge 6 14 3" xfId="3733" xr:uid="{00000000-0005-0000-0000-0000C03A0000}"/>
    <cellStyle name="20% - uthevingsfarge 6 14 3 2" xfId="39693" xr:uid="{00000000-0005-0000-0000-0000C13A0000}"/>
    <cellStyle name="20% - uthevingsfarge 6 14 3_CC1" xfId="54705" xr:uid="{1BE4C077-0DE1-4CA0-8F38-1FCF697DC9EE}"/>
    <cellStyle name="20% - uthevingsfarge 6 14 4" xfId="39694" xr:uid="{00000000-0005-0000-0000-0000C23A0000}"/>
    <cellStyle name="20% - uthevingsfarge 6 14 5" xfId="39695" xr:uid="{00000000-0005-0000-0000-0000C33A0000}"/>
    <cellStyle name="20% - uthevingsfarge 6 14 6" xfId="39696" xr:uid="{00000000-0005-0000-0000-0000C43A0000}"/>
    <cellStyle name="20% - uthevingsfarge 6 14 7" xfId="39687" xr:uid="{00000000-0005-0000-0000-0000C53A0000}"/>
    <cellStyle name="20% - uthevingsfarge 6 14_4 manuell" xfId="54706"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699" xr:uid="{00000000-0005-0000-0000-0000CA3A0000}"/>
    <cellStyle name="20% - uthevingsfarge 6 15 2 2_CC1" xfId="54707" xr:uid="{AD5E843C-407C-4E54-A4CC-699715FA3393}"/>
    <cellStyle name="20% - uthevingsfarge 6 15 2 3" xfId="39700" xr:uid="{00000000-0005-0000-0000-0000CB3A0000}"/>
    <cellStyle name="20% - uthevingsfarge 6 15 2 4" xfId="39701" xr:uid="{00000000-0005-0000-0000-0000CC3A0000}"/>
    <cellStyle name="20% - uthevingsfarge 6 15 2 5" xfId="39702" xr:uid="{00000000-0005-0000-0000-0000CD3A0000}"/>
    <cellStyle name="20% - uthevingsfarge 6 15 2 6" xfId="39698" xr:uid="{00000000-0005-0000-0000-0000CE3A0000}"/>
    <cellStyle name="20% - uthevingsfarge 6 15 2_4 manuell" xfId="54708" xr:uid="{43D43113-C5C8-4F11-B045-747769FB0194}"/>
    <cellStyle name="20% - uthevingsfarge 6 15 3" xfId="3737" xr:uid="{00000000-0005-0000-0000-0000D03A0000}"/>
    <cellStyle name="20% - uthevingsfarge 6 15 3 2" xfId="39703" xr:uid="{00000000-0005-0000-0000-0000D13A0000}"/>
    <cellStyle name="20% - uthevingsfarge 6 15 3_CC1" xfId="54709" xr:uid="{0035D6A8-F05F-477B-9DAA-E83DDA841F94}"/>
    <cellStyle name="20% - uthevingsfarge 6 15 4" xfId="39704" xr:uid="{00000000-0005-0000-0000-0000D23A0000}"/>
    <cellStyle name="20% - uthevingsfarge 6 15 5" xfId="39705" xr:uid="{00000000-0005-0000-0000-0000D33A0000}"/>
    <cellStyle name="20% - uthevingsfarge 6 15 6" xfId="39706" xr:uid="{00000000-0005-0000-0000-0000D43A0000}"/>
    <cellStyle name="20% - uthevingsfarge 6 15 7" xfId="39697" xr:uid="{00000000-0005-0000-0000-0000D53A0000}"/>
    <cellStyle name="20% - uthevingsfarge 6 15_4 manuell" xfId="54710"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09" xr:uid="{00000000-0005-0000-0000-0000DA3A0000}"/>
    <cellStyle name="20% - uthevingsfarge 6 16 2 2_CC1" xfId="54711" xr:uid="{20EAA283-AA13-4092-9B1F-8C7A1926862D}"/>
    <cellStyle name="20% - uthevingsfarge 6 16 2 3" xfId="39710" xr:uid="{00000000-0005-0000-0000-0000DB3A0000}"/>
    <cellStyle name="20% - uthevingsfarge 6 16 2 4" xfId="39711" xr:uid="{00000000-0005-0000-0000-0000DC3A0000}"/>
    <cellStyle name="20% - uthevingsfarge 6 16 2 5" xfId="39712" xr:uid="{00000000-0005-0000-0000-0000DD3A0000}"/>
    <cellStyle name="20% - uthevingsfarge 6 16 2 6" xfId="39708" xr:uid="{00000000-0005-0000-0000-0000DE3A0000}"/>
    <cellStyle name="20% - uthevingsfarge 6 16 2_4 manuell" xfId="54712" xr:uid="{BE67AF65-9E9B-4056-99DA-0F56CECF16D3}"/>
    <cellStyle name="20% - uthevingsfarge 6 16 3" xfId="3741" xr:uid="{00000000-0005-0000-0000-0000E03A0000}"/>
    <cellStyle name="20% - uthevingsfarge 6 16 3 2" xfId="39713" xr:uid="{00000000-0005-0000-0000-0000E13A0000}"/>
    <cellStyle name="20% - uthevingsfarge 6 16 3_CC1" xfId="54713" xr:uid="{498DCC88-3D3A-4868-B66C-FAA1D0CB55E1}"/>
    <cellStyle name="20% - uthevingsfarge 6 16 4" xfId="39714" xr:uid="{00000000-0005-0000-0000-0000E23A0000}"/>
    <cellStyle name="20% - uthevingsfarge 6 16 5" xfId="39715" xr:uid="{00000000-0005-0000-0000-0000E33A0000}"/>
    <cellStyle name="20% - uthevingsfarge 6 16 6" xfId="39716" xr:uid="{00000000-0005-0000-0000-0000E43A0000}"/>
    <cellStyle name="20% - uthevingsfarge 6 16 7" xfId="39707" xr:uid="{00000000-0005-0000-0000-0000E53A0000}"/>
    <cellStyle name="20% - uthevingsfarge 6 16_4 manuell" xfId="54714"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19" xr:uid="{00000000-0005-0000-0000-0000EA3A0000}"/>
    <cellStyle name="20% - uthevingsfarge 6 17 2 2_CC1" xfId="54715" xr:uid="{5753F78E-A15F-4AFD-9F0C-77A62674D151}"/>
    <cellStyle name="20% - uthevingsfarge 6 17 2 3" xfId="39720" xr:uid="{00000000-0005-0000-0000-0000EB3A0000}"/>
    <cellStyle name="20% - uthevingsfarge 6 17 2 4" xfId="39721" xr:uid="{00000000-0005-0000-0000-0000EC3A0000}"/>
    <cellStyle name="20% - uthevingsfarge 6 17 2 5" xfId="39722" xr:uid="{00000000-0005-0000-0000-0000ED3A0000}"/>
    <cellStyle name="20% - uthevingsfarge 6 17 2 6" xfId="39718" xr:uid="{00000000-0005-0000-0000-0000EE3A0000}"/>
    <cellStyle name="20% - uthevingsfarge 6 17 2_4 manuell" xfId="54716" xr:uid="{888C2643-6D18-41F1-93B5-84E529258659}"/>
    <cellStyle name="20% - uthevingsfarge 6 17 3" xfId="3745" xr:uid="{00000000-0005-0000-0000-0000F03A0000}"/>
    <cellStyle name="20% - uthevingsfarge 6 17 3 2" xfId="39723" xr:uid="{00000000-0005-0000-0000-0000F13A0000}"/>
    <cellStyle name="20% - uthevingsfarge 6 17 3_CC1" xfId="54717" xr:uid="{F1DD84A2-85C2-404D-AC78-6F4ED41776C0}"/>
    <cellStyle name="20% - uthevingsfarge 6 17 4" xfId="39724" xr:uid="{00000000-0005-0000-0000-0000F23A0000}"/>
    <cellStyle name="20% - uthevingsfarge 6 17 5" xfId="39725" xr:uid="{00000000-0005-0000-0000-0000F33A0000}"/>
    <cellStyle name="20% - uthevingsfarge 6 17 6" xfId="39726" xr:uid="{00000000-0005-0000-0000-0000F43A0000}"/>
    <cellStyle name="20% - uthevingsfarge 6 17 7" xfId="39717" xr:uid="{00000000-0005-0000-0000-0000F53A0000}"/>
    <cellStyle name="20% - uthevingsfarge 6 17_4 manuell" xfId="54718"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29" xr:uid="{00000000-0005-0000-0000-0000FA3A0000}"/>
    <cellStyle name="20% - uthevingsfarge 6 18 2 2_CC1" xfId="54719" xr:uid="{F629F718-1E0D-4305-8C21-9E98F6F250B8}"/>
    <cellStyle name="20% - uthevingsfarge 6 18 2 3" xfId="39730" xr:uid="{00000000-0005-0000-0000-0000FB3A0000}"/>
    <cellStyle name="20% - uthevingsfarge 6 18 2 4" xfId="39731" xr:uid="{00000000-0005-0000-0000-0000FC3A0000}"/>
    <cellStyle name="20% - uthevingsfarge 6 18 2 5" xfId="39732" xr:uid="{00000000-0005-0000-0000-0000FD3A0000}"/>
    <cellStyle name="20% - uthevingsfarge 6 18 2 6" xfId="39728" xr:uid="{00000000-0005-0000-0000-0000FE3A0000}"/>
    <cellStyle name="20% - uthevingsfarge 6 18 2_4 manuell" xfId="54720" xr:uid="{7DC22A5F-7EF0-476D-A65B-0BC70620A93E}"/>
    <cellStyle name="20% - uthevingsfarge 6 18 3" xfId="3749" xr:uid="{00000000-0005-0000-0000-0000003B0000}"/>
    <cellStyle name="20% - uthevingsfarge 6 18 3 2" xfId="39733" xr:uid="{00000000-0005-0000-0000-0000013B0000}"/>
    <cellStyle name="20% - uthevingsfarge 6 18 3_CC1" xfId="54721" xr:uid="{81875665-6B77-4337-94D8-1356D5999122}"/>
    <cellStyle name="20% - uthevingsfarge 6 18 4" xfId="39734" xr:uid="{00000000-0005-0000-0000-0000023B0000}"/>
    <cellStyle name="20% - uthevingsfarge 6 18 5" xfId="39735" xr:uid="{00000000-0005-0000-0000-0000033B0000}"/>
    <cellStyle name="20% - uthevingsfarge 6 18 6" xfId="39736" xr:uid="{00000000-0005-0000-0000-0000043B0000}"/>
    <cellStyle name="20% - uthevingsfarge 6 18 7" xfId="39727" xr:uid="{00000000-0005-0000-0000-0000053B0000}"/>
    <cellStyle name="20% - uthevingsfarge 6 18_4 manuell" xfId="54722"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39" xr:uid="{00000000-0005-0000-0000-00000A3B0000}"/>
    <cellStyle name="20% - uthevingsfarge 6 19 2 2_CC1" xfId="54723" xr:uid="{6F0E49DE-191F-4314-BC85-D19C64892988}"/>
    <cellStyle name="20% - uthevingsfarge 6 19 2 3" xfId="39740" xr:uid="{00000000-0005-0000-0000-00000B3B0000}"/>
    <cellStyle name="20% - uthevingsfarge 6 19 2 4" xfId="39741" xr:uid="{00000000-0005-0000-0000-00000C3B0000}"/>
    <cellStyle name="20% - uthevingsfarge 6 19 2 5" xfId="39742" xr:uid="{00000000-0005-0000-0000-00000D3B0000}"/>
    <cellStyle name="20% - uthevingsfarge 6 19 2 6" xfId="39738" xr:uid="{00000000-0005-0000-0000-00000E3B0000}"/>
    <cellStyle name="20% - uthevingsfarge 6 19 2_4 manuell" xfId="54724" xr:uid="{27163164-A8C7-44F6-B1FA-7782EE2DDD4C}"/>
    <cellStyle name="20% - uthevingsfarge 6 19 3" xfId="3753" xr:uid="{00000000-0005-0000-0000-0000103B0000}"/>
    <cellStyle name="20% - uthevingsfarge 6 19 3 2" xfId="39743" xr:uid="{00000000-0005-0000-0000-0000113B0000}"/>
    <cellStyle name="20% - uthevingsfarge 6 19 3_CC1" xfId="54725" xr:uid="{3813D40A-722E-42D0-8165-CFBC4B8078F4}"/>
    <cellStyle name="20% - uthevingsfarge 6 19 4" xfId="39744" xr:uid="{00000000-0005-0000-0000-0000123B0000}"/>
    <cellStyle name="20% - uthevingsfarge 6 19 5" xfId="39745" xr:uid="{00000000-0005-0000-0000-0000133B0000}"/>
    <cellStyle name="20% - uthevingsfarge 6 19 6" xfId="39746" xr:uid="{00000000-0005-0000-0000-0000143B0000}"/>
    <cellStyle name="20% - uthevingsfarge 6 19 7" xfId="39737" xr:uid="{00000000-0005-0000-0000-0000153B0000}"/>
    <cellStyle name="20% - uthevingsfarge 6 19_4 manuell" xfId="54726"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78" xr:uid="{00000000-0005-0000-0000-00001E3B0000}"/>
    <cellStyle name="20% - uthevingsfarge 6 2 14" xfId="44679" xr:uid="{00000000-0005-0000-0000-00001F3B0000}"/>
    <cellStyle name="20% - uthevingsfarge 6 2 15" xfId="44680" xr:uid="{00000000-0005-0000-0000-0000203B0000}"/>
    <cellStyle name="20% - uthevingsfarge 6 2 16" xfId="44681" xr:uid="{00000000-0005-0000-0000-0000213B0000}"/>
    <cellStyle name="20% - uthevingsfarge 6 2 2" xfId="3755" xr:uid="{00000000-0005-0000-0000-0000223B0000}"/>
    <cellStyle name="20% - uthevingsfarge 6 2 2 10" xfId="44682" xr:uid="{00000000-0005-0000-0000-0000233B0000}"/>
    <cellStyle name="20% - uthevingsfarge 6 2 2 11" xfId="44683" xr:uid="{00000000-0005-0000-0000-0000243B0000}"/>
    <cellStyle name="20% - uthevingsfarge 6 2 2 2" xfId="3756" xr:uid="{00000000-0005-0000-0000-0000253B0000}"/>
    <cellStyle name="20% - uthevingsfarge 6 2 2 2 10" xfId="44684" xr:uid="{00000000-0005-0000-0000-0000263B0000}"/>
    <cellStyle name="20% - uthevingsfarge 6 2 2 2 2" xfId="15189" xr:uid="{00000000-0005-0000-0000-0000273B0000}"/>
    <cellStyle name="20% - uthevingsfarge 6 2 2 2 2 2" xfId="15190" xr:uid="{00000000-0005-0000-0000-0000283B0000}"/>
    <cellStyle name="20% - uthevingsfarge 6 2 2 2 2 2 2" xfId="44685" xr:uid="{00000000-0005-0000-0000-0000293B0000}"/>
    <cellStyle name="20% - uthevingsfarge 6 2 2 2 2 2 2 2" xfId="44686" xr:uid="{00000000-0005-0000-0000-00002A3B0000}"/>
    <cellStyle name="20% - uthevingsfarge 6 2 2 2 2 2 3" xfId="44687" xr:uid="{00000000-0005-0000-0000-00002B3B0000}"/>
    <cellStyle name="20% - uthevingsfarge 6 2 2 2 2 2_3. Chng in credit spreads" xfId="44688" xr:uid="{00000000-0005-0000-0000-00002C3B0000}"/>
    <cellStyle name="20% - uthevingsfarge 6 2 2 2 2 3" xfId="15191" xr:uid="{00000000-0005-0000-0000-00002D3B0000}"/>
    <cellStyle name="20% - uthevingsfarge 6 2 2 2 2 3 2" xfId="44689" xr:uid="{00000000-0005-0000-0000-00002E3B0000}"/>
    <cellStyle name="20% - uthevingsfarge 6 2 2 2 2 4" xfId="44690" xr:uid="{00000000-0005-0000-0000-00002F3B0000}"/>
    <cellStyle name="20% - uthevingsfarge 6 2 2 2 2 5" xfId="44691" xr:uid="{00000000-0005-0000-0000-0000303B0000}"/>
    <cellStyle name="20% - uthevingsfarge 6 2 2 2 2 6" xfId="44692" xr:uid="{00000000-0005-0000-0000-0000313B0000}"/>
    <cellStyle name="20% - uthevingsfarge 6 2 2 2 2_3. Chng in credit spreads" xfId="44693" xr:uid="{00000000-0005-0000-0000-0000323B0000}"/>
    <cellStyle name="20% - uthevingsfarge 6 2 2 2 3" xfId="15192" xr:uid="{00000000-0005-0000-0000-0000333B0000}"/>
    <cellStyle name="20% - uthevingsfarge 6 2 2 2 3 2" xfId="15193" xr:uid="{00000000-0005-0000-0000-0000343B0000}"/>
    <cellStyle name="20% - uthevingsfarge 6 2 2 2 3 2 2" xfId="44694" xr:uid="{00000000-0005-0000-0000-0000353B0000}"/>
    <cellStyle name="20% - uthevingsfarge 6 2 2 2 3 2 2 2" xfId="44695" xr:uid="{00000000-0005-0000-0000-0000363B0000}"/>
    <cellStyle name="20% - uthevingsfarge 6 2 2 2 3 2 3" xfId="44696" xr:uid="{00000000-0005-0000-0000-0000373B0000}"/>
    <cellStyle name="20% - uthevingsfarge 6 2 2 2 3 2_3. Chng in credit spreads" xfId="44697" xr:uid="{00000000-0005-0000-0000-0000383B0000}"/>
    <cellStyle name="20% - uthevingsfarge 6 2 2 2 3 3" xfId="15194" xr:uid="{00000000-0005-0000-0000-0000393B0000}"/>
    <cellStyle name="20% - uthevingsfarge 6 2 2 2 3 3 2" xfId="44698" xr:uid="{00000000-0005-0000-0000-00003A3B0000}"/>
    <cellStyle name="20% - uthevingsfarge 6 2 2 2 3 4" xfId="44699" xr:uid="{00000000-0005-0000-0000-00003B3B0000}"/>
    <cellStyle name="20% - uthevingsfarge 6 2 2 2 3 5" xfId="44700" xr:uid="{00000000-0005-0000-0000-00003C3B0000}"/>
    <cellStyle name="20% - uthevingsfarge 6 2 2 2 3 6" xfId="44701" xr:uid="{00000000-0005-0000-0000-00003D3B0000}"/>
    <cellStyle name="20% - uthevingsfarge 6 2 2 2 3_3. Chng in credit spreads" xfId="44702" xr:uid="{00000000-0005-0000-0000-00003E3B0000}"/>
    <cellStyle name="20% - uthevingsfarge 6 2 2 2 4" xfId="15195" xr:uid="{00000000-0005-0000-0000-00003F3B0000}"/>
    <cellStyle name="20% - uthevingsfarge 6 2 2 2 4 2" xfId="15196" xr:uid="{00000000-0005-0000-0000-0000403B0000}"/>
    <cellStyle name="20% - uthevingsfarge 6 2 2 2 4 2 2" xfId="44703" xr:uid="{00000000-0005-0000-0000-0000413B0000}"/>
    <cellStyle name="20% - uthevingsfarge 6 2 2 2 4 3" xfId="15197" xr:uid="{00000000-0005-0000-0000-0000423B0000}"/>
    <cellStyle name="20% - uthevingsfarge 6 2 2 2 4 4" xfId="44704" xr:uid="{00000000-0005-0000-0000-0000433B0000}"/>
    <cellStyle name="20% - uthevingsfarge 6 2 2 2 4 5" xfId="44705" xr:uid="{00000000-0005-0000-0000-0000443B0000}"/>
    <cellStyle name="20% - uthevingsfarge 6 2 2 2 4 6" xfId="44706" xr:uid="{00000000-0005-0000-0000-0000453B0000}"/>
    <cellStyle name="20% - uthevingsfarge 6 2 2 2 4_3. Chng in credit spreads" xfId="44707" xr:uid="{00000000-0005-0000-0000-0000463B0000}"/>
    <cellStyle name="20% - uthevingsfarge 6 2 2 2 5" xfId="15198" xr:uid="{00000000-0005-0000-0000-0000473B0000}"/>
    <cellStyle name="20% - uthevingsfarge 6 2 2 2 5 2" xfId="15199" xr:uid="{00000000-0005-0000-0000-0000483B0000}"/>
    <cellStyle name="20% - uthevingsfarge 6 2 2 2 5 2 2" xfId="44708" xr:uid="{00000000-0005-0000-0000-0000493B0000}"/>
    <cellStyle name="20% - uthevingsfarge 6 2 2 2 5 3" xfId="15200" xr:uid="{00000000-0005-0000-0000-00004A3B0000}"/>
    <cellStyle name="20% - uthevingsfarge 6 2 2 2 5 4" xfId="44709" xr:uid="{00000000-0005-0000-0000-00004B3B0000}"/>
    <cellStyle name="20% - uthevingsfarge 6 2 2 2 5 5" xfId="44710" xr:uid="{00000000-0005-0000-0000-00004C3B0000}"/>
    <cellStyle name="20% - uthevingsfarge 6 2 2 2 5_3. Chng in credit spreads" xfId="44711" xr:uid="{00000000-0005-0000-0000-00004D3B0000}"/>
    <cellStyle name="20% - uthevingsfarge 6 2 2 2 6" xfId="15201" xr:uid="{00000000-0005-0000-0000-00004E3B0000}"/>
    <cellStyle name="20% - uthevingsfarge 6 2 2 2 6 2" xfId="44712" xr:uid="{00000000-0005-0000-0000-00004F3B0000}"/>
    <cellStyle name="20% - uthevingsfarge 6 2 2 2 7" xfId="15202" xr:uid="{00000000-0005-0000-0000-0000503B0000}"/>
    <cellStyle name="20% - uthevingsfarge 6 2 2 2 8" xfId="39748" xr:uid="{00000000-0005-0000-0000-0000513B0000}"/>
    <cellStyle name="20% - uthevingsfarge 6 2 2 2 9" xfId="44713" xr:uid="{00000000-0005-0000-0000-0000523B0000}"/>
    <cellStyle name="20% - uthevingsfarge 6 2 2 2_3. Chng in credit spreads" xfId="44714" xr:uid="{00000000-0005-0000-0000-0000533B0000}"/>
    <cellStyle name="20% - uthevingsfarge 6 2 2 3" xfId="15203" xr:uid="{00000000-0005-0000-0000-0000543B0000}"/>
    <cellStyle name="20% - uthevingsfarge 6 2 2 3 2" xfId="15204" xr:uid="{00000000-0005-0000-0000-0000553B0000}"/>
    <cellStyle name="20% - uthevingsfarge 6 2 2 3 2 2" xfId="44715" xr:uid="{00000000-0005-0000-0000-0000563B0000}"/>
    <cellStyle name="20% - uthevingsfarge 6 2 2 3 2 2 2" xfId="44716" xr:uid="{00000000-0005-0000-0000-0000573B0000}"/>
    <cellStyle name="20% - uthevingsfarge 6 2 2 3 2 3" xfId="44717" xr:uid="{00000000-0005-0000-0000-0000583B0000}"/>
    <cellStyle name="20% - uthevingsfarge 6 2 2 3 2_3. Chng in credit spreads" xfId="44718" xr:uid="{00000000-0005-0000-0000-0000593B0000}"/>
    <cellStyle name="20% - uthevingsfarge 6 2 2 3 3" xfId="15205" xr:uid="{00000000-0005-0000-0000-00005A3B0000}"/>
    <cellStyle name="20% - uthevingsfarge 6 2 2 3 3 2" xfId="44719" xr:uid="{00000000-0005-0000-0000-00005B3B0000}"/>
    <cellStyle name="20% - uthevingsfarge 6 2 2 3 4" xfId="39749" xr:uid="{00000000-0005-0000-0000-00005C3B0000}"/>
    <cellStyle name="20% - uthevingsfarge 6 2 2 3 5" xfId="44720" xr:uid="{00000000-0005-0000-0000-00005D3B0000}"/>
    <cellStyle name="20% - uthevingsfarge 6 2 2 3 6" xfId="44721" xr:uid="{00000000-0005-0000-0000-00005E3B0000}"/>
    <cellStyle name="20% - uthevingsfarge 6 2 2 3_3. Chng in credit spreads" xfId="44722" xr:uid="{00000000-0005-0000-0000-00005F3B0000}"/>
    <cellStyle name="20% - uthevingsfarge 6 2 2 4" xfId="15206" xr:uid="{00000000-0005-0000-0000-0000603B0000}"/>
    <cellStyle name="20% - uthevingsfarge 6 2 2 4 2" xfId="15207" xr:uid="{00000000-0005-0000-0000-0000613B0000}"/>
    <cellStyle name="20% - uthevingsfarge 6 2 2 4 2 2" xfId="44723" xr:uid="{00000000-0005-0000-0000-0000623B0000}"/>
    <cellStyle name="20% - uthevingsfarge 6 2 2 4 2 2 2" xfId="44724" xr:uid="{00000000-0005-0000-0000-0000633B0000}"/>
    <cellStyle name="20% - uthevingsfarge 6 2 2 4 2 3" xfId="44725" xr:uid="{00000000-0005-0000-0000-0000643B0000}"/>
    <cellStyle name="20% - uthevingsfarge 6 2 2 4 2_3. Chng in credit spreads" xfId="44726" xr:uid="{00000000-0005-0000-0000-0000653B0000}"/>
    <cellStyle name="20% - uthevingsfarge 6 2 2 4 3" xfId="15208" xr:uid="{00000000-0005-0000-0000-0000663B0000}"/>
    <cellStyle name="20% - uthevingsfarge 6 2 2 4 3 2" xfId="44727" xr:uid="{00000000-0005-0000-0000-0000673B0000}"/>
    <cellStyle name="20% - uthevingsfarge 6 2 2 4 4" xfId="39750" xr:uid="{00000000-0005-0000-0000-0000683B0000}"/>
    <cellStyle name="20% - uthevingsfarge 6 2 2 4 5" xfId="44728" xr:uid="{00000000-0005-0000-0000-0000693B0000}"/>
    <cellStyle name="20% - uthevingsfarge 6 2 2 4 6" xfId="44729" xr:uid="{00000000-0005-0000-0000-00006A3B0000}"/>
    <cellStyle name="20% - uthevingsfarge 6 2 2 4_3. Chng in credit spreads" xfId="44730" xr:uid="{00000000-0005-0000-0000-00006B3B0000}"/>
    <cellStyle name="20% - uthevingsfarge 6 2 2 5" xfId="15209" xr:uid="{00000000-0005-0000-0000-00006C3B0000}"/>
    <cellStyle name="20% - uthevingsfarge 6 2 2 5 2" xfId="15210" xr:uid="{00000000-0005-0000-0000-00006D3B0000}"/>
    <cellStyle name="20% - uthevingsfarge 6 2 2 5 2 2" xfId="44731" xr:uid="{00000000-0005-0000-0000-00006E3B0000}"/>
    <cellStyle name="20% - uthevingsfarge 6 2 2 5 2 2 2" xfId="44732" xr:uid="{00000000-0005-0000-0000-00006F3B0000}"/>
    <cellStyle name="20% - uthevingsfarge 6 2 2 5 2 3" xfId="44733" xr:uid="{00000000-0005-0000-0000-0000703B0000}"/>
    <cellStyle name="20% - uthevingsfarge 6 2 2 5 2_3. Chng in credit spreads" xfId="44734" xr:uid="{00000000-0005-0000-0000-0000713B0000}"/>
    <cellStyle name="20% - uthevingsfarge 6 2 2 5 3" xfId="15211" xr:uid="{00000000-0005-0000-0000-0000723B0000}"/>
    <cellStyle name="20% - uthevingsfarge 6 2 2 5 3 2" xfId="44735" xr:uid="{00000000-0005-0000-0000-0000733B0000}"/>
    <cellStyle name="20% - uthevingsfarge 6 2 2 5 4" xfId="39751" xr:uid="{00000000-0005-0000-0000-0000743B0000}"/>
    <cellStyle name="20% - uthevingsfarge 6 2 2 5 5" xfId="44736" xr:uid="{00000000-0005-0000-0000-0000753B0000}"/>
    <cellStyle name="20% - uthevingsfarge 6 2 2 5 6" xfId="44737" xr:uid="{00000000-0005-0000-0000-0000763B0000}"/>
    <cellStyle name="20% - uthevingsfarge 6 2 2 5_3. Chng in credit spreads" xfId="44738" xr:uid="{00000000-0005-0000-0000-0000773B0000}"/>
    <cellStyle name="20% - uthevingsfarge 6 2 2 6" xfId="15212" xr:uid="{00000000-0005-0000-0000-0000783B0000}"/>
    <cellStyle name="20% - uthevingsfarge 6 2 2 6 2" xfId="15213" xr:uid="{00000000-0005-0000-0000-0000793B0000}"/>
    <cellStyle name="20% - uthevingsfarge 6 2 2 6 2 2" xfId="44739" xr:uid="{00000000-0005-0000-0000-00007A3B0000}"/>
    <cellStyle name="20% - uthevingsfarge 6 2 2 6 3" xfId="15214" xr:uid="{00000000-0005-0000-0000-00007B3B0000}"/>
    <cellStyle name="20% - uthevingsfarge 6 2 2 6 4" xfId="44740" xr:uid="{00000000-0005-0000-0000-00007C3B0000}"/>
    <cellStyle name="20% - uthevingsfarge 6 2 2 6 5" xfId="44741" xr:uid="{00000000-0005-0000-0000-00007D3B0000}"/>
    <cellStyle name="20% - uthevingsfarge 6 2 2 6 6" xfId="44742" xr:uid="{00000000-0005-0000-0000-00007E3B0000}"/>
    <cellStyle name="20% - uthevingsfarge 6 2 2 6_3. Chng in credit spreads" xfId="44743" xr:uid="{00000000-0005-0000-0000-00007F3B0000}"/>
    <cellStyle name="20% - uthevingsfarge 6 2 2 7" xfId="15215" xr:uid="{00000000-0005-0000-0000-0000803B0000}"/>
    <cellStyle name="20% - uthevingsfarge 6 2 2 7 2" xfId="44744" xr:uid="{00000000-0005-0000-0000-0000813B0000}"/>
    <cellStyle name="20% - uthevingsfarge 6 2 2 8" xfId="39747" xr:uid="{00000000-0005-0000-0000-0000823B0000}"/>
    <cellStyle name="20% - uthevingsfarge 6 2 2 9" xfId="44745" xr:uid="{00000000-0005-0000-0000-0000833B0000}"/>
    <cellStyle name="20% - uthevingsfarge 6 2 2_3. Chng in credit spreads" xfId="44746" xr:uid="{00000000-0005-0000-0000-0000843B0000}"/>
    <cellStyle name="20% - uthevingsfarge 6 2 3" xfId="12451" xr:uid="{00000000-0005-0000-0000-0000853B0000}"/>
    <cellStyle name="20% - uthevingsfarge 6 2 3 10" xfId="44747" xr:uid="{00000000-0005-0000-0000-0000863B0000}"/>
    <cellStyle name="20% - uthevingsfarge 6 2 3 2" xfId="15216" xr:uid="{00000000-0005-0000-0000-0000873B0000}"/>
    <cellStyle name="20% - uthevingsfarge 6 2 3 2 2" xfId="15217" xr:uid="{00000000-0005-0000-0000-0000883B0000}"/>
    <cellStyle name="20% - uthevingsfarge 6 2 3 2 2 2" xfId="44748" xr:uid="{00000000-0005-0000-0000-0000893B0000}"/>
    <cellStyle name="20% - uthevingsfarge 6 2 3 2 2 2 2" xfId="44749" xr:uid="{00000000-0005-0000-0000-00008A3B0000}"/>
    <cellStyle name="20% - uthevingsfarge 6 2 3 2 2 3" xfId="44750" xr:uid="{00000000-0005-0000-0000-00008B3B0000}"/>
    <cellStyle name="20% - uthevingsfarge 6 2 3 2 2_3. Chng in credit spreads" xfId="44751" xr:uid="{00000000-0005-0000-0000-00008C3B0000}"/>
    <cellStyle name="20% - uthevingsfarge 6 2 3 2 3" xfId="15218" xr:uid="{00000000-0005-0000-0000-00008D3B0000}"/>
    <cellStyle name="20% - uthevingsfarge 6 2 3 2 3 2" xfId="44752" xr:uid="{00000000-0005-0000-0000-00008E3B0000}"/>
    <cellStyle name="20% - uthevingsfarge 6 2 3 2 3 2 2" xfId="44753" xr:uid="{00000000-0005-0000-0000-00008F3B0000}"/>
    <cellStyle name="20% - uthevingsfarge 6 2 3 2 3 3" xfId="44754" xr:uid="{00000000-0005-0000-0000-0000903B0000}"/>
    <cellStyle name="20% - uthevingsfarge 6 2 3 2 3_3. Chng in credit spreads" xfId="44755" xr:uid="{00000000-0005-0000-0000-0000913B0000}"/>
    <cellStyle name="20% - uthevingsfarge 6 2 3 2 4" xfId="44756" xr:uid="{00000000-0005-0000-0000-0000923B0000}"/>
    <cellStyle name="20% - uthevingsfarge 6 2 3 2 4 2" xfId="44757" xr:uid="{00000000-0005-0000-0000-0000933B0000}"/>
    <cellStyle name="20% - uthevingsfarge 6 2 3 2 4 2 2" xfId="44758" xr:uid="{00000000-0005-0000-0000-0000943B0000}"/>
    <cellStyle name="20% - uthevingsfarge 6 2 3 2 4 3" xfId="44759" xr:uid="{00000000-0005-0000-0000-0000953B0000}"/>
    <cellStyle name="20% - uthevingsfarge 6 2 3 2 4_3. Chng in credit spreads" xfId="44760" xr:uid="{00000000-0005-0000-0000-0000963B0000}"/>
    <cellStyle name="20% - uthevingsfarge 6 2 3 2 5" xfId="44761" xr:uid="{00000000-0005-0000-0000-0000973B0000}"/>
    <cellStyle name="20% - uthevingsfarge 6 2 3 2 5 2" xfId="44762" xr:uid="{00000000-0005-0000-0000-0000983B0000}"/>
    <cellStyle name="20% - uthevingsfarge 6 2 3 2 6" xfId="44763" xr:uid="{00000000-0005-0000-0000-0000993B0000}"/>
    <cellStyle name="20% - uthevingsfarge 6 2 3 2_3. Chng in credit spreads" xfId="44764" xr:uid="{00000000-0005-0000-0000-00009A3B0000}"/>
    <cellStyle name="20% - uthevingsfarge 6 2 3 3" xfId="15219" xr:uid="{00000000-0005-0000-0000-00009B3B0000}"/>
    <cellStyle name="20% - uthevingsfarge 6 2 3 3 2" xfId="15220" xr:uid="{00000000-0005-0000-0000-00009C3B0000}"/>
    <cellStyle name="20% - uthevingsfarge 6 2 3 3 2 2" xfId="44765" xr:uid="{00000000-0005-0000-0000-00009D3B0000}"/>
    <cellStyle name="20% - uthevingsfarge 6 2 3 3 2 2 2" xfId="44766" xr:uid="{00000000-0005-0000-0000-00009E3B0000}"/>
    <cellStyle name="20% - uthevingsfarge 6 2 3 3 2 3" xfId="44767" xr:uid="{00000000-0005-0000-0000-00009F3B0000}"/>
    <cellStyle name="20% - uthevingsfarge 6 2 3 3 2_3. Chng in credit spreads" xfId="44768" xr:uid="{00000000-0005-0000-0000-0000A03B0000}"/>
    <cellStyle name="20% - uthevingsfarge 6 2 3 3 3" xfId="15221" xr:uid="{00000000-0005-0000-0000-0000A13B0000}"/>
    <cellStyle name="20% - uthevingsfarge 6 2 3 3 3 2" xfId="44769" xr:uid="{00000000-0005-0000-0000-0000A23B0000}"/>
    <cellStyle name="20% - uthevingsfarge 6 2 3 3 4" xfId="44770" xr:uid="{00000000-0005-0000-0000-0000A33B0000}"/>
    <cellStyle name="20% - uthevingsfarge 6 2 3 3 5" xfId="44771" xr:uid="{00000000-0005-0000-0000-0000A43B0000}"/>
    <cellStyle name="20% - uthevingsfarge 6 2 3 3 6" xfId="44772" xr:uid="{00000000-0005-0000-0000-0000A53B0000}"/>
    <cellStyle name="20% - uthevingsfarge 6 2 3 3_3. Chng in credit spreads" xfId="44773" xr:uid="{00000000-0005-0000-0000-0000A63B0000}"/>
    <cellStyle name="20% - uthevingsfarge 6 2 3 4" xfId="15222" xr:uid="{00000000-0005-0000-0000-0000A73B0000}"/>
    <cellStyle name="20% - uthevingsfarge 6 2 3 4 2" xfId="15223" xr:uid="{00000000-0005-0000-0000-0000A83B0000}"/>
    <cellStyle name="20% - uthevingsfarge 6 2 3 4 2 2" xfId="44774" xr:uid="{00000000-0005-0000-0000-0000A93B0000}"/>
    <cellStyle name="20% - uthevingsfarge 6 2 3 4 3" xfId="15224" xr:uid="{00000000-0005-0000-0000-0000AA3B0000}"/>
    <cellStyle name="20% - uthevingsfarge 6 2 3 4 4" xfId="44775" xr:uid="{00000000-0005-0000-0000-0000AB3B0000}"/>
    <cellStyle name="20% - uthevingsfarge 6 2 3 4 5" xfId="44776" xr:uid="{00000000-0005-0000-0000-0000AC3B0000}"/>
    <cellStyle name="20% - uthevingsfarge 6 2 3 4 6" xfId="44777" xr:uid="{00000000-0005-0000-0000-0000AD3B0000}"/>
    <cellStyle name="20% - uthevingsfarge 6 2 3 4_3. Chng in credit spreads" xfId="44778" xr:uid="{00000000-0005-0000-0000-0000AE3B0000}"/>
    <cellStyle name="20% - uthevingsfarge 6 2 3 5" xfId="15225" xr:uid="{00000000-0005-0000-0000-0000AF3B0000}"/>
    <cellStyle name="20% - uthevingsfarge 6 2 3 5 2" xfId="15226" xr:uid="{00000000-0005-0000-0000-0000B03B0000}"/>
    <cellStyle name="20% - uthevingsfarge 6 2 3 5 2 2" xfId="44779" xr:uid="{00000000-0005-0000-0000-0000B13B0000}"/>
    <cellStyle name="20% - uthevingsfarge 6 2 3 5 3" xfId="15227" xr:uid="{00000000-0005-0000-0000-0000B23B0000}"/>
    <cellStyle name="20% - uthevingsfarge 6 2 3 5 4" xfId="44780" xr:uid="{00000000-0005-0000-0000-0000B33B0000}"/>
    <cellStyle name="20% - uthevingsfarge 6 2 3 5 5" xfId="44781" xr:uid="{00000000-0005-0000-0000-0000B43B0000}"/>
    <cellStyle name="20% - uthevingsfarge 6 2 3 5 6" xfId="44782" xr:uid="{00000000-0005-0000-0000-0000B53B0000}"/>
    <cellStyle name="20% - uthevingsfarge 6 2 3 5_3. Chng in credit spreads" xfId="44783" xr:uid="{00000000-0005-0000-0000-0000B63B0000}"/>
    <cellStyle name="20% - uthevingsfarge 6 2 3 6" xfId="15228" xr:uid="{00000000-0005-0000-0000-0000B73B0000}"/>
    <cellStyle name="20% - uthevingsfarge 6 2 3 6 2" xfId="44784" xr:uid="{00000000-0005-0000-0000-0000B83B0000}"/>
    <cellStyle name="20% - uthevingsfarge 6 2 3 6 2 2" xfId="44785" xr:uid="{00000000-0005-0000-0000-0000B93B0000}"/>
    <cellStyle name="20% - uthevingsfarge 6 2 3 6 3" xfId="44786" xr:uid="{00000000-0005-0000-0000-0000BA3B0000}"/>
    <cellStyle name="20% - uthevingsfarge 6 2 3 6_3. Chng in credit spreads" xfId="44787" xr:uid="{00000000-0005-0000-0000-0000BB3B0000}"/>
    <cellStyle name="20% - uthevingsfarge 6 2 3 7" xfId="15229" xr:uid="{00000000-0005-0000-0000-0000BC3B0000}"/>
    <cellStyle name="20% - uthevingsfarge 6 2 3 7 2" xfId="44788" xr:uid="{00000000-0005-0000-0000-0000BD3B0000}"/>
    <cellStyle name="20% - uthevingsfarge 6 2 3 8" xfId="39752" xr:uid="{00000000-0005-0000-0000-0000BE3B0000}"/>
    <cellStyle name="20% - uthevingsfarge 6 2 3 9" xfId="44789" xr:uid="{00000000-0005-0000-0000-0000BF3B0000}"/>
    <cellStyle name="20% - uthevingsfarge 6 2 3_3. Chng in credit spreads" xfId="44790"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1" xr:uid="{00000000-0005-0000-0000-0000C43B0000}"/>
    <cellStyle name="20% - uthevingsfarge 6 2 4 2 3" xfId="44792" xr:uid="{00000000-0005-0000-0000-0000C53B0000}"/>
    <cellStyle name="20% - uthevingsfarge 6 2 4 2_3. Chng in credit spreads" xfId="44793" xr:uid="{00000000-0005-0000-0000-0000C63B0000}"/>
    <cellStyle name="20% - uthevingsfarge 6 2 4 3" xfId="15233" xr:uid="{00000000-0005-0000-0000-0000C73B0000}"/>
    <cellStyle name="20% - uthevingsfarge 6 2 4 3 2" xfId="44794" xr:uid="{00000000-0005-0000-0000-0000C83B0000}"/>
    <cellStyle name="20% - uthevingsfarge 6 2 4 3 2 2" xfId="44795" xr:uid="{00000000-0005-0000-0000-0000C93B0000}"/>
    <cellStyle name="20% - uthevingsfarge 6 2 4 3 3" xfId="44796" xr:uid="{00000000-0005-0000-0000-0000CA3B0000}"/>
    <cellStyle name="20% - uthevingsfarge 6 2 4 3_3. Chng in credit spreads" xfId="44797" xr:uid="{00000000-0005-0000-0000-0000CB3B0000}"/>
    <cellStyle name="20% - uthevingsfarge 6 2 4 4" xfId="15234" xr:uid="{00000000-0005-0000-0000-0000CC3B0000}"/>
    <cellStyle name="20% - uthevingsfarge 6 2 4 4 2" xfId="44798" xr:uid="{00000000-0005-0000-0000-0000CD3B0000}"/>
    <cellStyle name="20% - uthevingsfarge 6 2 4 4 2 2" xfId="44799" xr:uid="{00000000-0005-0000-0000-0000CE3B0000}"/>
    <cellStyle name="20% - uthevingsfarge 6 2 4 4 3" xfId="44800" xr:uid="{00000000-0005-0000-0000-0000CF3B0000}"/>
    <cellStyle name="20% - uthevingsfarge 6 2 4 4_3. Chng in credit spreads" xfId="44801" xr:uid="{00000000-0005-0000-0000-0000D03B0000}"/>
    <cellStyle name="20% - uthevingsfarge 6 2 4 5" xfId="39753" xr:uid="{00000000-0005-0000-0000-0000D13B0000}"/>
    <cellStyle name="20% - uthevingsfarge 6 2 4 5 2" xfId="44802" xr:uid="{00000000-0005-0000-0000-0000D23B0000}"/>
    <cellStyle name="20% - uthevingsfarge 6 2 4 6" xfId="44803" xr:uid="{00000000-0005-0000-0000-0000D33B0000}"/>
    <cellStyle name="20% - uthevingsfarge 6 2 4 7" xfId="44804" xr:uid="{00000000-0005-0000-0000-0000D43B0000}"/>
    <cellStyle name="20% - uthevingsfarge 6 2 4_3. Chng in credit spreads" xfId="44805"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06" xr:uid="{00000000-0005-0000-0000-0000D93B0000}"/>
    <cellStyle name="20% - uthevingsfarge 6 2 5 2 3" xfId="44807" xr:uid="{00000000-0005-0000-0000-0000DA3B0000}"/>
    <cellStyle name="20% - uthevingsfarge 6 2 5 2_3. Chng in credit spreads" xfId="44808" xr:uid="{00000000-0005-0000-0000-0000DB3B0000}"/>
    <cellStyle name="20% - uthevingsfarge 6 2 5 3" xfId="15238" xr:uid="{00000000-0005-0000-0000-0000DC3B0000}"/>
    <cellStyle name="20% - uthevingsfarge 6 2 5 3 2" xfId="44809" xr:uid="{00000000-0005-0000-0000-0000DD3B0000}"/>
    <cellStyle name="20% - uthevingsfarge 6 2 5 4" xfId="15239" xr:uid="{00000000-0005-0000-0000-0000DE3B0000}"/>
    <cellStyle name="20% - uthevingsfarge 6 2 5 5" xfId="39754" xr:uid="{00000000-0005-0000-0000-0000DF3B0000}"/>
    <cellStyle name="20% - uthevingsfarge 6 2 5 6" xfId="44810" xr:uid="{00000000-0005-0000-0000-0000E03B0000}"/>
    <cellStyle name="20% - uthevingsfarge 6 2 5 7" xfId="44811" xr:uid="{00000000-0005-0000-0000-0000E13B0000}"/>
    <cellStyle name="20% - uthevingsfarge 6 2 5_3. Chng in credit spreads" xfId="44812"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13" xr:uid="{00000000-0005-0000-0000-0000E63B0000}"/>
    <cellStyle name="20% - uthevingsfarge 6 2 6 2 3" xfId="44814" xr:uid="{00000000-0005-0000-0000-0000E73B0000}"/>
    <cellStyle name="20% - uthevingsfarge 6 2 6 2_3. Chng in credit spreads" xfId="44815" xr:uid="{00000000-0005-0000-0000-0000E83B0000}"/>
    <cellStyle name="20% - uthevingsfarge 6 2 6 3" xfId="15243" xr:uid="{00000000-0005-0000-0000-0000E93B0000}"/>
    <cellStyle name="20% - uthevingsfarge 6 2 6 3 2" xfId="44816" xr:uid="{00000000-0005-0000-0000-0000EA3B0000}"/>
    <cellStyle name="20% - uthevingsfarge 6 2 6 4" xfId="15244" xr:uid="{00000000-0005-0000-0000-0000EB3B0000}"/>
    <cellStyle name="20% - uthevingsfarge 6 2 6 5" xfId="39755" xr:uid="{00000000-0005-0000-0000-0000EC3B0000}"/>
    <cellStyle name="20% - uthevingsfarge 6 2 6 6" xfId="44817" xr:uid="{00000000-0005-0000-0000-0000ED3B0000}"/>
    <cellStyle name="20% - uthevingsfarge 6 2 6 7" xfId="44818" xr:uid="{00000000-0005-0000-0000-0000EE3B0000}"/>
    <cellStyle name="20% - uthevingsfarge 6 2 6_3. Chng in credit spreads" xfId="44819"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0"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1" xr:uid="{00000000-0005-0000-0000-0000F73B0000}"/>
    <cellStyle name="20% - uthevingsfarge 6 2 7 6" xfId="44822" xr:uid="{00000000-0005-0000-0000-0000F83B0000}"/>
    <cellStyle name="20% - uthevingsfarge 6 2 7_3. Chng in credit spreads" xfId="44823" xr:uid="{00000000-0005-0000-0000-0000F93B0000}"/>
    <cellStyle name="20% - uthevingsfarge 6 2 8" xfId="15251" xr:uid="{00000000-0005-0000-0000-0000FA3B0000}"/>
    <cellStyle name="20% - uthevingsfarge 6 2 8 2" xfId="15252" xr:uid="{00000000-0005-0000-0000-0000FB3B0000}"/>
    <cellStyle name="20% - uthevingsfarge 6 2 8 2 2" xfId="44824" xr:uid="{00000000-0005-0000-0000-0000FC3B0000}"/>
    <cellStyle name="20% - uthevingsfarge 6 2 8 3" xfId="15253" xr:uid="{00000000-0005-0000-0000-0000FD3B0000}"/>
    <cellStyle name="20% - uthevingsfarge 6 2 8 4" xfId="44825" xr:uid="{00000000-0005-0000-0000-0000FE3B0000}"/>
    <cellStyle name="20% - uthevingsfarge 6 2 8_3. Chng in credit spreads" xfId="44826"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58" xr:uid="{00000000-0005-0000-0000-0000083C0000}"/>
    <cellStyle name="20% - uthevingsfarge 6 20 2 2_CC1" xfId="54727" xr:uid="{AAAFDCA7-E700-4E06-8374-C8313D996CA4}"/>
    <cellStyle name="20% - uthevingsfarge 6 20 2 3" xfId="39759" xr:uid="{00000000-0005-0000-0000-0000093C0000}"/>
    <cellStyle name="20% - uthevingsfarge 6 20 2 4" xfId="39760" xr:uid="{00000000-0005-0000-0000-00000A3C0000}"/>
    <cellStyle name="20% - uthevingsfarge 6 20 2 5" xfId="39761" xr:uid="{00000000-0005-0000-0000-00000B3C0000}"/>
    <cellStyle name="20% - uthevingsfarge 6 20 2 6" xfId="39757" xr:uid="{00000000-0005-0000-0000-00000C3C0000}"/>
    <cellStyle name="20% - uthevingsfarge 6 20 2_4 manuell" xfId="54728" xr:uid="{4ED6147B-91CF-4498-8188-8CAC14CB85E3}"/>
    <cellStyle name="20% - uthevingsfarge 6 20 3" xfId="3761" xr:uid="{00000000-0005-0000-0000-00000E3C0000}"/>
    <cellStyle name="20% - uthevingsfarge 6 20 3 2" xfId="39762" xr:uid="{00000000-0005-0000-0000-00000F3C0000}"/>
    <cellStyle name="20% - uthevingsfarge 6 20 3_CC1" xfId="54729" xr:uid="{22B87D90-6720-4BEC-B229-E859818A08EC}"/>
    <cellStyle name="20% - uthevingsfarge 6 20 4" xfId="39763" xr:uid="{00000000-0005-0000-0000-0000103C0000}"/>
    <cellStyle name="20% - uthevingsfarge 6 20 5" xfId="39764" xr:uid="{00000000-0005-0000-0000-0000113C0000}"/>
    <cellStyle name="20% - uthevingsfarge 6 20 6" xfId="39765" xr:uid="{00000000-0005-0000-0000-0000123C0000}"/>
    <cellStyle name="20% - uthevingsfarge 6 20 7" xfId="39756" xr:uid="{00000000-0005-0000-0000-0000133C0000}"/>
    <cellStyle name="20% - uthevingsfarge 6 20_4 manuell" xfId="54730"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68" xr:uid="{00000000-0005-0000-0000-0000183C0000}"/>
    <cellStyle name="20% - uthevingsfarge 6 21 2 2_CC1" xfId="54731" xr:uid="{43C6650C-1270-4395-97BD-DCF3D84F777E}"/>
    <cellStyle name="20% - uthevingsfarge 6 21 2 3" xfId="39769" xr:uid="{00000000-0005-0000-0000-0000193C0000}"/>
    <cellStyle name="20% - uthevingsfarge 6 21 2 4" xfId="39770" xr:uid="{00000000-0005-0000-0000-00001A3C0000}"/>
    <cellStyle name="20% - uthevingsfarge 6 21 2 5" xfId="39771" xr:uid="{00000000-0005-0000-0000-00001B3C0000}"/>
    <cellStyle name="20% - uthevingsfarge 6 21 2 6" xfId="39767" xr:uid="{00000000-0005-0000-0000-00001C3C0000}"/>
    <cellStyle name="20% - uthevingsfarge 6 21 2_4 manuell" xfId="54732" xr:uid="{CF5E48E8-B886-4678-A8D3-2586790BA75F}"/>
    <cellStyle name="20% - uthevingsfarge 6 21 3" xfId="3765" xr:uid="{00000000-0005-0000-0000-00001E3C0000}"/>
    <cellStyle name="20% - uthevingsfarge 6 21 3 2" xfId="39772" xr:uid="{00000000-0005-0000-0000-00001F3C0000}"/>
    <cellStyle name="20% - uthevingsfarge 6 21 3_CC1" xfId="54733" xr:uid="{8F5BAB64-32CF-4921-BBA7-CA287C1FE5F6}"/>
    <cellStyle name="20% - uthevingsfarge 6 21 4" xfId="39773" xr:uid="{00000000-0005-0000-0000-0000203C0000}"/>
    <cellStyle name="20% - uthevingsfarge 6 21 5" xfId="39774" xr:uid="{00000000-0005-0000-0000-0000213C0000}"/>
    <cellStyle name="20% - uthevingsfarge 6 21 6" xfId="39775" xr:uid="{00000000-0005-0000-0000-0000223C0000}"/>
    <cellStyle name="20% - uthevingsfarge 6 21 7" xfId="39766" xr:uid="{00000000-0005-0000-0000-0000233C0000}"/>
    <cellStyle name="20% - uthevingsfarge 6 21_4 manuell" xfId="54734"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78" xr:uid="{00000000-0005-0000-0000-0000283C0000}"/>
    <cellStyle name="20% - uthevingsfarge 6 22 2 2_CC1" xfId="54735" xr:uid="{93634E8A-F07F-4E05-B4CA-276448C548B5}"/>
    <cellStyle name="20% - uthevingsfarge 6 22 2 3" xfId="39779" xr:uid="{00000000-0005-0000-0000-0000293C0000}"/>
    <cellStyle name="20% - uthevingsfarge 6 22 2 4" xfId="39780" xr:uid="{00000000-0005-0000-0000-00002A3C0000}"/>
    <cellStyle name="20% - uthevingsfarge 6 22 2 5" xfId="39781" xr:uid="{00000000-0005-0000-0000-00002B3C0000}"/>
    <cellStyle name="20% - uthevingsfarge 6 22 2 6" xfId="39777" xr:uid="{00000000-0005-0000-0000-00002C3C0000}"/>
    <cellStyle name="20% - uthevingsfarge 6 22 2_4 manuell" xfId="54736" xr:uid="{D8779D2D-5908-4B42-B057-CD89D8E063F7}"/>
    <cellStyle name="20% - uthevingsfarge 6 22 3" xfId="3769" xr:uid="{00000000-0005-0000-0000-00002E3C0000}"/>
    <cellStyle name="20% - uthevingsfarge 6 22 3 2" xfId="39782" xr:uid="{00000000-0005-0000-0000-00002F3C0000}"/>
    <cellStyle name="20% - uthevingsfarge 6 22 3_CC1" xfId="54737" xr:uid="{F6B85D49-7615-4933-8C21-29478A4AF310}"/>
    <cellStyle name="20% - uthevingsfarge 6 22 4" xfId="39783" xr:uid="{00000000-0005-0000-0000-0000303C0000}"/>
    <cellStyle name="20% - uthevingsfarge 6 22 5" xfId="39784" xr:uid="{00000000-0005-0000-0000-0000313C0000}"/>
    <cellStyle name="20% - uthevingsfarge 6 22 6" xfId="39785" xr:uid="{00000000-0005-0000-0000-0000323C0000}"/>
    <cellStyle name="20% - uthevingsfarge 6 22 7" xfId="39776" xr:uid="{00000000-0005-0000-0000-0000333C0000}"/>
    <cellStyle name="20% - uthevingsfarge 6 22_4 manuell" xfId="54738"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88" xr:uid="{00000000-0005-0000-0000-0000383C0000}"/>
    <cellStyle name="20% - uthevingsfarge 6 23 2 2_CC1" xfId="54739" xr:uid="{AC46AF4D-474A-4574-B30D-76B643DBAA23}"/>
    <cellStyle name="20% - uthevingsfarge 6 23 2 3" xfId="39789" xr:uid="{00000000-0005-0000-0000-0000393C0000}"/>
    <cellStyle name="20% - uthevingsfarge 6 23 2 4" xfId="39790" xr:uid="{00000000-0005-0000-0000-00003A3C0000}"/>
    <cellStyle name="20% - uthevingsfarge 6 23 2 5" xfId="39791" xr:uid="{00000000-0005-0000-0000-00003B3C0000}"/>
    <cellStyle name="20% - uthevingsfarge 6 23 2 6" xfId="39787" xr:uid="{00000000-0005-0000-0000-00003C3C0000}"/>
    <cellStyle name="20% - uthevingsfarge 6 23 2_4 manuell" xfId="54740" xr:uid="{EADA8EB9-62C2-40C8-A5BA-958DC038613B}"/>
    <cellStyle name="20% - uthevingsfarge 6 23 3" xfId="3773" xr:uid="{00000000-0005-0000-0000-00003E3C0000}"/>
    <cellStyle name="20% - uthevingsfarge 6 23 3 2" xfId="39792" xr:uid="{00000000-0005-0000-0000-00003F3C0000}"/>
    <cellStyle name="20% - uthevingsfarge 6 23 3_CC1" xfId="54741" xr:uid="{B946A828-E2DA-4F97-B947-E17491F25325}"/>
    <cellStyle name="20% - uthevingsfarge 6 23 4" xfId="39793" xr:uid="{00000000-0005-0000-0000-0000403C0000}"/>
    <cellStyle name="20% - uthevingsfarge 6 23 5" xfId="39794" xr:uid="{00000000-0005-0000-0000-0000413C0000}"/>
    <cellStyle name="20% - uthevingsfarge 6 23 6" xfId="39795" xr:uid="{00000000-0005-0000-0000-0000423C0000}"/>
    <cellStyle name="20% - uthevingsfarge 6 23 7" xfId="39786" xr:uid="{00000000-0005-0000-0000-0000433C0000}"/>
    <cellStyle name="20% - uthevingsfarge 6 23_4 manuell" xfId="54742"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798" xr:uid="{00000000-0005-0000-0000-0000483C0000}"/>
    <cellStyle name="20% - uthevingsfarge 6 24 2 2_CC1" xfId="54743" xr:uid="{FE3F76D7-C720-44A6-9FF5-128D07D1FC08}"/>
    <cellStyle name="20% - uthevingsfarge 6 24 2 3" xfId="39799" xr:uid="{00000000-0005-0000-0000-0000493C0000}"/>
    <cellStyle name="20% - uthevingsfarge 6 24 2 4" xfId="39800" xr:uid="{00000000-0005-0000-0000-00004A3C0000}"/>
    <cellStyle name="20% - uthevingsfarge 6 24 2 5" xfId="39801" xr:uid="{00000000-0005-0000-0000-00004B3C0000}"/>
    <cellStyle name="20% - uthevingsfarge 6 24 2 6" xfId="39797" xr:uid="{00000000-0005-0000-0000-00004C3C0000}"/>
    <cellStyle name="20% - uthevingsfarge 6 24 2_4 manuell" xfId="54744" xr:uid="{CF89F979-7C27-47CF-AA91-8B4E9FC3C931}"/>
    <cellStyle name="20% - uthevingsfarge 6 24 3" xfId="3777" xr:uid="{00000000-0005-0000-0000-00004E3C0000}"/>
    <cellStyle name="20% - uthevingsfarge 6 24 3 2" xfId="39802" xr:uid="{00000000-0005-0000-0000-00004F3C0000}"/>
    <cellStyle name="20% - uthevingsfarge 6 24 3_CC1" xfId="54745" xr:uid="{114889C2-43E7-4EE4-82D1-BD59855C372E}"/>
    <cellStyle name="20% - uthevingsfarge 6 24 4" xfId="39803" xr:uid="{00000000-0005-0000-0000-0000503C0000}"/>
    <cellStyle name="20% - uthevingsfarge 6 24 5" xfId="39804" xr:uid="{00000000-0005-0000-0000-0000513C0000}"/>
    <cellStyle name="20% - uthevingsfarge 6 24 6" xfId="39805" xr:uid="{00000000-0005-0000-0000-0000523C0000}"/>
    <cellStyle name="20% - uthevingsfarge 6 24 7" xfId="39796" xr:uid="{00000000-0005-0000-0000-0000533C0000}"/>
    <cellStyle name="20% - uthevingsfarge 6 24_4 manuell" xfId="54746"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08" xr:uid="{00000000-0005-0000-0000-0000583C0000}"/>
    <cellStyle name="20% - uthevingsfarge 6 25 2 2_CC1" xfId="54747" xr:uid="{7D9B96E6-5B30-4FD6-8C91-36BF87D3FDBB}"/>
    <cellStyle name="20% - uthevingsfarge 6 25 2 3" xfId="39809" xr:uid="{00000000-0005-0000-0000-0000593C0000}"/>
    <cellStyle name="20% - uthevingsfarge 6 25 2 4" xfId="39810" xr:uid="{00000000-0005-0000-0000-00005A3C0000}"/>
    <cellStyle name="20% - uthevingsfarge 6 25 2 5" xfId="39811" xr:uid="{00000000-0005-0000-0000-00005B3C0000}"/>
    <cellStyle name="20% - uthevingsfarge 6 25 2 6" xfId="39807" xr:uid="{00000000-0005-0000-0000-00005C3C0000}"/>
    <cellStyle name="20% - uthevingsfarge 6 25 2_4 manuell" xfId="54748" xr:uid="{38F2D9C5-CE73-49D4-ADFF-D5178E991015}"/>
    <cellStyle name="20% - uthevingsfarge 6 25 3" xfId="3781" xr:uid="{00000000-0005-0000-0000-00005E3C0000}"/>
    <cellStyle name="20% - uthevingsfarge 6 25 3 2" xfId="39812" xr:uid="{00000000-0005-0000-0000-00005F3C0000}"/>
    <cellStyle name="20% - uthevingsfarge 6 25 3_CC1" xfId="54749" xr:uid="{F878AD3B-C001-4156-8461-541514D93347}"/>
    <cellStyle name="20% - uthevingsfarge 6 25 4" xfId="39813" xr:uid="{00000000-0005-0000-0000-0000603C0000}"/>
    <cellStyle name="20% - uthevingsfarge 6 25 5" xfId="39814" xr:uid="{00000000-0005-0000-0000-0000613C0000}"/>
    <cellStyle name="20% - uthevingsfarge 6 25 6" xfId="39815" xr:uid="{00000000-0005-0000-0000-0000623C0000}"/>
    <cellStyle name="20% - uthevingsfarge 6 25 7" xfId="39806" xr:uid="{00000000-0005-0000-0000-0000633C0000}"/>
    <cellStyle name="20% - uthevingsfarge 6 25_4 manuell" xfId="54750"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18" xr:uid="{00000000-0005-0000-0000-0000683C0000}"/>
    <cellStyle name="20% - uthevingsfarge 6 26 2 2_CC1" xfId="54751" xr:uid="{E4BBB135-3735-4503-B8E2-F38846995F6D}"/>
    <cellStyle name="20% - uthevingsfarge 6 26 2 3" xfId="39819" xr:uid="{00000000-0005-0000-0000-0000693C0000}"/>
    <cellStyle name="20% - uthevingsfarge 6 26 2 4" xfId="39820" xr:uid="{00000000-0005-0000-0000-00006A3C0000}"/>
    <cellStyle name="20% - uthevingsfarge 6 26 2 5" xfId="39821" xr:uid="{00000000-0005-0000-0000-00006B3C0000}"/>
    <cellStyle name="20% - uthevingsfarge 6 26 2 6" xfId="39817" xr:uid="{00000000-0005-0000-0000-00006C3C0000}"/>
    <cellStyle name="20% - uthevingsfarge 6 26 2_4 manuell" xfId="54752" xr:uid="{943D47A3-651F-475D-AE30-383AF21B0C6D}"/>
    <cellStyle name="20% - uthevingsfarge 6 26 3" xfId="3785" xr:uid="{00000000-0005-0000-0000-00006E3C0000}"/>
    <cellStyle name="20% - uthevingsfarge 6 26 3 2" xfId="39822" xr:uid="{00000000-0005-0000-0000-00006F3C0000}"/>
    <cellStyle name="20% - uthevingsfarge 6 26 3_CC1" xfId="54753" xr:uid="{17295827-5C6E-44C3-B219-BBF77CB28B76}"/>
    <cellStyle name="20% - uthevingsfarge 6 26 4" xfId="39823" xr:uid="{00000000-0005-0000-0000-0000703C0000}"/>
    <cellStyle name="20% - uthevingsfarge 6 26 5" xfId="39824" xr:uid="{00000000-0005-0000-0000-0000713C0000}"/>
    <cellStyle name="20% - uthevingsfarge 6 26 6" xfId="39825" xr:uid="{00000000-0005-0000-0000-0000723C0000}"/>
    <cellStyle name="20% - uthevingsfarge 6 26 7" xfId="39816" xr:uid="{00000000-0005-0000-0000-0000733C0000}"/>
    <cellStyle name="20% - uthevingsfarge 6 26_4 manuell" xfId="54754"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28" xr:uid="{00000000-0005-0000-0000-0000783C0000}"/>
    <cellStyle name="20% - uthevingsfarge 6 27 2 2_CC1" xfId="54755" xr:uid="{8B7108A3-E446-4D26-9F99-7588157D9BFE}"/>
    <cellStyle name="20% - uthevingsfarge 6 27 2 3" xfId="39829" xr:uid="{00000000-0005-0000-0000-0000793C0000}"/>
    <cellStyle name="20% - uthevingsfarge 6 27 2 4" xfId="39830" xr:uid="{00000000-0005-0000-0000-00007A3C0000}"/>
    <cellStyle name="20% - uthevingsfarge 6 27 2 5" xfId="39831" xr:uid="{00000000-0005-0000-0000-00007B3C0000}"/>
    <cellStyle name="20% - uthevingsfarge 6 27 2 6" xfId="39827" xr:uid="{00000000-0005-0000-0000-00007C3C0000}"/>
    <cellStyle name="20% - uthevingsfarge 6 27 2_4 manuell" xfId="54756" xr:uid="{9E71F081-4DFA-46C9-931C-1ADC65B3EF62}"/>
    <cellStyle name="20% - uthevingsfarge 6 27 3" xfId="3789" xr:uid="{00000000-0005-0000-0000-00007E3C0000}"/>
    <cellStyle name="20% - uthevingsfarge 6 27 3 2" xfId="39832" xr:uid="{00000000-0005-0000-0000-00007F3C0000}"/>
    <cellStyle name="20% - uthevingsfarge 6 27 3_CC1" xfId="54757" xr:uid="{EB99E4E3-E6DC-459A-B3A7-A3E267232DBF}"/>
    <cellStyle name="20% - uthevingsfarge 6 27 4" xfId="39833" xr:uid="{00000000-0005-0000-0000-0000803C0000}"/>
    <cellStyle name="20% - uthevingsfarge 6 27 5" xfId="39834" xr:uid="{00000000-0005-0000-0000-0000813C0000}"/>
    <cellStyle name="20% - uthevingsfarge 6 27 6" xfId="39835" xr:uid="{00000000-0005-0000-0000-0000823C0000}"/>
    <cellStyle name="20% - uthevingsfarge 6 27 7" xfId="39826" xr:uid="{00000000-0005-0000-0000-0000833C0000}"/>
    <cellStyle name="20% - uthevingsfarge 6 27_4 manuell" xfId="54758"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38" xr:uid="{00000000-0005-0000-0000-0000883C0000}"/>
    <cellStyle name="20% - uthevingsfarge 6 28 2 2_CC1" xfId="54759" xr:uid="{2DC043EB-2EBE-4C9C-B200-948656AB9591}"/>
    <cellStyle name="20% - uthevingsfarge 6 28 2 3" xfId="39839" xr:uid="{00000000-0005-0000-0000-0000893C0000}"/>
    <cellStyle name="20% - uthevingsfarge 6 28 2 4" xfId="39840" xr:uid="{00000000-0005-0000-0000-00008A3C0000}"/>
    <cellStyle name="20% - uthevingsfarge 6 28 2 5" xfId="39841" xr:uid="{00000000-0005-0000-0000-00008B3C0000}"/>
    <cellStyle name="20% - uthevingsfarge 6 28 2 6" xfId="39837" xr:uid="{00000000-0005-0000-0000-00008C3C0000}"/>
    <cellStyle name="20% - uthevingsfarge 6 28 2_4 manuell" xfId="54760" xr:uid="{81F10280-B6B5-4D0C-A5CA-7D5AE2D26D57}"/>
    <cellStyle name="20% - uthevingsfarge 6 28 3" xfId="3793" xr:uid="{00000000-0005-0000-0000-00008E3C0000}"/>
    <cellStyle name="20% - uthevingsfarge 6 28 3 2" xfId="39842" xr:uid="{00000000-0005-0000-0000-00008F3C0000}"/>
    <cellStyle name="20% - uthevingsfarge 6 28 3_CC1" xfId="54761" xr:uid="{76DAE184-4BFD-456B-AD63-BC529103DA3C}"/>
    <cellStyle name="20% - uthevingsfarge 6 28 4" xfId="39843" xr:uid="{00000000-0005-0000-0000-0000903C0000}"/>
    <cellStyle name="20% - uthevingsfarge 6 28 5" xfId="39844" xr:uid="{00000000-0005-0000-0000-0000913C0000}"/>
    <cellStyle name="20% - uthevingsfarge 6 28 6" xfId="39845" xr:uid="{00000000-0005-0000-0000-0000923C0000}"/>
    <cellStyle name="20% - uthevingsfarge 6 28 7" xfId="39836" xr:uid="{00000000-0005-0000-0000-0000933C0000}"/>
    <cellStyle name="20% - uthevingsfarge 6 28_4 manuell" xfId="54762"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48" xr:uid="{00000000-0005-0000-0000-0000983C0000}"/>
    <cellStyle name="20% - uthevingsfarge 6 29 2 2_CC1" xfId="54763" xr:uid="{92901F04-00D8-497A-9E1C-0E0079A6A256}"/>
    <cellStyle name="20% - uthevingsfarge 6 29 2 3" xfId="39849" xr:uid="{00000000-0005-0000-0000-0000993C0000}"/>
    <cellStyle name="20% - uthevingsfarge 6 29 2 4" xfId="39850" xr:uid="{00000000-0005-0000-0000-00009A3C0000}"/>
    <cellStyle name="20% - uthevingsfarge 6 29 2 5" xfId="39851" xr:uid="{00000000-0005-0000-0000-00009B3C0000}"/>
    <cellStyle name="20% - uthevingsfarge 6 29 2 6" xfId="39847" xr:uid="{00000000-0005-0000-0000-00009C3C0000}"/>
    <cellStyle name="20% - uthevingsfarge 6 29 2_4 manuell" xfId="54764" xr:uid="{CEBE8BC9-DB36-46C5-8002-99ADEF96018B}"/>
    <cellStyle name="20% - uthevingsfarge 6 29 3" xfId="3797" xr:uid="{00000000-0005-0000-0000-00009E3C0000}"/>
    <cellStyle name="20% - uthevingsfarge 6 29 3 2" xfId="39852" xr:uid="{00000000-0005-0000-0000-00009F3C0000}"/>
    <cellStyle name="20% - uthevingsfarge 6 29 3_CC1" xfId="54765" xr:uid="{2C5A343E-07A0-4437-9F95-9D8B64FC3DE4}"/>
    <cellStyle name="20% - uthevingsfarge 6 29 4" xfId="39853" xr:uid="{00000000-0005-0000-0000-0000A03C0000}"/>
    <cellStyle name="20% - uthevingsfarge 6 29 5" xfId="39854" xr:uid="{00000000-0005-0000-0000-0000A13C0000}"/>
    <cellStyle name="20% - uthevingsfarge 6 29 6" xfId="39855" xr:uid="{00000000-0005-0000-0000-0000A23C0000}"/>
    <cellStyle name="20% - uthevingsfarge 6 29 7" xfId="39846" xr:uid="{00000000-0005-0000-0000-0000A33C0000}"/>
    <cellStyle name="20% - uthevingsfarge 6 29_4 manuell" xfId="54766" xr:uid="{760472FE-B4FE-43CC-BE99-22AFEA98A324}"/>
    <cellStyle name="20% - uthevingsfarge 6 3" xfId="3798" xr:uid="{00000000-0005-0000-0000-0000A53C0000}"/>
    <cellStyle name="20% - uthevingsfarge 6 3 10" xfId="44827" xr:uid="{00000000-0005-0000-0000-0000A63C0000}"/>
    <cellStyle name="20% - uthevingsfarge 6 3 11" xfId="44828" xr:uid="{00000000-0005-0000-0000-0000A73C0000}"/>
    <cellStyle name="20% - uthevingsfarge 6 3 2" xfId="3799" xr:uid="{00000000-0005-0000-0000-0000A83C0000}"/>
    <cellStyle name="20% - uthevingsfarge 6 3 2 10" xfId="44829" xr:uid="{00000000-0005-0000-0000-0000A93C0000}"/>
    <cellStyle name="20% - uthevingsfarge 6 3 2 2" xfId="3800" xr:uid="{00000000-0005-0000-0000-0000AA3C0000}"/>
    <cellStyle name="20% - uthevingsfarge 6 3 2 2 2" xfId="15258" xr:uid="{00000000-0005-0000-0000-0000AB3C0000}"/>
    <cellStyle name="20% - uthevingsfarge 6 3 2 2 2 2" xfId="44830" xr:uid="{00000000-0005-0000-0000-0000AC3C0000}"/>
    <cellStyle name="20% - uthevingsfarge 6 3 2 2 2 2 2" xfId="44831" xr:uid="{00000000-0005-0000-0000-0000AD3C0000}"/>
    <cellStyle name="20% - uthevingsfarge 6 3 2 2 2 3" xfId="44832" xr:uid="{00000000-0005-0000-0000-0000AE3C0000}"/>
    <cellStyle name="20% - uthevingsfarge 6 3 2 2 2_3. Chng in credit spreads" xfId="44833" xr:uid="{00000000-0005-0000-0000-0000AF3C0000}"/>
    <cellStyle name="20% - uthevingsfarge 6 3 2 2 3" xfId="15259" xr:uid="{00000000-0005-0000-0000-0000B03C0000}"/>
    <cellStyle name="20% - uthevingsfarge 6 3 2 2 3 2" xfId="44834" xr:uid="{00000000-0005-0000-0000-0000B13C0000}"/>
    <cellStyle name="20% - uthevingsfarge 6 3 2 2 3 2 2" xfId="44835" xr:uid="{00000000-0005-0000-0000-0000B23C0000}"/>
    <cellStyle name="20% - uthevingsfarge 6 3 2 2 3 3" xfId="44836" xr:uid="{00000000-0005-0000-0000-0000B33C0000}"/>
    <cellStyle name="20% - uthevingsfarge 6 3 2 2 3_3. Chng in credit spreads" xfId="44837" xr:uid="{00000000-0005-0000-0000-0000B43C0000}"/>
    <cellStyle name="20% - uthevingsfarge 6 3 2 2 4" xfId="39858" xr:uid="{00000000-0005-0000-0000-0000B53C0000}"/>
    <cellStyle name="20% - uthevingsfarge 6 3 2 2 4 2" xfId="44838" xr:uid="{00000000-0005-0000-0000-0000B63C0000}"/>
    <cellStyle name="20% - uthevingsfarge 6 3 2 2 5" xfId="44839" xr:uid="{00000000-0005-0000-0000-0000B73C0000}"/>
    <cellStyle name="20% - uthevingsfarge 6 3 2 2 6" xfId="44840" xr:uid="{00000000-0005-0000-0000-0000B83C0000}"/>
    <cellStyle name="20% - uthevingsfarge 6 3 2 2_3. Chng in credit spreads" xfId="44841" xr:uid="{00000000-0005-0000-0000-0000B93C0000}"/>
    <cellStyle name="20% - uthevingsfarge 6 3 2 3" xfId="15260" xr:uid="{00000000-0005-0000-0000-0000BA3C0000}"/>
    <cellStyle name="20% - uthevingsfarge 6 3 2 3 2" xfId="15261" xr:uid="{00000000-0005-0000-0000-0000BB3C0000}"/>
    <cellStyle name="20% - uthevingsfarge 6 3 2 3 2 2" xfId="44842" xr:uid="{00000000-0005-0000-0000-0000BC3C0000}"/>
    <cellStyle name="20% - uthevingsfarge 6 3 2 3 3" xfId="15262" xr:uid="{00000000-0005-0000-0000-0000BD3C0000}"/>
    <cellStyle name="20% - uthevingsfarge 6 3 2 3 4" xfId="39859" xr:uid="{00000000-0005-0000-0000-0000BE3C0000}"/>
    <cellStyle name="20% - uthevingsfarge 6 3 2 3 5" xfId="44843" xr:uid="{00000000-0005-0000-0000-0000BF3C0000}"/>
    <cellStyle name="20% - uthevingsfarge 6 3 2 3 6" xfId="44844" xr:uid="{00000000-0005-0000-0000-0000C03C0000}"/>
    <cellStyle name="20% - uthevingsfarge 6 3 2 3_3. Chng in credit spreads" xfId="44845" xr:uid="{00000000-0005-0000-0000-0000C13C0000}"/>
    <cellStyle name="20% - uthevingsfarge 6 3 2 4" xfId="15263" xr:uid="{00000000-0005-0000-0000-0000C23C0000}"/>
    <cellStyle name="20% - uthevingsfarge 6 3 2 4 2" xfId="15264" xr:uid="{00000000-0005-0000-0000-0000C33C0000}"/>
    <cellStyle name="20% - uthevingsfarge 6 3 2 4 2 2" xfId="44846" xr:uid="{00000000-0005-0000-0000-0000C43C0000}"/>
    <cellStyle name="20% - uthevingsfarge 6 3 2 4 3" xfId="15265" xr:uid="{00000000-0005-0000-0000-0000C53C0000}"/>
    <cellStyle name="20% - uthevingsfarge 6 3 2 4 4" xfId="39860" xr:uid="{00000000-0005-0000-0000-0000C63C0000}"/>
    <cellStyle name="20% - uthevingsfarge 6 3 2 4 5" xfId="44847" xr:uid="{00000000-0005-0000-0000-0000C73C0000}"/>
    <cellStyle name="20% - uthevingsfarge 6 3 2 4 6" xfId="44848" xr:uid="{00000000-0005-0000-0000-0000C83C0000}"/>
    <cellStyle name="20% - uthevingsfarge 6 3 2 4_3. Chng in credit spreads" xfId="44849"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1" xr:uid="{00000000-0005-0000-0000-0000CD3C0000}"/>
    <cellStyle name="20% - uthevingsfarge 6 3 2 5 5" xfId="44850" xr:uid="{00000000-0005-0000-0000-0000CE3C0000}"/>
    <cellStyle name="20% - uthevingsfarge 6 3 2 5 6" xfId="44851"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57" xr:uid="{00000000-0005-0000-0000-0000D53C0000}"/>
    <cellStyle name="20% - uthevingsfarge 6 3 2 9" xfId="44852" xr:uid="{00000000-0005-0000-0000-0000D63C0000}"/>
    <cellStyle name="20% - uthevingsfarge 6 3 2_3. Chng in credit spreads" xfId="44853" xr:uid="{00000000-0005-0000-0000-0000D73C0000}"/>
    <cellStyle name="20% - uthevingsfarge 6 3 3" xfId="3801" xr:uid="{00000000-0005-0000-0000-0000D83C0000}"/>
    <cellStyle name="20% - uthevingsfarge 6 3 3 2" xfId="15274" xr:uid="{00000000-0005-0000-0000-0000D93C0000}"/>
    <cellStyle name="20% - uthevingsfarge 6 3 3 2 2" xfId="44854" xr:uid="{00000000-0005-0000-0000-0000DA3C0000}"/>
    <cellStyle name="20% - uthevingsfarge 6 3 3 2 2 2" xfId="44855" xr:uid="{00000000-0005-0000-0000-0000DB3C0000}"/>
    <cellStyle name="20% - uthevingsfarge 6 3 3 2 2 2 2" xfId="44856" xr:uid="{00000000-0005-0000-0000-0000DC3C0000}"/>
    <cellStyle name="20% - uthevingsfarge 6 3 3 2 2 3" xfId="44857" xr:uid="{00000000-0005-0000-0000-0000DD3C0000}"/>
    <cellStyle name="20% - uthevingsfarge 6 3 3 2 2_3. Chng in credit spreads" xfId="44858" xr:uid="{00000000-0005-0000-0000-0000DE3C0000}"/>
    <cellStyle name="20% - uthevingsfarge 6 3 3 2 3" xfId="44859" xr:uid="{00000000-0005-0000-0000-0000DF3C0000}"/>
    <cellStyle name="20% - uthevingsfarge 6 3 3 2 3 2" xfId="44860" xr:uid="{00000000-0005-0000-0000-0000E03C0000}"/>
    <cellStyle name="20% - uthevingsfarge 6 3 3 2 3 2 2" xfId="44861" xr:uid="{00000000-0005-0000-0000-0000E13C0000}"/>
    <cellStyle name="20% - uthevingsfarge 6 3 3 2 3 3" xfId="44862" xr:uid="{00000000-0005-0000-0000-0000E23C0000}"/>
    <cellStyle name="20% - uthevingsfarge 6 3 3 2 3_3. Chng in credit spreads" xfId="44863" xr:uid="{00000000-0005-0000-0000-0000E33C0000}"/>
    <cellStyle name="20% - uthevingsfarge 6 3 3 2 4" xfId="44864" xr:uid="{00000000-0005-0000-0000-0000E43C0000}"/>
    <cellStyle name="20% - uthevingsfarge 6 3 3 2 4 2" xfId="44865" xr:uid="{00000000-0005-0000-0000-0000E53C0000}"/>
    <cellStyle name="20% - uthevingsfarge 6 3 3 2 5" xfId="44866" xr:uid="{00000000-0005-0000-0000-0000E63C0000}"/>
    <cellStyle name="20% - uthevingsfarge 6 3 3 2_3. Chng in credit spreads" xfId="44867" xr:uid="{00000000-0005-0000-0000-0000E73C0000}"/>
    <cellStyle name="20% - uthevingsfarge 6 3 3 3" xfId="15275" xr:uid="{00000000-0005-0000-0000-0000E83C0000}"/>
    <cellStyle name="20% - uthevingsfarge 6 3 3 3 2" xfId="44868" xr:uid="{00000000-0005-0000-0000-0000E93C0000}"/>
    <cellStyle name="20% - uthevingsfarge 6 3 3 3 2 2" xfId="44869" xr:uid="{00000000-0005-0000-0000-0000EA3C0000}"/>
    <cellStyle name="20% - uthevingsfarge 6 3 3 3 3" xfId="44870" xr:uid="{00000000-0005-0000-0000-0000EB3C0000}"/>
    <cellStyle name="20% - uthevingsfarge 6 3 3 3_3. Chng in credit spreads" xfId="44871" xr:uid="{00000000-0005-0000-0000-0000EC3C0000}"/>
    <cellStyle name="20% - uthevingsfarge 6 3 3 4" xfId="39862" xr:uid="{00000000-0005-0000-0000-0000ED3C0000}"/>
    <cellStyle name="20% - uthevingsfarge 6 3 3 4 2" xfId="44872" xr:uid="{00000000-0005-0000-0000-0000EE3C0000}"/>
    <cellStyle name="20% - uthevingsfarge 6 3 3 4 2 2" xfId="44873" xr:uid="{00000000-0005-0000-0000-0000EF3C0000}"/>
    <cellStyle name="20% - uthevingsfarge 6 3 3 4 3" xfId="44874" xr:uid="{00000000-0005-0000-0000-0000F03C0000}"/>
    <cellStyle name="20% - uthevingsfarge 6 3 3 4_3. Chng in credit spreads" xfId="44875" xr:uid="{00000000-0005-0000-0000-0000F13C0000}"/>
    <cellStyle name="20% - uthevingsfarge 6 3 3 5" xfId="44876" xr:uid="{00000000-0005-0000-0000-0000F23C0000}"/>
    <cellStyle name="20% - uthevingsfarge 6 3 3 5 2" xfId="44877" xr:uid="{00000000-0005-0000-0000-0000F33C0000}"/>
    <cellStyle name="20% - uthevingsfarge 6 3 3 6" xfId="44878" xr:uid="{00000000-0005-0000-0000-0000F43C0000}"/>
    <cellStyle name="20% - uthevingsfarge 6 3 3_3. Chng in credit spreads" xfId="44879" xr:uid="{00000000-0005-0000-0000-0000F53C0000}"/>
    <cellStyle name="20% - uthevingsfarge 6 3 4" xfId="15276" xr:uid="{00000000-0005-0000-0000-0000F63C0000}"/>
    <cellStyle name="20% - uthevingsfarge 6 3 4 2" xfId="15277" xr:uid="{00000000-0005-0000-0000-0000F73C0000}"/>
    <cellStyle name="20% - uthevingsfarge 6 3 4 2 2" xfId="44880" xr:uid="{00000000-0005-0000-0000-0000F83C0000}"/>
    <cellStyle name="20% - uthevingsfarge 6 3 4 2 2 2" xfId="44881" xr:uid="{00000000-0005-0000-0000-0000F93C0000}"/>
    <cellStyle name="20% - uthevingsfarge 6 3 4 2 3" xfId="44882" xr:uid="{00000000-0005-0000-0000-0000FA3C0000}"/>
    <cellStyle name="20% - uthevingsfarge 6 3 4 2_3. Chng in credit spreads" xfId="44883" xr:uid="{00000000-0005-0000-0000-0000FB3C0000}"/>
    <cellStyle name="20% - uthevingsfarge 6 3 4 3" xfId="15278" xr:uid="{00000000-0005-0000-0000-0000FC3C0000}"/>
    <cellStyle name="20% - uthevingsfarge 6 3 4 3 2" xfId="44884" xr:uid="{00000000-0005-0000-0000-0000FD3C0000}"/>
    <cellStyle name="20% - uthevingsfarge 6 3 4 3 2 2" xfId="44885" xr:uid="{00000000-0005-0000-0000-0000FE3C0000}"/>
    <cellStyle name="20% - uthevingsfarge 6 3 4 3 3" xfId="44886" xr:uid="{00000000-0005-0000-0000-0000FF3C0000}"/>
    <cellStyle name="20% - uthevingsfarge 6 3 4 3_3. Chng in credit spreads" xfId="44887" xr:uid="{00000000-0005-0000-0000-0000003D0000}"/>
    <cellStyle name="20% - uthevingsfarge 6 3 4 4" xfId="39863" xr:uid="{00000000-0005-0000-0000-0000013D0000}"/>
    <cellStyle name="20% - uthevingsfarge 6 3 4 4 2" xfId="44888" xr:uid="{00000000-0005-0000-0000-0000023D0000}"/>
    <cellStyle name="20% - uthevingsfarge 6 3 4 5" xfId="44889" xr:uid="{00000000-0005-0000-0000-0000033D0000}"/>
    <cellStyle name="20% - uthevingsfarge 6 3 4 6" xfId="44890" xr:uid="{00000000-0005-0000-0000-0000043D0000}"/>
    <cellStyle name="20% - uthevingsfarge 6 3 4_3. Chng in credit spreads" xfId="44891" xr:uid="{00000000-0005-0000-0000-0000053D0000}"/>
    <cellStyle name="20% - uthevingsfarge 6 3 5" xfId="15279" xr:uid="{00000000-0005-0000-0000-0000063D0000}"/>
    <cellStyle name="20% - uthevingsfarge 6 3 5 2" xfId="15280" xr:uid="{00000000-0005-0000-0000-0000073D0000}"/>
    <cellStyle name="20% - uthevingsfarge 6 3 5 2 2" xfId="44892" xr:uid="{00000000-0005-0000-0000-0000083D0000}"/>
    <cellStyle name="20% - uthevingsfarge 6 3 5 3" xfId="15281" xr:uid="{00000000-0005-0000-0000-0000093D0000}"/>
    <cellStyle name="20% - uthevingsfarge 6 3 5 4" xfId="39864" xr:uid="{00000000-0005-0000-0000-00000A3D0000}"/>
    <cellStyle name="20% - uthevingsfarge 6 3 5 5" xfId="44893" xr:uid="{00000000-0005-0000-0000-00000B3D0000}"/>
    <cellStyle name="20% - uthevingsfarge 6 3 5 6" xfId="44894" xr:uid="{00000000-0005-0000-0000-00000C3D0000}"/>
    <cellStyle name="20% - uthevingsfarge 6 3 5_3. Chng in credit spreads" xfId="44895" xr:uid="{00000000-0005-0000-0000-00000D3D0000}"/>
    <cellStyle name="20% - uthevingsfarge 6 3 6" xfId="15282" xr:uid="{00000000-0005-0000-0000-00000E3D0000}"/>
    <cellStyle name="20% - uthevingsfarge 6 3 6 2" xfId="15283" xr:uid="{00000000-0005-0000-0000-00000F3D0000}"/>
    <cellStyle name="20% - uthevingsfarge 6 3 6 2 2" xfId="44896" xr:uid="{00000000-0005-0000-0000-0000103D0000}"/>
    <cellStyle name="20% - uthevingsfarge 6 3 6 3" xfId="15284" xr:uid="{00000000-0005-0000-0000-0000113D0000}"/>
    <cellStyle name="20% - uthevingsfarge 6 3 6 4" xfId="39865" xr:uid="{00000000-0005-0000-0000-0000123D0000}"/>
    <cellStyle name="20% - uthevingsfarge 6 3 6 5" xfId="44897" xr:uid="{00000000-0005-0000-0000-0000133D0000}"/>
    <cellStyle name="20% - uthevingsfarge 6 3 6 6" xfId="44898" xr:uid="{00000000-0005-0000-0000-0000143D0000}"/>
    <cellStyle name="20% - uthevingsfarge 6 3 6_3. Chng in credit spreads" xfId="44899" xr:uid="{00000000-0005-0000-0000-0000153D0000}"/>
    <cellStyle name="20% - uthevingsfarge 6 3 7" xfId="15285" xr:uid="{00000000-0005-0000-0000-0000163D0000}"/>
    <cellStyle name="20% - uthevingsfarge 6 3 7 2" xfId="15286" xr:uid="{00000000-0005-0000-0000-0000173D0000}"/>
    <cellStyle name="20% - uthevingsfarge 6 3 7 2 2" xfId="44900" xr:uid="{00000000-0005-0000-0000-0000183D0000}"/>
    <cellStyle name="20% - uthevingsfarge 6 3 7 3" xfId="44901" xr:uid="{00000000-0005-0000-0000-0000193D0000}"/>
    <cellStyle name="20% - uthevingsfarge 6 3 7_3. Chng in credit spreads" xfId="44902" xr:uid="{00000000-0005-0000-0000-00001A3D0000}"/>
    <cellStyle name="20% - uthevingsfarge 6 3 8" xfId="15287" xr:uid="{00000000-0005-0000-0000-00001B3D0000}"/>
    <cellStyle name="20% - uthevingsfarge 6 3 9" xfId="39856" xr:uid="{00000000-0005-0000-0000-00001C3D0000}"/>
    <cellStyle name="20% - uthevingsfarge 6 3_4 manuell" xfId="54767"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68" xr:uid="{00000000-0005-0000-0000-0000213D0000}"/>
    <cellStyle name="20% - uthevingsfarge 6 30 2 2_CC1" xfId="54768" xr:uid="{2FF607C6-BB2E-4811-8B55-CE4EA95B1270}"/>
    <cellStyle name="20% - uthevingsfarge 6 30 2 3" xfId="39869" xr:uid="{00000000-0005-0000-0000-0000223D0000}"/>
    <cellStyle name="20% - uthevingsfarge 6 30 2 4" xfId="39870" xr:uid="{00000000-0005-0000-0000-0000233D0000}"/>
    <cellStyle name="20% - uthevingsfarge 6 30 2 5" xfId="39871" xr:uid="{00000000-0005-0000-0000-0000243D0000}"/>
    <cellStyle name="20% - uthevingsfarge 6 30 2 6" xfId="39867" xr:uid="{00000000-0005-0000-0000-0000253D0000}"/>
    <cellStyle name="20% - uthevingsfarge 6 30 2_4 manuell" xfId="54769" xr:uid="{FF585681-5D55-41DD-B515-25CE3EF2F009}"/>
    <cellStyle name="20% - uthevingsfarge 6 30 3" xfId="3805" xr:uid="{00000000-0005-0000-0000-0000273D0000}"/>
    <cellStyle name="20% - uthevingsfarge 6 30 3 2" xfId="39872" xr:uid="{00000000-0005-0000-0000-0000283D0000}"/>
    <cellStyle name="20% - uthevingsfarge 6 30 3_CC1" xfId="54770" xr:uid="{48145897-0968-4110-AC2E-BD940AD0AF0E}"/>
    <cellStyle name="20% - uthevingsfarge 6 30 4" xfId="39873" xr:uid="{00000000-0005-0000-0000-0000293D0000}"/>
    <cellStyle name="20% - uthevingsfarge 6 30 5" xfId="39874" xr:uid="{00000000-0005-0000-0000-00002A3D0000}"/>
    <cellStyle name="20% - uthevingsfarge 6 30 6" xfId="39875" xr:uid="{00000000-0005-0000-0000-00002B3D0000}"/>
    <cellStyle name="20% - uthevingsfarge 6 30 7" xfId="39866" xr:uid="{00000000-0005-0000-0000-00002C3D0000}"/>
    <cellStyle name="20% - uthevingsfarge 6 30_4 manuell" xfId="54771"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78" xr:uid="{00000000-0005-0000-0000-0000313D0000}"/>
    <cellStyle name="20% - uthevingsfarge 6 31 2 2_CC1" xfId="54772" xr:uid="{5336DBC1-527B-463E-9972-8EF526DF3AD8}"/>
    <cellStyle name="20% - uthevingsfarge 6 31 2 3" xfId="39879" xr:uid="{00000000-0005-0000-0000-0000323D0000}"/>
    <cellStyle name="20% - uthevingsfarge 6 31 2 4" xfId="39880" xr:uid="{00000000-0005-0000-0000-0000333D0000}"/>
    <cellStyle name="20% - uthevingsfarge 6 31 2 5" xfId="39881" xr:uid="{00000000-0005-0000-0000-0000343D0000}"/>
    <cellStyle name="20% - uthevingsfarge 6 31 2 6" xfId="39877" xr:uid="{00000000-0005-0000-0000-0000353D0000}"/>
    <cellStyle name="20% - uthevingsfarge 6 31 2_4 manuell" xfId="54773" xr:uid="{0E465860-BEA9-4970-969A-EFC7B63C9113}"/>
    <cellStyle name="20% - uthevingsfarge 6 31 3" xfId="3809" xr:uid="{00000000-0005-0000-0000-0000373D0000}"/>
    <cellStyle name="20% - uthevingsfarge 6 31 3 2" xfId="39882" xr:uid="{00000000-0005-0000-0000-0000383D0000}"/>
    <cellStyle name="20% - uthevingsfarge 6 31 3_CC1" xfId="54774" xr:uid="{68E3D349-B2E1-4DF8-9AF9-17D387182A07}"/>
    <cellStyle name="20% - uthevingsfarge 6 31 4" xfId="39883" xr:uid="{00000000-0005-0000-0000-0000393D0000}"/>
    <cellStyle name="20% - uthevingsfarge 6 31 5" xfId="39884" xr:uid="{00000000-0005-0000-0000-00003A3D0000}"/>
    <cellStyle name="20% - uthevingsfarge 6 31 6" xfId="39885" xr:uid="{00000000-0005-0000-0000-00003B3D0000}"/>
    <cellStyle name="20% - uthevingsfarge 6 31 7" xfId="39876" xr:uid="{00000000-0005-0000-0000-00003C3D0000}"/>
    <cellStyle name="20% - uthevingsfarge 6 31_4 manuell" xfId="54775"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88" xr:uid="{00000000-0005-0000-0000-0000413D0000}"/>
    <cellStyle name="20% - uthevingsfarge 6 32 2 2_CC1" xfId="54776" xr:uid="{2578C1D3-721A-41F3-8262-8878E0458663}"/>
    <cellStyle name="20% - uthevingsfarge 6 32 2 3" xfId="39889" xr:uid="{00000000-0005-0000-0000-0000423D0000}"/>
    <cellStyle name="20% - uthevingsfarge 6 32 2 4" xfId="39890" xr:uid="{00000000-0005-0000-0000-0000433D0000}"/>
    <cellStyle name="20% - uthevingsfarge 6 32 2 5" xfId="39891" xr:uid="{00000000-0005-0000-0000-0000443D0000}"/>
    <cellStyle name="20% - uthevingsfarge 6 32 2 6" xfId="39887" xr:uid="{00000000-0005-0000-0000-0000453D0000}"/>
    <cellStyle name="20% - uthevingsfarge 6 32 2_4 manuell" xfId="54777" xr:uid="{EFF4BD0D-6D17-43C3-A8E6-FBE713B52F23}"/>
    <cellStyle name="20% - uthevingsfarge 6 32 3" xfId="3813" xr:uid="{00000000-0005-0000-0000-0000473D0000}"/>
    <cellStyle name="20% - uthevingsfarge 6 32 3 2" xfId="39892" xr:uid="{00000000-0005-0000-0000-0000483D0000}"/>
    <cellStyle name="20% - uthevingsfarge 6 32 3_CC1" xfId="54778" xr:uid="{52E609C1-D906-42FC-BC13-0860D1485924}"/>
    <cellStyle name="20% - uthevingsfarge 6 32 4" xfId="39893" xr:uid="{00000000-0005-0000-0000-0000493D0000}"/>
    <cellStyle name="20% - uthevingsfarge 6 32 5" xfId="39894" xr:uid="{00000000-0005-0000-0000-00004A3D0000}"/>
    <cellStyle name="20% - uthevingsfarge 6 32 6" xfId="39895" xr:uid="{00000000-0005-0000-0000-00004B3D0000}"/>
    <cellStyle name="20% - uthevingsfarge 6 32 7" xfId="39886" xr:uid="{00000000-0005-0000-0000-00004C3D0000}"/>
    <cellStyle name="20% - uthevingsfarge 6 32_4 manuell" xfId="54779"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898" xr:uid="{00000000-0005-0000-0000-0000513D0000}"/>
    <cellStyle name="20% - uthevingsfarge 6 33 2 2_CC1" xfId="54780" xr:uid="{73610AF2-922E-4DE3-B270-D18293B37D9D}"/>
    <cellStyle name="20% - uthevingsfarge 6 33 2 3" xfId="39899" xr:uid="{00000000-0005-0000-0000-0000523D0000}"/>
    <cellStyle name="20% - uthevingsfarge 6 33 2 4" xfId="39900" xr:uid="{00000000-0005-0000-0000-0000533D0000}"/>
    <cellStyle name="20% - uthevingsfarge 6 33 2 5" xfId="39901" xr:uid="{00000000-0005-0000-0000-0000543D0000}"/>
    <cellStyle name="20% - uthevingsfarge 6 33 2 6" xfId="39897" xr:uid="{00000000-0005-0000-0000-0000553D0000}"/>
    <cellStyle name="20% - uthevingsfarge 6 33 2_4 manuell" xfId="54781" xr:uid="{4F66679F-26CB-4F5B-80D5-68DA63157792}"/>
    <cellStyle name="20% - uthevingsfarge 6 33 3" xfId="3817" xr:uid="{00000000-0005-0000-0000-0000573D0000}"/>
    <cellStyle name="20% - uthevingsfarge 6 33 3 2" xfId="39902" xr:uid="{00000000-0005-0000-0000-0000583D0000}"/>
    <cellStyle name="20% - uthevingsfarge 6 33 3_CC1" xfId="54782" xr:uid="{9A6E01F6-C71A-4D4A-A03C-C69AE3F11B4B}"/>
    <cellStyle name="20% - uthevingsfarge 6 33 4" xfId="39903" xr:uid="{00000000-0005-0000-0000-0000593D0000}"/>
    <cellStyle name="20% - uthevingsfarge 6 33 5" xfId="39904" xr:uid="{00000000-0005-0000-0000-00005A3D0000}"/>
    <cellStyle name="20% - uthevingsfarge 6 33 6" xfId="39905" xr:uid="{00000000-0005-0000-0000-00005B3D0000}"/>
    <cellStyle name="20% - uthevingsfarge 6 33 7" xfId="39896" xr:uid="{00000000-0005-0000-0000-00005C3D0000}"/>
    <cellStyle name="20% - uthevingsfarge 6 33_4 manuell" xfId="54783"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08" xr:uid="{00000000-0005-0000-0000-0000613D0000}"/>
    <cellStyle name="20% - uthevingsfarge 6 34 2 2_CC1" xfId="54784" xr:uid="{A81699C2-D7D6-40AF-9AAE-F09F62FF954A}"/>
    <cellStyle name="20% - uthevingsfarge 6 34 2 3" xfId="39909" xr:uid="{00000000-0005-0000-0000-0000623D0000}"/>
    <cellStyle name="20% - uthevingsfarge 6 34 2 4" xfId="39910" xr:uid="{00000000-0005-0000-0000-0000633D0000}"/>
    <cellStyle name="20% - uthevingsfarge 6 34 2 5" xfId="39911" xr:uid="{00000000-0005-0000-0000-0000643D0000}"/>
    <cellStyle name="20% - uthevingsfarge 6 34 2 6" xfId="39907" xr:uid="{00000000-0005-0000-0000-0000653D0000}"/>
    <cellStyle name="20% - uthevingsfarge 6 34 2_4 manuell" xfId="54785" xr:uid="{B822DD3C-4041-4B6F-AF9C-0BFF2BD24056}"/>
    <cellStyle name="20% - uthevingsfarge 6 34 3" xfId="3821" xr:uid="{00000000-0005-0000-0000-0000673D0000}"/>
    <cellStyle name="20% - uthevingsfarge 6 34 3 2" xfId="39912" xr:uid="{00000000-0005-0000-0000-0000683D0000}"/>
    <cellStyle name="20% - uthevingsfarge 6 34 3_CC1" xfId="54786" xr:uid="{102511DA-17F0-4594-9114-CEDD2CC7563C}"/>
    <cellStyle name="20% - uthevingsfarge 6 34 4" xfId="39913" xr:uid="{00000000-0005-0000-0000-0000693D0000}"/>
    <cellStyle name="20% - uthevingsfarge 6 34 5" xfId="39914" xr:uid="{00000000-0005-0000-0000-00006A3D0000}"/>
    <cellStyle name="20% - uthevingsfarge 6 34 6" xfId="39915" xr:uid="{00000000-0005-0000-0000-00006B3D0000}"/>
    <cellStyle name="20% - uthevingsfarge 6 34 7" xfId="39906" xr:uid="{00000000-0005-0000-0000-00006C3D0000}"/>
    <cellStyle name="20% - uthevingsfarge 6 34_4 manuell" xfId="54787"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18" xr:uid="{00000000-0005-0000-0000-0000713D0000}"/>
    <cellStyle name="20% - uthevingsfarge 6 35 2 2_CC1" xfId="54788" xr:uid="{80826BB9-2DCD-4451-901A-924D868AED2F}"/>
    <cellStyle name="20% - uthevingsfarge 6 35 2 3" xfId="39919" xr:uid="{00000000-0005-0000-0000-0000723D0000}"/>
    <cellStyle name="20% - uthevingsfarge 6 35 2 4" xfId="39920" xr:uid="{00000000-0005-0000-0000-0000733D0000}"/>
    <cellStyle name="20% - uthevingsfarge 6 35 2 5" xfId="39917" xr:uid="{00000000-0005-0000-0000-0000743D0000}"/>
    <cellStyle name="20% - uthevingsfarge 6 35 2_4 manuell" xfId="54789" xr:uid="{68FF932C-CBC4-423B-AF5A-C0847A1D258D}"/>
    <cellStyle name="20% - uthevingsfarge 6 35 3" xfId="3825" xr:uid="{00000000-0005-0000-0000-0000763D0000}"/>
    <cellStyle name="20% - uthevingsfarge 6 35 4" xfId="39916" xr:uid="{00000000-0005-0000-0000-0000773D0000}"/>
    <cellStyle name="20% - uthevingsfarge 6 35_4 manuell" xfId="54790"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03" xr:uid="{00000000-0005-0000-0000-00007C3D0000}"/>
    <cellStyle name="20% - uthevingsfarge 6 36 2_4 manuell" xfId="54791" xr:uid="{4D71B6C4-1699-4789-AF1C-8BE4C0761F03}"/>
    <cellStyle name="20% - uthevingsfarge 6 36 3" xfId="3829" xr:uid="{00000000-0005-0000-0000-00007E3D0000}"/>
    <cellStyle name="20% - uthevingsfarge 6 36 4" xfId="44904" xr:uid="{00000000-0005-0000-0000-00007F3D0000}"/>
    <cellStyle name="20% - uthevingsfarge 6 36_4 manuell" xfId="54792"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05" xr:uid="{00000000-0005-0000-0000-0000843D0000}"/>
    <cellStyle name="20% - uthevingsfarge 6 37 2_4 manuell" xfId="54793" xr:uid="{B06DF1C1-A8E4-43C6-AD5D-678A66DFC9B7}"/>
    <cellStyle name="20% - uthevingsfarge 6 37 3" xfId="3833" xr:uid="{00000000-0005-0000-0000-0000863D0000}"/>
    <cellStyle name="20% - uthevingsfarge 6 37 4" xfId="44906" xr:uid="{00000000-0005-0000-0000-0000873D0000}"/>
    <cellStyle name="20% - uthevingsfarge 6 37_4 manuell" xfId="54794"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07" xr:uid="{00000000-0005-0000-0000-00008C3D0000}"/>
    <cellStyle name="20% - uthevingsfarge 6 38 2_4 manuell" xfId="54795" xr:uid="{A4532F0B-1E75-454F-B697-2189B33ED24E}"/>
    <cellStyle name="20% - uthevingsfarge 6 38 3" xfId="3837" xr:uid="{00000000-0005-0000-0000-00008E3D0000}"/>
    <cellStyle name="20% - uthevingsfarge 6 38 4" xfId="44908" xr:uid="{00000000-0005-0000-0000-00008F3D0000}"/>
    <cellStyle name="20% - uthevingsfarge 6 38_4 manuell" xfId="54796"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09" xr:uid="{00000000-0005-0000-0000-0000943D0000}"/>
    <cellStyle name="20% - uthevingsfarge 6 39 2_4 manuell" xfId="54797" xr:uid="{43EA7DEE-3D8D-4FB3-9939-EA22400DF187}"/>
    <cellStyle name="20% - uthevingsfarge 6 39 3" xfId="3841" xr:uid="{00000000-0005-0000-0000-0000963D0000}"/>
    <cellStyle name="20% - uthevingsfarge 6 39 4" xfId="44910" xr:uid="{00000000-0005-0000-0000-0000973D0000}"/>
    <cellStyle name="20% - uthevingsfarge 6 39_4 manuell" xfId="54798" xr:uid="{32B4819D-F743-4E39-B848-107A63294925}"/>
    <cellStyle name="20% - uthevingsfarge 6 4" xfId="3842" xr:uid="{00000000-0005-0000-0000-0000993D0000}"/>
    <cellStyle name="20% - uthevingsfarge 6 4 10" xfId="44911"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2" xr:uid="{00000000-0005-0000-0000-00009E3D0000}"/>
    <cellStyle name="20% - uthevingsfarge 6 4 2 2 3" xfId="44913" xr:uid="{00000000-0005-0000-0000-00009F3D0000}"/>
    <cellStyle name="20% - uthevingsfarge 6 4 2 2_3. Chng in credit spreads" xfId="44914" xr:uid="{00000000-0005-0000-0000-0000A03D0000}"/>
    <cellStyle name="20% - uthevingsfarge 6 4 2 3" xfId="15289" xr:uid="{00000000-0005-0000-0000-0000A13D0000}"/>
    <cellStyle name="20% - uthevingsfarge 6 4 2 3 2" xfId="44915" xr:uid="{00000000-0005-0000-0000-0000A23D0000}"/>
    <cellStyle name="20% - uthevingsfarge 6 4 2 3 2 2" xfId="44916" xr:uid="{00000000-0005-0000-0000-0000A33D0000}"/>
    <cellStyle name="20% - uthevingsfarge 6 4 2 3 3" xfId="44917" xr:uid="{00000000-0005-0000-0000-0000A43D0000}"/>
    <cellStyle name="20% - uthevingsfarge 6 4 2 3_3. Chng in credit spreads" xfId="44918" xr:uid="{00000000-0005-0000-0000-0000A53D0000}"/>
    <cellStyle name="20% - uthevingsfarge 6 4 2 4" xfId="44919" xr:uid="{00000000-0005-0000-0000-0000A63D0000}"/>
    <cellStyle name="20% - uthevingsfarge 6 4 2 4 2" xfId="44920" xr:uid="{00000000-0005-0000-0000-0000A73D0000}"/>
    <cellStyle name="20% - uthevingsfarge 6 4 2 5" xfId="44921" xr:uid="{00000000-0005-0000-0000-0000A83D0000}"/>
    <cellStyle name="20% - uthevingsfarge 6 4 2 6" xfId="44922" xr:uid="{00000000-0005-0000-0000-0000A93D0000}"/>
    <cellStyle name="20% - uthevingsfarge 6 4 2 7" xfId="44923" xr:uid="{00000000-0005-0000-0000-0000AA3D0000}"/>
    <cellStyle name="20% - uthevingsfarge 6 4 2 8" xfId="44924" xr:uid="{00000000-0005-0000-0000-0000AB3D0000}"/>
    <cellStyle name="20% - uthevingsfarge 6 4 2_3. Chng in credit spreads" xfId="44925" xr:uid="{00000000-0005-0000-0000-0000AC3D0000}"/>
    <cellStyle name="20% - uthevingsfarge 6 4 3" xfId="3845" xr:uid="{00000000-0005-0000-0000-0000AD3D0000}"/>
    <cellStyle name="20% - uthevingsfarge 6 4 3 2" xfId="15290" xr:uid="{00000000-0005-0000-0000-0000AE3D0000}"/>
    <cellStyle name="20% - uthevingsfarge 6 4 3 2 2" xfId="44926" xr:uid="{00000000-0005-0000-0000-0000AF3D0000}"/>
    <cellStyle name="20% - uthevingsfarge 6 4 3 3" xfId="15291" xr:uid="{00000000-0005-0000-0000-0000B03D0000}"/>
    <cellStyle name="20% - uthevingsfarge 6 4 3 4" xfId="44927" xr:uid="{00000000-0005-0000-0000-0000B13D0000}"/>
    <cellStyle name="20% - uthevingsfarge 6 4 3 5" xfId="44928" xr:uid="{00000000-0005-0000-0000-0000B23D0000}"/>
    <cellStyle name="20% - uthevingsfarge 6 4 3 6" xfId="44929" xr:uid="{00000000-0005-0000-0000-0000B33D0000}"/>
    <cellStyle name="20% - uthevingsfarge 6 4 3_3. Chng in credit spreads" xfId="44930" xr:uid="{00000000-0005-0000-0000-0000B43D0000}"/>
    <cellStyle name="20% - uthevingsfarge 6 4 4" xfId="15292" xr:uid="{00000000-0005-0000-0000-0000B53D0000}"/>
    <cellStyle name="20% - uthevingsfarge 6 4 4 2" xfId="15293" xr:uid="{00000000-0005-0000-0000-0000B63D0000}"/>
    <cellStyle name="20% - uthevingsfarge 6 4 4 2 2" xfId="44931" xr:uid="{00000000-0005-0000-0000-0000B73D0000}"/>
    <cellStyle name="20% - uthevingsfarge 6 4 4 3" xfId="15294" xr:uid="{00000000-0005-0000-0000-0000B83D0000}"/>
    <cellStyle name="20% - uthevingsfarge 6 4 4 4" xfId="44932" xr:uid="{00000000-0005-0000-0000-0000B93D0000}"/>
    <cellStyle name="20% - uthevingsfarge 6 4 4 5" xfId="44933" xr:uid="{00000000-0005-0000-0000-0000BA3D0000}"/>
    <cellStyle name="20% - uthevingsfarge 6 4 4 6" xfId="44934" xr:uid="{00000000-0005-0000-0000-0000BB3D0000}"/>
    <cellStyle name="20% - uthevingsfarge 6 4 4_3. Chng in credit spreads" xfId="44935"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36" xr:uid="{00000000-0005-0000-0000-0000C03D0000}"/>
    <cellStyle name="20% - uthevingsfarge 6 4 5 5" xfId="44937" xr:uid="{00000000-0005-0000-0000-0000C13D0000}"/>
    <cellStyle name="20% - uthevingsfarge 6 4 5 6" xfId="44938"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1" xr:uid="{00000000-0005-0000-0000-0000C83D0000}"/>
    <cellStyle name="20% - uthevingsfarge 6 4 9" xfId="44939" xr:uid="{00000000-0005-0000-0000-0000C93D0000}"/>
    <cellStyle name="20% - uthevingsfarge 6 4_3. Chng in credit spreads" xfId="44940"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1" xr:uid="{00000000-0005-0000-0000-0000CE3D0000}"/>
    <cellStyle name="20% - uthevingsfarge 6 40 2_4 manuell" xfId="54799" xr:uid="{EAE52264-CB43-4708-9E9F-CBC91AB57889}"/>
    <cellStyle name="20% - uthevingsfarge 6 40 3" xfId="3849" xr:uid="{00000000-0005-0000-0000-0000D03D0000}"/>
    <cellStyle name="20% - uthevingsfarge 6 40 4" xfId="44942" xr:uid="{00000000-0005-0000-0000-0000D13D0000}"/>
    <cellStyle name="20% - uthevingsfarge 6 40_4 manuell" xfId="54800"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43" xr:uid="{00000000-0005-0000-0000-0000D63D0000}"/>
    <cellStyle name="20% - uthevingsfarge 6 41 2_4 manuell" xfId="54801" xr:uid="{E3156995-E4A9-418B-800C-E75FAB653260}"/>
    <cellStyle name="20% - uthevingsfarge 6 41 3" xfId="3853" xr:uid="{00000000-0005-0000-0000-0000D83D0000}"/>
    <cellStyle name="20% - uthevingsfarge 6 41 4" xfId="44944" xr:uid="{00000000-0005-0000-0000-0000D93D0000}"/>
    <cellStyle name="20% - uthevingsfarge 6 41_4 manuell" xfId="54802"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45" xr:uid="{00000000-0005-0000-0000-0000DE3D0000}"/>
    <cellStyle name="20% - uthevingsfarge 6 42 2_4 manuell" xfId="54803" xr:uid="{98E3C4DC-94CD-4113-AB8A-BAB695C6B7FF}"/>
    <cellStyle name="20% - uthevingsfarge 6 42 3" xfId="3857" xr:uid="{00000000-0005-0000-0000-0000E03D0000}"/>
    <cellStyle name="20% - uthevingsfarge 6 42 4" xfId="44946" xr:uid="{00000000-0005-0000-0000-0000E13D0000}"/>
    <cellStyle name="20% - uthevingsfarge 6 42_4 manuell" xfId="54804"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47" xr:uid="{00000000-0005-0000-0000-0000E63D0000}"/>
    <cellStyle name="20% - uthevingsfarge 6 43 2_4 manuell" xfId="54805" xr:uid="{DBB5F4F2-616C-4DC7-B38E-97C03CE8DF1B}"/>
    <cellStyle name="20% - uthevingsfarge 6 43 3" xfId="3861" xr:uid="{00000000-0005-0000-0000-0000E83D0000}"/>
    <cellStyle name="20% - uthevingsfarge 6 43 4" xfId="44948" xr:uid="{00000000-0005-0000-0000-0000E93D0000}"/>
    <cellStyle name="20% - uthevingsfarge 6 43_4 manuell" xfId="54806"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49" xr:uid="{00000000-0005-0000-0000-0000EE3D0000}"/>
    <cellStyle name="20% - uthevingsfarge 6 44 2_4 manuell" xfId="54807" xr:uid="{5F5C2655-7B64-4686-BC27-1B91B91923D6}"/>
    <cellStyle name="20% - uthevingsfarge 6 44 3" xfId="3865" xr:uid="{00000000-0005-0000-0000-0000F03D0000}"/>
    <cellStyle name="20% - uthevingsfarge 6 44 4" xfId="44950" xr:uid="{00000000-0005-0000-0000-0000F13D0000}"/>
    <cellStyle name="20% - uthevingsfarge 6 44_4 manuell" xfId="54808"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1" xr:uid="{00000000-0005-0000-0000-0000F63D0000}"/>
    <cellStyle name="20% - uthevingsfarge 6 45 2_4 manuell" xfId="54809" xr:uid="{968A10E2-E3D6-4592-B45B-5B6736671FA9}"/>
    <cellStyle name="20% - uthevingsfarge 6 45 3" xfId="3869" xr:uid="{00000000-0005-0000-0000-0000F83D0000}"/>
    <cellStyle name="20% - uthevingsfarge 6 45 4" xfId="44952" xr:uid="{00000000-0005-0000-0000-0000F93D0000}"/>
    <cellStyle name="20% - uthevingsfarge 6 45_4 manuell" xfId="54810"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53" xr:uid="{00000000-0005-0000-0000-0000FE3D0000}"/>
    <cellStyle name="20% - uthevingsfarge 6 46 2_4 manuell" xfId="54811" xr:uid="{0BE5513F-340D-4DB9-AF5F-4A7B5C957A60}"/>
    <cellStyle name="20% - uthevingsfarge 6 46 3" xfId="3873" xr:uid="{00000000-0005-0000-0000-0000003E0000}"/>
    <cellStyle name="20% - uthevingsfarge 6 46 4" xfId="44954" xr:uid="{00000000-0005-0000-0000-0000013E0000}"/>
    <cellStyle name="20% - uthevingsfarge 6 46_4 manuell" xfId="54812"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55" xr:uid="{00000000-0005-0000-0000-0000063E0000}"/>
    <cellStyle name="20% - uthevingsfarge 6 47 2_4 manuell" xfId="54813" xr:uid="{F6440F9E-A207-4292-BADC-1F7C0E9A7425}"/>
    <cellStyle name="20% - uthevingsfarge 6 47 3" xfId="3877" xr:uid="{00000000-0005-0000-0000-0000083E0000}"/>
    <cellStyle name="20% - uthevingsfarge 6 47 4" xfId="44956" xr:uid="{00000000-0005-0000-0000-0000093E0000}"/>
    <cellStyle name="20% - uthevingsfarge 6 47_4 manuell" xfId="54814"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57" xr:uid="{00000000-0005-0000-0000-00000E3E0000}"/>
    <cellStyle name="20% - uthevingsfarge 6 48 2_4 manuell" xfId="54815" xr:uid="{D4326921-ED8E-4A17-9752-B88BD8843187}"/>
    <cellStyle name="20% - uthevingsfarge 6 48 3" xfId="3881" xr:uid="{00000000-0005-0000-0000-0000103E0000}"/>
    <cellStyle name="20% - uthevingsfarge 6 48 4" xfId="44958" xr:uid="{00000000-0005-0000-0000-0000113E0000}"/>
    <cellStyle name="20% - uthevingsfarge 6 48_4 manuell" xfId="54816"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59" xr:uid="{00000000-0005-0000-0000-0000163E0000}"/>
    <cellStyle name="20% - uthevingsfarge 6 49 2_4 manuell" xfId="54817" xr:uid="{7481C151-08D0-4316-A7B1-A91654A05823}"/>
    <cellStyle name="20% - uthevingsfarge 6 49 3" xfId="3885" xr:uid="{00000000-0005-0000-0000-0000183E0000}"/>
    <cellStyle name="20% - uthevingsfarge 6 49 4" xfId="44960" xr:uid="{00000000-0005-0000-0000-0000193E0000}"/>
    <cellStyle name="20% - uthevingsfarge 6 49_4 manuell" xfId="54818"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1" xr:uid="{00000000-0005-0000-0000-00001E3E0000}"/>
    <cellStyle name="20% - uthevingsfarge 6 5 2 2 2 2" xfId="44962" xr:uid="{00000000-0005-0000-0000-00001F3E0000}"/>
    <cellStyle name="20% - uthevingsfarge 6 5 2 2 3" xfId="44963" xr:uid="{00000000-0005-0000-0000-0000203E0000}"/>
    <cellStyle name="20% - uthevingsfarge 6 5 2 2_3. Chng in credit spreads" xfId="44964" xr:uid="{00000000-0005-0000-0000-0000213E0000}"/>
    <cellStyle name="20% - uthevingsfarge 6 5 2 3" xfId="44965" xr:uid="{00000000-0005-0000-0000-0000223E0000}"/>
    <cellStyle name="20% - uthevingsfarge 6 5 2 3 2" xfId="44966" xr:uid="{00000000-0005-0000-0000-0000233E0000}"/>
    <cellStyle name="20% - uthevingsfarge 6 5 2 3 2 2" xfId="44967" xr:uid="{00000000-0005-0000-0000-0000243E0000}"/>
    <cellStyle name="20% - uthevingsfarge 6 5 2 3 3" xfId="44968" xr:uid="{00000000-0005-0000-0000-0000253E0000}"/>
    <cellStyle name="20% - uthevingsfarge 6 5 2 3_3. Chng in credit spreads" xfId="44969" xr:uid="{00000000-0005-0000-0000-0000263E0000}"/>
    <cellStyle name="20% - uthevingsfarge 6 5 2 4" xfId="44970" xr:uid="{00000000-0005-0000-0000-0000273E0000}"/>
    <cellStyle name="20% - uthevingsfarge 6 5 2 4 2" xfId="44971" xr:uid="{00000000-0005-0000-0000-0000283E0000}"/>
    <cellStyle name="20% - uthevingsfarge 6 5 2 5" xfId="44972" xr:uid="{00000000-0005-0000-0000-0000293E0000}"/>
    <cellStyle name="20% - uthevingsfarge 6 5 2_3. Chng in credit spreads" xfId="44973" xr:uid="{00000000-0005-0000-0000-00002A3E0000}"/>
    <cellStyle name="20% - uthevingsfarge 6 5 3" xfId="3889" xr:uid="{00000000-0005-0000-0000-00002B3E0000}"/>
    <cellStyle name="20% - uthevingsfarge 6 5 3 2" xfId="15303" xr:uid="{00000000-0005-0000-0000-00002C3E0000}"/>
    <cellStyle name="20% - uthevingsfarge 6 5 3 2 2" xfId="44974" xr:uid="{00000000-0005-0000-0000-00002D3E0000}"/>
    <cellStyle name="20% - uthevingsfarge 6 5 3 3" xfId="44975" xr:uid="{00000000-0005-0000-0000-00002E3E0000}"/>
    <cellStyle name="20% - uthevingsfarge 6 5 3_3. Chng in credit spreads" xfId="44976" xr:uid="{00000000-0005-0000-0000-00002F3E0000}"/>
    <cellStyle name="20% - uthevingsfarge 6 5 4" xfId="15304" xr:uid="{00000000-0005-0000-0000-0000303E0000}"/>
    <cellStyle name="20% - uthevingsfarge 6 5 4 2" xfId="44977" xr:uid="{00000000-0005-0000-0000-0000313E0000}"/>
    <cellStyle name="20% - uthevingsfarge 6 5 4 2 2" xfId="44978" xr:uid="{00000000-0005-0000-0000-0000323E0000}"/>
    <cellStyle name="20% - uthevingsfarge 6 5 4 3" xfId="44979" xr:uid="{00000000-0005-0000-0000-0000333E0000}"/>
    <cellStyle name="20% - uthevingsfarge 6 5 4_3. Chng in credit spreads" xfId="44980" xr:uid="{00000000-0005-0000-0000-0000343E0000}"/>
    <cellStyle name="20% - uthevingsfarge 6 5 5" xfId="15305" xr:uid="{00000000-0005-0000-0000-0000353E0000}"/>
    <cellStyle name="20% - uthevingsfarge 6 5 5 2" xfId="44981" xr:uid="{00000000-0005-0000-0000-0000363E0000}"/>
    <cellStyle name="20% - uthevingsfarge 6 5 6" xfId="39922" xr:uid="{00000000-0005-0000-0000-0000373E0000}"/>
    <cellStyle name="20% - uthevingsfarge 6 5 7" xfId="44982" xr:uid="{00000000-0005-0000-0000-0000383E0000}"/>
    <cellStyle name="20% - uthevingsfarge 6 5 8" xfId="44983" xr:uid="{00000000-0005-0000-0000-0000393E0000}"/>
    <cellStyle name="20% - uthevingsfarge 6 5 9" xfId="44984" xr:uid="{00000000-0005-0000-0000-00003A3E0000}"/>
    <cellStyle name="20% - uthevingsfarge 6 5_3. Chng in credit spreads" xfId="44985"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86" xr:uid="{00000000-0005-0000-0000-00003F3E0000}"/>
    <cellStyle name="20% - uthevingsfarge 6 50 2_4 manuell" xfId="54819" xr:uid="{332E9343-3718-4697-A456-1DB58C2F6756}"/>
    <cellStyle name="20% - uthevingsfarge 6 50 3" xfId="3893" xr:uid="{00000000-0005-0000-0000-0000413E0000}"/>
    <cellStyle name="20% - uthevingsfarge 6 50 4" xfId="44987" xr:uid="{00000000-0005-0000-0000-0000423E0000}"/>
    <cellStyle name="20% - uthevingsfarge 6 50_4 manuell" xfId="54820"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88" xr:uid="{00000000-0005-0000-0000-0000473E0000}"/>
    <cellStyle name="20% - uthevingsfarge 6 51 2_4 manuell" xfId="54821" xr:uid="{EBFC5E37-C4BF-4259-AB04-CB458747A136}"/>
    <cellStyle name="20% - uthevingsfarge 6 51 3" xfId="3897" xr:uid="{00000000-0005-0000-0000-0000493E0000}"/>
    <cellStyle name="20% - uthevingsfarge 6 51 4" xfId="44989" xr:uid="{00000000-0005-0000-0000-00004A3E0000}"/>
    <cellStyle name="20% - uthevingsfarge 6 51_4 manuell" xfId="54822"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0" xr:uid="{00000000-0005-0000-0000-00004F3E0000}"/>
    <cellStyle name="20% - uthevingsfarge 6 52 2_4 manuell" xfId="54823" xr:uid="{6EFD042B-3DDD-4A77-8773-401FFDF09CE6}"/>
    <cellStyle name="20% - uthevingsfarge 6 52 3" xfId="3901" xr:uid="{00000000-0005-0000-0000-0000513E0000}"/>
    <cellStyle name="20% - uthevingsfarge 6 52 4" xfId="44991" xr:uid="{00000000-0005-0000-0000-0000523E0000}"/>
    <cellStyle name="20% - uthevingsfarge 6 52_4 manuell" xfId="54824"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2" xr:uid="{00000000-0005-0000-0000-0000573E0000}"/>
    <cellStyle name="20% - uthevingsfarge 6 53 2_4 manuell" xfId="54825" xr:uid="{C24530A2-FFB0-4C28-87E7-FF3555AC7CC9}"/>
    <cellStyle name="20% - uthevingsfarge 6 53 3" xfId="3905" xr:uid="{00000000-0005-0000-0000-0000593E0000}"/>
    <cellStyle name="20% - uthevingsfarge 6 53 4" xfId="44993" xr:uid="{00000000-0005-0000-0000-00005A3E0000}"/>
    <cellStyle name="20% - uthevingsfarge 6 53_4 manuell" xfId="54826"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4994" xr:uid="{00000000-0005-0000-0000-00005F3E0000}"/>
    <cellStyle name="20% - uthevingsfarge 6 54 2_4 manuell" xfId="54827" xr:uid="{F9570E80-E463-45AB-88AA-7928B237725F}"/>
    <cellStyle name="20% - uthevingsfarge 6 54 3" xfId="3909" xr:uid="{00000000-0005-0000-0000-0000613E0000}"/>
    <cellStyle name="20% - uthevingsfarge 6 54 4" xfId="44995" xr:uid="{00000000-0005-0000-0000-0000623E0000}"/>
    <cellStyle name="20% - uthevingsfarge 6 54_4 manuell" xfId="54828"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4996" xr:uid="{00000000-0005-0000-0000-0000673E0000}"/>
    <cellStyle name="20% - uthevingsfarge 6 55 2_4 manuell" xfId="54829" xr:uid="{BF03DB68-FC4F-4214-98F0-A76E680B6EBD}"/>
    <cellStyle name="20% - uthevingsfarge 6 55 3" xfId="3913" xr:uid="{00000000-0005-0000-0000-0000693E0000}"/>
    <cellStyle name="20% - uthevingsfarge 6 55 4" xfId="44997" xr:uid="{00000000-0005-0000-0000-00006A3E0000}"/>
    <cellStyle name="20% - uthevingsfarge 6 55_4 manuell" xfId="54830"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4998" xr:uid="{00000000-0005-0000-0000-00006F3E0000}"/>
    <cellStyle name="20% - uthevingsfarge 6 56 2_4 manuell" xfId="54831" xr:uid="{86106EE8-396E-45CE-BCF1-BB4296CFECF2}"/>
    <cellStyle name="20% - uthevingsfarge 6 56 3" xfId="3917" xr:uid="{00000000-0005-0000-0000-0000713E0000}"/>
    <cellStyle name="20% - uthevingsfarge 6 56 4" xfId="44999" xr:uid="{00000000-0005-0000-0000-0000723E0000}"/>
    <cellStyle name="20% - uthevingsfarge 6 56_4 manuell" xfId="54832"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0" xr:uid="{00000000-0005-0000-0000-0000773E0000}"/>
    <cellStyle name="20% - uthevingsfarge 6 57 2_4 manuell" xfId="54833" xr:uid="{CAC50D1F-2DE9-476D-A4F0-ED298B4501E7}"/>
    <cellStyle name="20% - uthevingsfarge 6 57 3" xfId="3921" xr:uid="{00000000-0005-0000-0000-0000793E0000}"/>
    <cellStyle name="20% - uthevingsfarge 6 57 4" xfId="45001" xr:uid="{00000000-0005-0000-0000-00007A3E0000}"/>
    <cellStyle name="20% - uthevingsfarge 6 57_4 manuell" xfId="54834"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2" xr:uid="{00000000-0005-0000-0000-00007F3E0000}"/>
    <cellStyle name="20% - uthevingsfarge 6 58 2_4 manuell" xfId="54835" xr:uid="{78C189D8-D17D-47CA-A01D-FE4D20061082}"/>
    <cellStyle name="20% - uthevingsfarge 6 58 3" xfId="3925" xr:uid="{00000000-0005-0000-0000-0000813E0000}"/>
    <cellStyle name="20% - uthevingsfarge 6 58 4" xfId="45003" xr:uid="{00000000-0005-0000-0000-0000823E0000}"/>
    <cellStyle name="20% - uthevingsfarge 6 58_4 manuell" xfId="54836"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04" xr:uid="{00000000-0005-0000-0000-0000873E0000}"/>
    <cellStyle name="20% - uthevingsfarge 6 59 2_4 manuell" xfId="54837" xr:uid="{5DB69921-B994-4690-9264-4E45A200F3ED}"/>
    <cellStyle name="20% - uthevingsfarge 6 59 3" xfId="3929" xr:uid="{00000000-0005-0000-0000-0000893E0000}"/>
    <cellStyle name="20% - uthevingsfarge 6 59 4" xfId="45005" xr:uid="{00000000-0005-0000-0000-00008A3E0000}"/>
    <cellStyle name="20% - uthevingsfarge 6 59_4 manuell" xfId="54838"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06" xr:uid="{00000000-0005-0000-0000-00008F3E0000}"/>
    <cellStyle name="20% - uthevingsfarge 6 6 2 2_CC1" xfId="54839" xr:uid="{8E0863CC-221E-42A2-AD5C-879E4EC4DCAD}"/>
    <cellStyle name="20% - uthevingsfarge 6 6 2 3" xfId="45007" xr:uid="{00000000-0005-0000-0000-0000903E0000}"/>
    <cellStyle name="20% - uthevingsfarge 6 6 2 4" xfId="45008" xr:uid="{00000000-0005-0000-0000-0000913E0000}"/>
    <cellStyle name="20% - uthevingsfarge 6 6 2_3. Chng in credit spreads" xfId="45009" xr:uid="{00000000-0005-0000-0000-0000923E0000}"/>
    <cellStyle name="20% - uthevingsfarge 6 6 3" xfId="3933" xr:uid="{00000000-0005-0000-0000-0000933E0000}"/>
    <cellStyle name="20% - uthevingsfarge 6 6 3 2" xfId="15306" xr:uid="{00000000-0005-0000-0000-0000943E0000}"/>
    <cellStyle name="20% - uthevingsfarge 6 6 3 2 2" xfId="45010" xr:uid="{00000000-0005-0000-0000-0000953E0000}"/>
    <cellStyle name="20% - uthevingsfarge 6 6 3 3" xfId="45011" xr:uid="{00000000-0005-0000-0000-0000963E0000}"/>
    <cellStyle name="20% - uthevingsfarge 6 6 3_3. Chng in credit spreads" xfId="45012" xr:uid="{00000000-0005-0000-0000-0000973E0000}"/>
    <cellStyle name="20% - uthevingsfarge 6 6 4" xfId="15307" xr:uid="{00000000-0005-0000-0000-0000983E0000}"/>
    <cellStyle name="20% - uthevingsfarge 6 6 4 2" xfId="45013" xr:uid="{00000000-0005-0000-0000-0000993E0000}"/>
    <cellStyle name="20% - uthevingsfarge 6 6 5" xfId="15308" xr:uid="{00000000-0005-0000-0000-00009A3E0000}"/>
    <cellStyle name="20% - uthevingsfarge 6 6 6" xfId="39923" xr:uid="{00000000-0005-0000-0000-00009B3E0000}"/>
    <cellStyle name="20% - uthevingsfarge 6 6 7" xfId="45014" xr:uid="{00000000-0005-0000-0000-00009C3E0000}"/>
    <cellStyle name="20% - uthevingsfarge 6 6 8" xfId="45015" xr:uid="{00000000-0005-0000-0000-00009D3E0000}"/>
    <cellStyle name="20% - uthevingsfarge 6 6 9" xfId="45016" xr:uid="{00000000-0005-0000-0000-00009E3E0000}"/>
    <cellStyle name="20% - uthevingsfarge 6 6_3. Chng in credit spreads" xfId="45017" xr:uid="{00000000-0005-0000-0000-00009F3E0000}"/>
    <cellStyle name="20% - uthevingsfarge 6 60" xfId="15309" xr:uid="{00000000-0005-0000-0000-0000A03E0000}"/>
    <cellStyle name="20% - uthevingsfarge 6 60 2" xfId="15310" xr:uid="{00000000-0005-0000-0000-0000A13E0000}"/>
    <cellStyle name="20% - uthevingsfarge 6 60 2 2" xfId="36611" xr:uid="{00000000-0005-0000-0000-0000A23E0000}"/>
    <cellStyle name="20% - uthevingsfarge 6 60 3" xfId="15311" xr:uid="{00000000-0005-0000-0000-0000A33E0000}"/>
    <cellStyle name="20% - uthevingsfarge 6 60 4" xfId="36375"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2" xr:uid="{00000000-0005-0000-0000-0000A83E0000}"/>
    <cellStyle name="20% - uthevingsfarge 6 61 3" xfId="15315" xr:uid="{00000000-0005-0000-0000-0000A93E0000}"/>
    <cellStyle name="20% - uthevingsfarge 6 61 4" xfId="36401"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1" xr:uid="{00000000-0005-0000-0000-0000AE3E0000}"/>
    <cellStyle name="20% - uthevingsfarge 6 62 3" xfId="36305" xr:uid="{00000000-0005-0000-0000-0000AF3E0000}"/>
    <cellStyle name="20% - uthevingsfarge 6 62_AVA DVA EL" xfId="15319" xr:uid="{00000000-0005-0000-0000-0000B03E0000}"/>
    <cellStyle name="20% - uthevingsfarge 6 63" xfId="15320" xr:uid="{00000000-0005-0000-0000-0000B13E0000}"/>
    <cellStyle name="20% - uthevingsfarge 6 63 2" xfId="36585" xr:uid="{00000000-0005-0000-0000-0000B23E0000}"/>
    <cellStyle name="20% - uthevingsfarge 6 64" xfId="15321" xr:uid="{00000000-0005-0000-0000-0000B33E0000}"/>
    <cellStyle name="20% - uthevingsfarge 6 64 2" xfId="36664" xr:uid="{00000000-0005-0000-0000-0000B43E0000}"/>
    <cellStyle name="20% - uthevingsfarge 6 65" xfId="15322" xr:uid="{00000000-0005-0000-0000-0000B53E0000}"/>
    <cellStyle name="20% - uthevingsfarge 6 65 2" xfId="36555" xr:uid="{00000000-0005-0000-0000-0000B63E0000}"/>
    <cellStyle name="20% - uthevingsfarge 6 66" xfId="15323" xr:uid="{00000000-0005-0000-0000-0000B73E0000}"/>
    <cellStyle name="20% - uthevingsfarge 6 66 2" xfId="36650" xr:uid="{00000000-0005-0000-0000-0000B83E0000}"/>
    <cellStyle name="20% - uthevingsfarge 6 67" xfId="36641" xr:uid="{00000000-0005-0000-0000-0000B93E0000}"/>
    <cellStyle name="20% - uthevingsfarge 6 68" xfId="45018" xr:uid="{00000000-0005-0000-0000-0000BA3E0000}"/>
    <cellStyle name="20% - uthevingsfarge 6 69" xfId="45019"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0" xr:uid="{00000000-0005-0000-0000-0000BF3E0000}"/>
    <cellStyle name="20% - uthevingsfarge 6 7 2 4" xfId="45021" xr:uid="{00000000-0005-0000-0000-0000C03E0000}"/>
    <cellStyle name="20% - uthevingsfarge 6 7 2_4 manuell" xfId="54840"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2" xr:uid="{00000000-0005-0000-0000-0000C73E0000}"/>
    <cellStyle name="20% - uthevingsfarge 6 7 7" xfId="45023" xr:uid="{00000000-0005-0000-0000-0000C83E0000}"/>
    <cellStyle name="20% - uthevingsfarge 6 7 8" xfId="45024" xr:uid="{00000000-0005-0000-0000-0000C93E0000}"/>
    <cellStyle name="20% - uthevingsfarge 6 7_3. Chng in credit spreads" xfId="45025" xr:uid="{00000000-0005-0000-0000-0000CA3E0000}"/>
    <cellStyle name="20% - uthevingsfarge 6 70" xfId="45026" xr:uid="{00000000-0005-0000-0000-0000CB3E0000}"/>
    <cellStyle name="20% - uthevingsfarge 6 71" xfId="45027" xr:uid="{00000000-0005-0000-0000-0000CC3E0000}"/>
    <cellStyle name="20% - uthevingsfarge 6 72" xfId="45028" xr:uid="{00000000-0005-0000-0000-0000CD3E0000}"/>
    <cellStyle name="20% - uthevingsfarge 6 73" xfId="45029" xr:uid="{00000000-0005-0000-0000-0000CE3E0000}"/>
    <cellStyle name="20% - uthevingsfarge 6 74" xfId="45030"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1" xr:uid="{00000000-0005-0000-0000-0000D33E0000}"/>
    <cellStyle name="20% - uthevingsfarge 6 8 2 4" xfId="45032" xr:uid="{00000000-0005-0000-0000-0000D43E0000}"/>
    <cellStyle name="20% - uthevingsfarge 6 8 2_4 manuell" xfId="54841" xr:uid="{D3AC830B-7414-4739-8C05-F90BB44C1A80}"/>
    <cellStyle name="20% - uthevingsfarge 6 8 3" xfId="3941" xr:uid="{00000000-0005-0000-0000-0000D63E0000}"/>
    <cellStyle name="20% - uthevingsfarge 6 8 4" xfId="45033" xr:uid="{00000000-0005-0000-0000-0000D73E0000}"/>
    <cellStyle name="20% - uthevingsfarge 6 8 5" xfId="45034" xr:uid="{00000000-0005-0000-0000-0000D83E0000}"/>
    <cellStyle name="20% - uthevingsfarge 6 8_3. Chng in credit spreads" xfId="45035"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36" xr:uid="{00000000-0005-0000-0000-0000DD3E0000}"/>
    <cellStyle name="20% - uthevingsfarge 6 9 2_4 manuell" xfId="54842" xr:uid="{8AC9690A-AAB9-4243-82C9-CBF560816F4A}"/>
    <cellStyle name="20% - uthevingsfarge 6 9 3" xfId="3945" xr:uid="{00000000-0005-0000-0000-0000DF3E0000}"/>
    <cellStyle name="20% - uthevingsfarge 6 9 4" xfId="45037" xr:uid="{00000000-0005-0000-0000-0000E03E0000}"/>
    <cellStyle name="20% - uthevingsfarge 6 9 5" xfId="45038" xr:uid="{00000000-0005-0000-0000-0000E13E0000}"/>
    <cellStyle name="20% - uthevingsfarge 6 9_4 manuell" xfId="54843" xr:uid="{07655AEF-7CDB-4D5B-9DAD-86ABB02A33DC}"/>
    <cellStyle name="20% - uthevingsfarge 6_4 manuell" xfId="54844"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4" xr:uid="{00000000-0005-0000-0000-0000FE3E0000}"/>
    <cellStyle name="4 antraštė" xfId="3947" xr:uid="{00000000-0005-0000-0000-0000FF3E0000}"/>
    <cellStyle name="4 antraštė 2" xfId="15353" xr:uid="{00000000-0005-0000-0000-0000003F0000}"/>
    <cellStyle name="4 antraštė_A01" xfId="35725"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39" xr:uid="{00000000-0005-0000-0000-00001E3F0000}"/>
    <cellStyle name="40% - 1. jelölőszín 2 2_4 manuell" xfId="54845" xr:uid="{D420C193-080D-4DE4-9CB5-4CD5BFCABEBC}"/>
    <cellStyle name="40% - 1. jelölőszín 2 3" xfId="3951" xr:uid="{00000000-0005-0000-0000-0000203F0000}"/>
    <cellStyle name="40% - 1. jelölőszín 2 3 2" xfId="15379" xr:uid="{00000000-0005-0000-0000-0000213F0000}"/>
    <cellStyle name="40% - 1. jelölőszín 2 3 3" xfId="45040" xr:uid="{00000000-0005-0000-0000-0000223F0000}"/>
    <cellStyle name="40% - 1. jelölőszín 2 3_4 manuell" xfId="54846" xr:uid="{1D94126D-FC58-4BC7-AA23-40C697CEE1BF}"/>
    <cellStyle name="40% - 1. jelölőszín 2 4" xfId="15380" xr:uid="{00000000-0005-0000-0000-0000243F0000}"/>
    <cellStyle name="40% - 1. jelölőszín 2 5" xfId="45041" xr:uid="{00000000-0005-0000-0000-0000253F0000}"/>
    <cellStyle name="40% - 1. jelölőszín 2_4 manuell" xfId="54847" xr:uid="{51E5BFAB-02E4-4906-AD41-1F52EC7BE09E}"/>
    <cellStyle name="40% - 1. jelölőszín 3" xfId="3952" xr:uid="{00000000-0005-0000-0000-0000273F0000}"/>
    <cellStyle name="40% - 1. jelölőszín 3 2" xfId="15381" xr:uid="{00000000-0005-0000-0000-0000283F0000}"/>
    <cellStyle name="40% - 1. jelölőszín 3 3" xfId="45042" xr:uid="{00000000-0005-0000-0000-0000293F0000}"/>
    <cellStyle name="40% - 1. jelölőszín 3_4 manuell" xfId="54848" xr:uid="{D45C983C-A95D-43CA-BCDE-D6BCA5487875}"/>
    <cellStyle name="40% - 1. jelölőszín 4" xfId="3953" xr:uid="{00000000-0005-0000-0000-00002B3F0000}"/>
    <cellStyle name="40% - 1. jelölőszín 4 2" xfId="15382" xr:uid="{00000000-0005-0000-0000-00002C3F0000}"/>
    <cellStyle name="40% - 1. jelölőszín 4 3" xfId="45043" xr:uid="{00000000-0005-0000-0000-00002D3F0000}"/>
    <cellStyle name="40% - 1. jelölőszín 4_4 manuell" xfId="54849" xr:uid="{9F2E4234-894D-4EE9-A7CE-BAE76087A0A4}"/>
    <cellStyle name="40% - 1. jelölőszín 5" xfId="15383" xr:uid="{00000000-0005-0000-0000-00002F3F0000}"/>
    <cellStyle name="40% - 1. jelölőszín 6" xfId="45044"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45" xr:uid="{00000000-0005-0000-0000-0000363F0000}"/>
    <cellStyle name="40% - 2. jelölőszín 2 2_4 manuell" xfId="54850" xr:uid="{503995A0-303A-499D-9126-7D42DDC1AD3E}"/>
    <cellStyle name="40% - 2. jelölőszín 2 3" xfId="3958" xr:uid="{00000000-0005-0000-0000-0000383F0000}"/>
    <cellStyle name="40% - 2. jelölőszín 2 3 2" xfId="15385" xr:uid="{00000000-0005-0000-0000-0000393F0000}"/>
    <cellStyle name="40% - 2. jelölőszín 2 3 3" xfId="45046" xr:uid="{00000000-0005-0000-0000-00003A3F0000}"/>
    <cellStyle name="40% - 2. jelölőszín 2 3_4 manuell" xfId="54851" xr:uid="{FD6EE167-9099-4D89-B0BE-BC3712BD3566}"/>
    <cellStyle name="40% - 2. jelölőszín 2 4" xfId="15386" xr:uid="{00000000-0005-0000-0000-00003C3F0000}"/>
    <cellStyle name="40% - 2. jelölőszín 2 5" xfId="45047" xr:uid="{00000000-0005-0000-0000-00003D3F0000}"/>
    <cellStyle name="40% - 2. jelölőszín 2_4 manuell" xfId="54852" xr:uid="{2D2B6F29-A294-4B3E-8409-2C80F51F1AA2}"/>
    <cellStyle name="40% - 2. jelölőszín 3" xfId="3959" xr:uid="{00000000-0005-0000-0000-00003F3F0000}"/>
    <cellStyle name="40% - 2. jelölőszín 3 2" xfId="15387" xr:uid="{00000000-0005-0000-0000-0000403F0000}"/>
    <cellStyle name="40% - 2. jelölőszín 3 3" xfId="45048" xr:uid="{00000000-0005-0000-0000-0000413F0000}"/>
    <cellStyle name="40% - 2. jelölőszín 3_4 manuell" xfId="54853" xr:uid="{5C775092-798E-4958-A067-73C41C4720E9}"/>
    <cellStyle name="40% - 2. jelölőszín 4" xfId="3960" xr:uid="{00000000-0005-0000-0000-0000433F0000}"/>
    <cellStyle name="40% - 2. jelölőszín 4 2" xfId="15388" xr:uid="{00000000-0005-0000-0000-0000443F0000}"/>
    <cellStyle name="40% - 2. jelölőszín 4 3" xfId="45049" xr:uid="{00000000-0005-0000-0000-0000453F0000}"/>
    <cellStyle name="40% - 2. jelölőszín 4_4 manuell" xfId="54854" xr:uid="{59B7650F-72EE-4EC0-8F70-74605B314886}"/>
    <cellStyle name="40% - 2. jelölőszín 5" xfId="15389" xr:uid="{00000000-0005-0000-0000-0000473F0000}"/>
    <cellStyle name="40% - 2. jelölőszín 6" xfId="45050"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1" xr:uid="{00000000-0005-0000-0000-00004E3F0000}"/>
    <cellStyle name="40% - 3. jelölőszín 2 2_4 manuell" xfId="54855" xr:uid="{DC3150D7-DF6A-452E-B9A0-64BCF2A7DBB4}"/>
    <cellStyle name="40% - 3. jelölőszín 2 3" xfId="3965" xr:uid="{00000000-0005-0000-0000-0000503F0000}"/>
    <cellStyle name="40% - 3. jelölőszín 2 3 2" xfId="15391" xr:uid="{00000000-0005-0000-0000-0000513F0000}"/>
    <cellStyle name="40% - 3. jelölőszín 2 3 3" xfId="45052" xr:uid="{00000000-0005-0000-0000-0000523F0000}"/>
    <cellStyle name="40% - 3. jelölőszín 2 3_4 manuell" xfId="54856" xr:uid="{F95CF898-4070-4465-9403-7CD4CCF72D30}"/>
    <cellStyle name="40% - 3. jelölőszín 2 4" xfId="15392" xr:uid="{00000000-0005-0000-0000-0000543F0000}"/>
    <cellStyle name="40% - 3. jelölőszín 2 5" xfId="45053" xr:uid="{00000000-0005-0000-0000-0000553F0000}"/>
    <cellStyle name="40% - 3. jelölőszín 2_4 manuell" xfId="54857" xr:uid="{A425C8DE-DC8D-43F1-8225-F7CD3D9B69CD}"/>
    <cellStyle name="40% - 3. jelölőszín 3" xfId="3966" xr:uid="{00000000-0005-0000-0000-0000573F0000}"/>
    <cellStyle name="40% - 3. jelölőszín 3 2" xfId="15393" xr:uid="{00000000-0005-0000-0000-0000583F0000}"/>
    <cellStyle name="40% - 3. jelölőszín 3 3" xfId="45054" xr:uid="{00000000-0005-0000-0000-0000593F0000}"/>
    <cellStyle name="40% - 3. jelölőszín 3_4 manuell" xfId="54858" xr:uid="{B2B4D83E-A2E4-4D4B-89D2-FF272ED06C7B}"/>
    <cellStyle name="40% - 3. jelölőszín 4" xfId="3967" xr:uid="{00000000-0005-0000-0000-00005B3F0000}"/>
    <cellStyle name="40% - 3. jelölőszín 4 2" xfId="15394" xr:uid="{00000000-0005-0000-0000-00005C3F0000}"/>
    <cellStyle name="40% - 3. jelölőszín 4 3" xfId="45055" xr:uid="{00000000-0005-0000-0000-00005D3F0000}"/>
    <cellStyle name="40% - 3. jelölőszín 4_4 manuell" xfId="54859" xr:uid="{66150C89-633C-49FA-BB7D-0D2891356EC4}"/>
    <cellStyle name="40% - 3. jelölőszín 5" xfId="15395" xr:uid="{00000000-0005-0000-0000-00005F3F0000}"/>
    <cellStyle name="40% - 3. jelölőszín 6" xfId="45056"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57" xr:uid="{00000000-0005-0000-0000-0000663F0000}"/>
    <cellStyle name="40% - 4. jelölőszín 2 2_4 manuell" xfId="54860" xr:uid="{B9CDDCDE-F6B1-4674-AECB-802931948FF1}"/>
    <cellStyle name="40% - 4. jelölőszín 2 3" xfId="3972" xr:uid="{00000000-0005-0000-0000-0000683F0000}"/>
    <cellStyle name="40% - 4. jelölőszín 2 3 2" xfId="15397" xr:uid="{00000000-0005-0000-0000-0000693F0000}"/>
    <cellStyle name="40% - 4. jelölőszín 2 3 3" xfId="45058" xr:uid="{00000000-0005-0000-0000-00006A3F0000}"/>
    <cellStyle name="40% - 4. jelölőszín 2 3_4 manuell" xfId="54861" xr:uid="{86A9443D-81CA-4461-88B2-029874DE7213}"/>
    <cellStyle name="40% - 4. jelölőszín 2 4" xfId="15398" xr:uid="{00000000-0005-0000-0000-00006C3F0000}"/>
    <cellStyle name="40% - 4. jelölőszín 2 5" xfId="45059" xr:uid="{00000000-0005-0000-0000-00006D3F0000}"/>
    <cellStyle name="40% - 4. jelölőszín 2_4 manuell" xfId="54862" xr:uid="{0B5E8B43-8D30-4BE1-958D-9796D8120DB5}"/>
    <cellStyle name="40% - 4. jelölőszín 3" xfId="3973" xr:uid="{00000000-0005-0000-0000-00006F3F0000}"/>
    <cellStyle name="40% - 4. jelölőszín 3 2" xfId="15399" xr:uid="{00000000-0005-0000-0000-0000703F0000}"/>
    <cellStyle name="40% - 4. jelölőszín 3 3" xfId="45060" xr:uid="{00000000-0005-0000-0000-0000713F0000}"/>
    <cellStyle name="40% - 4. jelölőszín 3_4 manuell" xfId="54863" xr:uid="{E00EAD19-6904-40B2-A5D9-76C50A5D8E16}"/>
    <cellStyle name="40% - 4. jelölőszín 4" xfId="3974" xr:uid="{00000000-0005-0000-0000-0000733F0000}"/>
    <cellStyle name="40% - 4. jelölőszín 4 2" xfId="15400" xr:uid="{00000000-0005-0000-0000-0000743F0000}"/>
    <cellStyle name="40% - 4. jelölőszín 4 3" xfId="45061" xr:uid="{00000000-0005-0000-0000-0000753F0000}"/>
    <cellStyle name="40% - 4. jelölőszín 4_4 manuell" xfId="54864" xr:uid="{F15332DF-9752-45C6-B857-E14116EC419F}"/>
    <cellStyle name="40% - 4. jelölőszín 5" xfId="15401" xr:uid="{00000000-0005-0000-0000-0000773F0000}"/>
    <cellStyle name="40% - 4. jelölőszín 6" xfId="45062"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63" xr:uid="{00000000-0005-0000-0000-00007E3F0000}"/>
    <cellStyle name="40% - 5. jelölőszín 2 2_4 manuell" xfId="54865" xr:uid="{FA882E83-85D5-42F2-91DB-ED82014E2E6C}"/>
    <cellStyle name="40% - 5. jelölőszín 2 3" xfId="3979" xr:uid="{00000000-0005-0000-0000-0000803F0000}"/>
    <cellStyle name="40% - 5. jelölőszín 2 3 2" xfId="15403" xr:uid="{00000000-0005-0000-0000-0000813F0000}"/>
    <cellStyle name="40% - 5. jelölőszín 2 3 3" xfId="45064" xr:uid="{00000000-0005-0000-0000-0000823F0000}"/>
    <cellStyle name="40% - 5. jelölőszín 2 3_4 manuell" xfId="54866" xr:uid="{A2F0F554-E350-447E-A86F-76188DD4E803}"/>
    <cellStyle name="40% - 5. jelölőszín 2 4" xfId="15404" xr:uid="{00000000-0005-0000-0000-0000843F0000}"/>
    <cellStyle name="40% - 5. jelölőszín 2 5" xfId="45065" xr:uid="{00000000-0005-0000-0000-0000853F0000}"/>
    <cellStyle name="40% - 5. jelölőszín 2_4 manuell" xfId="54867" xr:uid="{23AC50A5-568C-4901-AE9D-768E0172C9E0}"/>
    <cellStyle name="40% - 5. jelölőszín 3" xfId="3980" xr:uid="{00000000-0005-0000-0000-0000873F0000}"/>
    <cellStyle name="40% - 5. jelölőszín 3 2" xfId="15405" xr:uid="{00000000-0005-0000-0000-0000883F0000}"/>
    <cellStyle name="40% - 5. jelölőszín 3 3" xfId="45066" xr:uid="{00000000-0005-0000-0000-0000893F0000}"/>
    <cellStyle name="40% - 5. jelölőszín 3_4 manuell" xfId="54868" xr:uid="{4BE3A89B-F432-4F86-A355-15AD8291FBF3}"/>
    <cellStyle name="40% - 5. jelölőszín 4" xfId="3981" xr:uid="{00000000-0005-0000-0000-00008B3F0000}"/>
    <cellStyle name="40% - 5. jelölőszín 4 2" xfId="15406" xr:uid="{00000000-0005-0000-0000-00008C3F0000}"/>
    <cellStyle name="40% - 5. jelölőszín 4 3" xfId="45067" xr:uid="{00000000-0005-0000-0000-00008D3F0000}"/>
    <cellStyle name="40% - 5. jelölőszín 4_4 manuell" xfId="54869" xr:uid="{3C3482A5-0BA2-40FD-803B-41656B07B588}"/>
    <cellStyle name="40% - 5. jelölőszín 5" xfId="15407" xr:uid="{00000000-0005-0000-0000-00008F3F0000}"/>
    <cellStyle name="40% - 5. jelölőszín 6" xfId="45068"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69" xr:uid="{00000000-0005-0000-0000-0000963F0000}"/>
    <cellStyle name="40% - 6. jelölőszín 2 2_4 manuell" xfId="54870" xr:uid="{2DE9936D-3E11-4844-A333-68C1E8E7D8C5}"/>
    <cellStyle name="40% - 6. jelölőszín 2 3" xfId="3986" xr:uid="{00000000-0005-0000-0000-0000983F0000}"/>
    <cellStyle name="40% - 6. jelölőszín 2 3 2" xfId="15409" xr:uid="{00000000-0005-0000-0000-0000993F0000}"/>
    <cellStyle name="40% - 6. jelölőszín 2 3 3" xfId="45070" xr:uid="{00000000-0005-0000-0000-00009A3F0000}"/>
    <cellStyle name="40% - 6. jelölőszín 2 3_4 manuell" xfId="54871" xr:uid="{AA013330-1ABE-4E67-9F61-DC97FBE82793}"/>
    <cellStyle name="40% - 6. jelölőszín 2 4" xfId="15410" xr:uid="{00000000-0005-0000-0000-00009C3F0000}"/>
    <cellStyle name="40% - 6. jelölőszín 2 5" xfId="45071" xr:uid="{00000000-0005-0000-0000-00009D3F0000}"/>
    <cellStyle name="40% - 6. jelölőszín 2_4 manuell" xfId="54872" xr:uid="{AD316F6E-9394-4EAC-BECC-1B28986B6DCA}"/>
    <cellStyle name="40% - 6. jelölőszín 3" xfId="3987" xr:uid="{00000000-0005-0000-0000-00009F3F0000}"/>
    <cellStyle name="40% - 6. jelölőszín 3 2" xfId="15411" xr:uid="{00000000-0005-0000-0000-0000A03F0000}"/>
    <cellStyle name="40% - 6. jelölőszín 3 3" xfId="45072" xr:uid="{00000000-0005-0000-0000-0000A13F0000}"/>
    <cellStyle name="40% - 6. jelölőszín 3_4 manuell" xfId="54873" xr:uid="{C19A32F8-FE2D-4FB9-92FC-F84103B65338}"/>
    <cellStyle name="40% - 6. jelölőszín 4" xfId="3988" xr:uid="{00000000-0005-0000-0000-0000A33F0000}"/>
    <cellStyle name="40% - 6. jelölőszín 4 2" xfId="15412" xr:uid="{00000000-0005-0000-0000-0000A43F0000}"/>
    <cellStyle name="40% - 6. jelölőszín 4 3" xfId="45073" xr:uid="{00000000-0005-0000-0000-0000A53F0000}"/>
    <cellStyle name="40% - 6. jelölőszín 4_4 manuell" xfId="54874" xr:uid="{8FBD3579-50D9-44BD-8A9E-A6368F44A5AE}"/>
    <cellStyle name="40% - 6. jelölőszín 5" xfId="15413" xr:uid="{00000000-0005-0000-0000-0000A73F0000}"/>
    <cellStyle name="40% - 6. jelölőszín 6" xfId="45074"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24" xr:uid="{00000000-0005-0000-0000-0000C13F0000}"/>
    <cellStyle name="40% - Accent1 18" xfId="45075" xr:uid="{00000000-0005-0000-0000-0000C23F0000}"/>
    <cellStyle name="40% - Accent1 19" xfId="45076"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77"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78" xr:uid="{00000000-0005-0000-0000-0000E13F0000}"/>
    <cellStyle name="40% - Accent1 2 3 2_AVA DVA EL" xfId="15455" xr:uid="{00000000-0005-0000-0000-0000E23F0000}"/>
    <cellStyle name="40% - Accent1 2 3 3" xfId="15456" xr:uid="{00000000-0005-0000-0000-0000E33F0000}"/>
    <cellStyle name="40% - Accent1 2 3 3 2" xfId="45079" xr:uid="{00000000-0005-0000-0000-0000E43F0000}"/>
    <cellStyle name="40% - Accent1 2 3 4" xfId="45080" xr:uid="{00000000-0005-0000-0000-0000E53F0000}"/>
    <cellStyle name="40% - Accent1 2 3 5" xfId="45081" xr:uid="{00000000-0005-0000-0000-0000E63F0000}"/>
    <cellStyle name="40% - Accent1 2 3 6" xfId="45082"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83"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84" xr:uid="{00000000-0005-0000-0000-0000FF3F0000}"/>
    <cellStyle name="40% - Accent1 2_4 manuell" xfId="54875"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85"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76"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6"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27"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28"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29"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0"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1"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25" xr:uid="{00000000-0005-0000-0000-000043420000}"/>
    <cellStyle name="40% - Accent2 14" xfId="45086" xr:uid="{00000000-0005-0000-0000-000044420000}"/>
    <cellStyle name="40% - Accent2 15" xfId="45087" xr:uid="{00000000-0005-0000-0000-000045420000}"/>
    <cellStyle name="40% - Accent2 16" xfId="45088"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89"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0" xr:uid="{00000000-0005-0000-0000-00005C420000}"/>
    <cellStyle name="40% - Accent2 2_4 manuell" xfId="54877"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1" xr:uid="{00000000-0005-0000-0000-000064420000}"/>
    <cellStyle name="40% - Accent2 3_4 manuell" xfId="54878"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2" xr:uid="{00000000-0005-0000-0000-000074420000}"/>
    <cellStyle name="40% - Accent2 5" xfId="4020" xr:uid="{00000000-0005-0000-0000-000075420000}"/>
    <cellStyle name="40% - Accent2 5 2" xfId="16065" xr:uid="{00000000-0005-0000-0000-000076420000}"/>
    <cellStyle name="40% - Accent2 5_A01" xfId="35733" xr:uid="{00000000-0005-0000-0000-000077420000}"/>
    <cellStyle name="40% - Accent2 6" xfId="4021" xr:uid="{00000000-0005-0000-0000-000078420000}"/>
    <cellStyle name="40% - Accent2 6 2" xfId="16066" xr:uid="{00000000-0005-0000-0000-000079420000}"/>
    <cellStyle name="40% - Accent2 6_A01" xfId="35734"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5"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6"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37"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26" xr:uid="{00000000-0005-0000-0000-0000B8420000}"/>
    <cellStyle name="40% - Accent3 19" xfId="45092"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093"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094" xr:uid="{00000000-0005-0000-0000-0000C7420000}"/>
    <cellStyle name="40% - Accent3 2 3 2_AVA DVA EL" xfId="16123" xr:uid="{00000000-0005-0000-0000-0000C8420000}"/>
    <cellStyle name="40% - Accent3 2 3 3" xfId="16124" xr:uid="{00000000-0005-0000-0000-0000C9420000}"/>
    <cellStyle name="40% - Accent3 2 3 3 2" xfId="45095" xr:uid="{00000000-0005-0000-0000-0000CA420000}"/>
    <cellStyle name="40% - Accent3 2 3 4" xfId="45096" xr:uid="{00000000-0005-0000-0000-0000CB420000}"/>
    <cellStyle name="40% - Accent3 2 3 5" xfId="45097" xr:uid="{00000000-0005-0000-0000-0000CC420000}"/>
    <cellStyle name="40% - Accent3 2 3 6" xfId="45098"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099"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0" xr:uid="{00000000-0005-0000-0000-0000E5420000}"/>
    <cellStyle name="40% - Accent3 2_4 manuell" xfId="54879" xr:uid="{775B86C6-8D0D-443C-8BA2-3EF6F9CA3D9A}"/>
    <cellStyle name="40% - Accent3 20" xfId="45101"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2" xr:uid="{00000000-0005-0000-0000-0000EE420000}"/>
    <cellStyle name="40% - Accent3 3_4 manuell" xfId="54880"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38"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39"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0"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1"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2"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3"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27" xr:uid="{00000000-0005-0000-0000-000056430000}"/>
    <cellStyle name="40% - Accent4 19" xfId="45103"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04"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05" xr:uid="{00000000-0005-0000-0000-000075430000}"/>
    <cellStyle name="40% - Accent4 2 3 2_AVA DVA EL" xfId="16257" xr:uid="{00000000-0005-0000-0000-000076430000}"/>
    <cellStyle name="40% - Accent4 2 3 3" xfId="16258" xr:uid="{00000000-0005-0000-0000-000077430000}"/>
    <cellStyle name="40% - Accent4 2 3 3 2" xfId="45106" xr:uid="{00000000-0005-0000-0000-000078430000}"/>
    <cellStyle name="40% - Accent4 2 3 4" xfId="45107" xr:uid="{00000000-0005-0000-0000-000079430000}"/>
    <cellStyle name="40% - Accent4 2 3 5" xfId="45108" xr:uid="{00000000-0005-0000-0000-00007A430000}"/>
    <cellStyle name="40% - Accent4 2 3 6" xfId="45109"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0"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1" xr:uid="{00000000-0005-0000-0000-000093430000}"/>
    <cellStyle name="40% - Accent4 2_4 manuell" xfId="54881" xr:uid="{4DFAF6D9-B33B-4250-918C-8749C69C98AF}"/>
    <cellStyle name="40% - Accent4 20" xfId="45112"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13" xr:uid="{00000000-0005-0000-0000-00009C430000}"/>
    <cellStyle name="40% - Accent4 3_4 manuell" xfId="54882"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4"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5"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6"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47"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48"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49"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28" xr:uid="{00000000-0005-0000-0000-0000E4430000}"/>
    <cellStyle name="40% - Accent5 14" xfId="45114" xr:uid="{00000000-0005-0000-0000-0000E5430000}"/>
    <cellStyle name="40% - Accent5 15" xfId="45115" xr:uid="{00000000-0005-0000-0000-0000E6430000}"/>
    <cellStyle name="40% - Accent5 16" xfId="45116"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17"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18" xr:uid="{00000000-0005-0000-0000-00001D440000}"/>
    <cellStyle name="40% - Accent5 2_4 manuell" xfId="54883"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19" xr:uid="{00000000-0005-0000-0000-000025440000}"/>
    <cellStyle name="40% - Accent5 3_4 manuell" xfId="54884"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0"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1"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2"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3"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4"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5"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29" xr:uid="{00000000-0005-0000-0000-000081440000}"/>
    <cellStyle name="40% - Accent6 19" xfId="45120"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1"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2" xr:uid="{00000000-0005-0000-0000-0000A0440000}"/>
    <cellStyle name="40% - Accent6 2 3 2_AVA DVA EL" xfId="16481" xr:uid="{00000000-0005-0000-0000-0000A1440000}"/>
    <cellStyle name="40% - Accent6 2 3 3" xfId="16482" xr:uid="{00000000-0005-0000-0000-0000A2440000}"/>
    <cellStyle name="40% - Accent6 2 3 3 2" xfId="45123" xr:uid="{00000000-0005-0000-0000-0000A3440000}"/>
    <cellStyle name="40% - Accent6 2 3 4" xfId="45124" xr:uid="{00000000-0005-0000-0000-0000A4440000}"/>
    <cellStyle name="40% - Accent6 2 3 5" xfId="45125" xr:uid="{00000000-0005-0000-0000-0000A5440000}"/>
    <cellStyle name="40% - Accent6 2 3 6" xfId="45126"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27"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28" xr:uid="{00000000-0005-0000-0000-0000BE440000}"/>
    <cellStyle name="40% - Accent6 2_4 manuell" xfId="54885" xr:uid="{BE1CFF84-6BB7-4452-B538-CF47DB9275DB}"/>
    <cellStyle name="40% - Accent6 20" xfId="45129"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0" xr:uid="{00000000-0005-0000-0000-0000C7440000}"/>
    <cellStyle name="40% - Accent6 3_4 manuell" xfId="54886"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6"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57"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58"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59"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0"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1"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1" xr:uid="{00000000-0005-0000-0000-000023450000}"/>
    <cellStyle name="40% - Énfasis1 2_4 manuell" xfId="54887" xr:uid="{D755F8ED-BFC9-4134-809C-704AE858F874}"/>
    <cellStyle name="40% - Énfasis1 3" xfId="4100" xr:uid="{00000000-0005-0000-0000-000025450000}"/>
    <cellStyle name="40% - Énfasis1 3 2" xfId="16583" xr:uid="{00000000-0005-0000-0000-000026450000}"/>
    <cellStyle name="40% - Énfasis1 3 3" xfId="45132" xr:uid="{00000000-0005-0000-0000-000027450000}"/>
    <cellStyle name="40% - Énfasis1 3_4 manuell" xfId="54888" xr:uid="{8D5D30EE-5D72-48C5-B7D5-D7AB94B0BE14}"/>
    <cellStyle name="40% - Énfasis1 4" xfId="16584" xr:uid="{00000000-0005-0000-0000-000029450000}"/>
    <cellStyle name="40% - Énfasis1 5" xfId="45133" xr:uid="{00000000-0005-0000-0000-00002A450000}"/>
    <cellStyle name="40% - Énfasis1_4 manuell" xfId="54889"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34" xr:uid="{00000000-0005-0000-0000-00002F450000}"/>
    <cellStyle name="40% - Énfasis2 2_4 manuell" xfId="54890" xr:uid="{29F3E08E-FFEE-442C-BDC9-B92D857BC788}"/>
    <cellStyle name="40% - Énfasis2 3" xfId="4103" xr:uid="{00000000-0005-0000-0000-000031450000}"/>
    <cellStyle name="40% - Énfasis2 3 2" xfId="16586" xr:uid="{00000000-0005-0000-0000-000032450000}"/>
    <cellStyle name="40% - Énfasis2 3 3" xfId="45135" xr:uid="{00000000-0005-0000-0000-000033450000}"/>
    <cellStyle name="40% - Énfasis2 3_4 manuell" xfId="54891" xr:uid="{31AD13DE-F016-4713-AC8D-64F7AD8C5AB1}"/>
    <cellStyle name="40% - Énfasis2 4" xfId="16587" xr:uid="{00000000-0005-0000-0000-000035450000}"/>
    <cellStyle name="40% - Énfasis2 5" xfId="45136" xr:uid="{00000000-0005-0000-0000-000036450000}"/>
    <cellStyle name="40% - Énfasis2_4 manuell" xfId="54892"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37" xr:uid="{00000000-0005-0000-0000-00003B450000}"/>
    <cellStyle name="40% - Énfasis3 2_4 manuell" xfId="54893" xr:uid="{9E26CF44-C050-4B94-8484-947E675E960E}"/>
    <cellStyle name="40% - Énfasis3 3" xfId="4106" xr:uid="{00000000-0005-0000-0000-00003D450000}"/>
    <cellStyle name="40% - Énfasis3 3 2" xfId="16589" xr:uid="{00000000-0005-0000-0000-00003E450000}"/>
    <cellStyle name="40% - Énfasis3 3 3" xfId="45138" xr:uid="{00000000-0005-0000-0000-00003F450000}"/>
    <cellStyle name="40% - Énfasis3 3_4 manuell" xfId="54894" xr:uid="{5DA57F6D-2059-4011-9702-8D62539210B7}"/>
    <cellStyle name="40% - Énfasis3 4" xfId="16590" xr:uid="{00000000-0005-0000-0000-000041450000}"/>
    <cellStyle name="40% - Énfasis3 5" xfId="45139" xr:uid="{00000000-0005-0000-0000-000042450000}"/>
    <cellStyle name="40% - Énfasis3_4 manuell" xfId="54895"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0" xr:uid="{00000000-0005-0000-0000-000047450000}"/>
    <cellStyle name="40% - Énfasis4 2_4 manuell" xfId="54896" xr:uid="{8A719BF1-A911-4D9A-A3D4-4EE6CAC6271A}"/>
    <cellStyle name="40% - Énfasis4 3" xfId="4109" xr:uid="{00000000-0005-0000-0000-000049450000}"/>
    <cellStyle name="40% - Énfasis4 3 2" xfId="16592" xr:uid="{00000000-0005-0000-0000-00004A450000}"/>
    <cellStyle name="40% - Énfasis4 3 3" xfId="45141" xr:uid="{00000000-0005-0000-0000-00004B450000}"/>
    <cellStyle name="40% - Énfasis4 3_4 manuell" xfId="54897" xr:uid="{9A66B504-EE34-4BCB-94F0-E833F6F0022F}"/>
    <cellStyle name="40% - Énfasis4 4" xfId="16593" xr:uid="{00000000-0005-0000-0000-00004D450000}"/>
    <cellStyle name="40% - Énfasis4 5" xfId="45142" xr:uid="{00000000-0005-0000-0000-00004E450000}"/>
    <cellStyle name="40% - Énfasis4_4 manuell" xfId="54898"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43" xr:uid="{00000000-0005-0000-0000-000053450000}"/>
    <cellStyle name="40% - Énfasis5 2_4 manuell" xfId="54899" xr:uid="{1F98F3CA-6A65-4947-8EBD-D794713F56D5}"/>
    <cellStyle name="40% - Énfasis5 3" xfId="4112" xr:uid="{00000000-0005-0000-0000-000055450000}"/>
    <cellStyle name="40% - Énfasis5 3 2" xfId="16595" xr:uid="{00000000-0005-0000-0000-000056450000}"/>
    <cellStyle name="40% - Énfasis5 3 3" xfId="45144" xr:uid="{00000000-0005-0000-0000-000057450000}"/>
    <cellStyle name="40% - Énfasis5 3_4 manuell" xfId="54900" xr:uid="{6A32E7F5-6E91-41B6-AC15-D8DC76F0102B}"/>
    <cellStyle name="40% - Énfasis5 4" xfId="16596" xr:uid="{00000000-0005-0000-0000-000059450000}"/>
    <cellStyle name="40% - Énfasis5 5" xfId="45145" xr:uid="{00000000-0005-0000-0000-00005A450000}"/>
    <cellStyle name="40% - Énfasis5_4 manuell" xfId="54901"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46" xr:uid="{00000000-0005-0000-0000-00005F450000}"/>
    <cellStyle name="40% - Énfasis6 2_4 manuell" xfId="54902" xr:uid="{17A4F3B8-5573-479F-A02F-C60BE05D0695}"/>
    <cellStyle name="40% - Énfasis6 3" xfId="4115" xr:uid="{00000000-0005-0000-0000-000061450000}"/>
    <cellStyle name="40% - Énfasis6 3 2" xfId="16598" xr:uid="{00000000-0005-0000-0000-000062450000}"/>
    <cellStyle name="40% - Énfasis6 3 3" xfId="45147" xr:uid="{00000000-0005-0000-0000-000063450000}"/>
    <cellStyle name="40% - Énfasis6 3_4 manuell" xfId="54903" xr:uid="{EF7ECED0-7CE5-4DE0-8D3E-AC8A1A53FE6D}"/>
    <cellStyle name="40% - Énfasis6 4" xfId="16599" xr:uid="{00000000-0005-0000-0000-000065450000}"/>
    <cellStyle name="40% - Énfasis6 5" xfId="45148" xr:uid="{00000000-0005-0000-0000-000066450000}"/>
    <cellStyle name="40% - Énfasis6_4 manuell" xfId="54904" xr:uid="{A37D1161-03CA-4E29-AEC1-F40984973D27}"/>
    <cellStyle name="40% – paryškinimas 1" xfId="4116" xr:uid="{00000000-0005-0000-0000-000068450000}"/>
    <cellStyle name="40% – paryškinimas 1 2" xfId="16600" xr:uid="{00000000-0005-0000-0000-000069450000}"/>
    <cellStyle name="40% – paryškinimas 1_A01" xfId="35762" xr:uid="{00000000-0005-0000-0000-00006A450000}"/>
    <cellStyle name="40% – paryškinimas 2" xfId="4117" xr:uid="{00000000-0005-0000-0000-00006B450000}"/>
    <cellStyle name="40% – paryškinimas 2 2" xfId="16601" xr:uid="{00000000-0005-0000-0000-00006C450000}"/>
    <cellStyle name="40% – paryškinimas 2_A01" xfId="35763" xr:uid="{00000000-0005-0000-0000-00006D450000}"/>
    <cellStyle name="40% – paryškinimas 3" xfId="4118" xr:uid="{00000000-0005-0000-0000-00006E450000}"/>
    <cellStyle name="40% – paryškinimas 3 2" xfId="16602" xr:uid="{00000000-0005-0000-0000-00006F450000}"/>
    <cellStyle name="40% – paryškinimas 3_A01" xfId="35764" xr:uid="{00000000-0005-0000-0000-000070450000}"/>
    <cellStyle name="40% – paryškinimas 4" xfId="4119" xr:uid="{00000000-0005-0000-0000-000071450000}"/>
    <cellStyle name="40% – paryškinimas 4 2" xfId="16603" xr:uid="{00000000-0005-0000-0000-000072450000}"/>
    <cellStyle name="40% – paryškinimas 4_A01" xfId="35765" xr:uid="{00000000-0005-0000-0000-000073450000}"/>
    <cellStyle name="40% – paryškinimas 5" xfId="4120" xr:uid="{00000000-0005-0000-0000-000074450000}"/>
    <cellStyle name="40% – paryškinimas 5 2" xfId="16604" xr:uid="{00000000-0005-0000-0000-000075450000}"/>
    <cellStyle name="40% – paryškinimas 5_A01" xfId="35766" xr:uid="{00000000-0005-0000-0000-000076450000}"/>
    <cellStyle name="40% – paryškinimas 6" xfId="4121" xr:uid="{00000000-0005-0000-0000-000077450000}"/>
    <cellStyle name="40% – paryškinimas 6 2" xfId="16605" xr:uid="{00000000-0005-0000-0000-000078450000}"/>
    <cellStyle name="40% – paryškinimas 6_A01" xfId="35767" xr:uid="{00000000-0005-0000-0000-000079450000}"/>
    <cellStyle name="40% - uthevingsfarge 1" xfId="36250"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49" xr:uid="{00000000-0005-0000-0000-00007E450000}"/>
    <cellStyle name="40% - uthevingsfarge 1 10 2_4 manuell" xfId="54905" xr:uid="{31FD8204-BBE6-4D3A-93EE-F3C291393401}"/>
    <cellStyle name="40% - uthevingsfarge 1 10 3" xfId="4125" xr:uid="{00000000-0005-0000-0000-000080450000}"/>
    <cellStyle name="40% - uthevingsfarge 1 10 4" xfId="45150" xr:uid="{00000000-0005-0000-0000-000081450000}"/>
    <cellStyle name="40% - uthevingsfarge 1 10 5" xfId="45151" xr:uid="{00000000-0005-0000-0000-000082450000}"/>
    <cellStyle name="40% - uthevingsfarge 1 10_4 manuell" xfId="54906"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2" xr:uid="{00000000-0005-0000-0000-000087450000}"/>
    <cellStyle name="40% - uthevingsfarge 1 11 2_4 manuell" xfId="54907" xr:uid="{0B48F0E3-849C-40B1-8A2F-A4076EF7A2DB}"/>
    <cellStyle name="40% - uthevingsfarge 1 11 3" xfId="4129" xr:uid="{00000000-0005-0000-0000-000089450000}"/>
    <cellStyle name="40% - uthevingsfarge 1 11 4" xfId="45153" xr:uid="{00000000-0005-0000-0000-00008A450000}"/>
    <cellStyle name="40% - uthevingsfarge 1 11_4 manuell" xfId="54908"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54" xr:uid="{00000000-0005-0000-0000-00008F450000}"/>
    <cellStyle name="40% - uthevingsfarge 1 12 2_4 manuell" xfId="54909" xr:uid="{F16E8AC3-98AE-4D51-A420-340FFF524EB8}"/>
    <cellStyle name="40% - uthevingsfarge 1 12 3" xfId="4133" xr:uid="{00000000-0005-0000-0000-000091450000}"/>
    <cellStyle name="40% - uthevingsfarge 1 12 4" xfId="45155" xr:uid="{00000000-0005-0000-0000-000092450000}"/>
    <cellStyle name="40% - uthevingsfarge 1 12_4 manuell" xfId="54910"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56" xr:uid="{00000000-0005-0000-0000-000097450000}"/>
    <cellStyle name="40% - uthevingsfarge 1 13 2_4 manuell" xfId="54911" xr:uid="{3B42527C-6F19-432C-A501-F1AB7F464DB7}"/>
    <cellStyle name="40% - uthevingsfarge 1 13 3" xfId="4137" xr:uid="{00000000-0005-0000-0000-000099450000}"/>
    <cellStyle name="40% - uthevingsfarge 1 13 4" xfId="45157" xr:uid="{00000000-0005-0000-0000-00009A450000}"/>
    <cellStyle name="40% - uthevingsfarge 1 13_4 manuell" xfId="54912"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58" xr:uid="{00000000-0005-0000-0000-00009F450000}"/>
    <cellStyle name="40% - uthevingsfarge 1 14 2_4 manuell" xfId="54913" xr:uid="{CFCE23DE-E258-4C6E-850D-A8A087C24D29}"/>
    <cellStyle name="40% - uthevingsfarge 1 14 3" xfId="4141" xr:uid="{00000000-0005-0000-0000-0000A1450000}"/>
    <cellStyle name="40% - uthevingsfarge 1 14 4" xfId="45159" xr:uid="{00000000-0005-0000-0000-0000A2450000}"/>
    <cellStyle name="40% - uthevingsfarge 1 14_4 manuell" xfId="54914"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0" xr:uid="{00000000-0005-0000-0000-0000A7450000}"/>
    <cellStyle name="40% - uthevingsfarge 1 15 2_4 manuell" xfId="54915" xr:uid="{4619FE8A-1592-4D45-BAE6-BBBDE057450F}"/>
    <cellStyle name="40% - uthevingsfarge 1 15 3" xfId="4145" xr:uid="{00000000-0005-0000-0000-0000A9450000}"/>
    <cellStyle name="40% - uthevingsfarge 1 15 4" xfId="45161" xr:uid="{00000000-0005-0000-0000-0000AA450000}"/>
    <cellStyle name="40% - uthevingsfarge 1 15_4 manuell" xfId="54916"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2" xr:uid="{00000000-0005-0000-0000-0000AF450000}"/>
    <cellStyle name="40% - uthevingsfarge 1 16 2_4 manuell" xfId="54917" xr:uid="{8201A2B6-D0F2-4D71-9258-384F9BAC80D3}"/>
    <cellStyle name="40% - uthevingsfarge 1 16 3" xfId="4149" xr:uid="{00000000-0005-0000-0000-0000B1450000}"/>
    <cellStyle name="40% - uthevingsfarge 1 16 4" xfId="45163" xr:uid="{00000000-0005-0000-0000-0000B2450000}"/>
    <cellStyle name="40% - uthevingsfarge 1 16_4 manuell" xfId="54918"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64" xr:uid="{00000000-0005-0000-0000-0000B7450000}"/>
    <cellStyle name="40% - uthevingsfarge 1 17 2_4 manuell" xfId="54919" xr:uid="{B0FC29D0-9A9B-4543-8C87-4049D5C6BE88}"/>
    <cellStyle name="40% - uthevingsfarge 1 17 3" xfId="4153" xr:uid="{00000000-0005-0000-0000-0000B9450000}"/>
    <cellStyle name="40% - uthevingsfarge 1 17 4" xfId="45165" xr:uid="{00000000-0005-0000-0000-0000BA450000}"/>
    <cellStyle name="40% - uthevingsfarge 1 17_4 manuell" xfId="54920"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66" xr:uid="{00000000-0005-0000-0000-0000BF450000}"/>
    <cellStyle name="40% - uthevingsfarge 1 18 2_4 manuell" xfId="54921" xr:uid="{A6AC5308-7FC6-4C05-AE80-D45908DD7A93}"/>
    <cellStyle name="40% - uthevingsfarge 1 18 3" xfId="4157" xr:uid="{00000000-0005-0000-0000-0000C1450000}"/>
    <cellStyle name="40% - uthevingsfarge 1 18 4" xfId="45167" xr:uid="{00000000-0005-0000-0000-0000C2450000}"/>
    <cellStyle name="40% - uthevingsfarge 1 18_4 manuell" xfId="54922"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68" xr:uid="{00000000-0005-0000-0000-0000C7450000}"/>
    <cellStyle name="40% - uthevingsfarge 1 19 2_4 manuell" xfId="54923" xr:uid="{237B9927-6E3F-4942-9F25-71CCCCA49268}"/>
    <cellStyle name="40% - uthevingsfarge 1 19 3" xfId="4161" xr:uid="{00000000-0005-0000-0000-0000C9450000}"/>
    <cellStyle name="40% - uthevingsfarge 1 19 4" xfId="45169" xr:uid="{00000000-0005-0000-0000-0000CA450000}"/>
    <cellStyle name="40% - uthevingsfarge 1 19_4 manuell" xfId="54924"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0" xr:uid="{00000000-0005-0000-0000-0000D3450000}"/>
    <cellStyle name="40% - uthevingsfarge 1 2 14" xfId="45171" xr:uid="{00000000-0005-0000-0000-0000D4450000}"/>
    <cellStyle name="40% - uthevingsfarge 1 2 15" xfId="45172" xr:uid="{00000000-0005-0000-0000-0000D5450000}"/>
    <cellStyle name="40% - uthevingsfarge 1 2 16" xfId="45173" xr:uid="{00000000-0005-0000-0000-0000D6450000}"/>
    <cellStyle name="40% - uthevingsfarge 1 2 2" xfId="4163" xr:uid="{00000000-0005-0000-0000-0000D7450000}"/>
    <cellStyle name="40% - uthevingsfarge 1 2 2 10" xfId="45174" xr:uid="{00000000-0005-0000-0000-0000D8450000}"/>
    <cellStyle name="40% - uthevingsfarge 1 2 2 11" xfId="45175" xr:uid="{00000000-0005-0000-0000-0000D9450000}"/>
    <cellStyle name="40% - uthevingsfarge 1 2 2 2" xfId="4164" xr:uid="{00000000-0005-0000-0000-0000DA450000}"/>
    <cellStyle name="40% - uthevingsfarge 1 2 2 2 10" xfId="45176" xr:uid="{00000000-0005-0000-0000-0000DB450000}"/>
    <cellStyle name="40% - uthevingsfarge 1 2 2 2 2" xfId="16612" xr:uid="{00000000-0005-0000-0000-0000DC450000}"/>
    <cellStyle name="40% - uthevingsfarge 1 2 2 2 2 2" xfId="16613" xr:uid="{00000000-0005-0000-0000-0000DD450000}"/>
    <cellStyle name="40% - uthevingsfarge 1 2 2 2 2 2 2" xfId="45177" xr:uid="{00000000-0005-0000-0000-0000DE450000}"/>
    <cellStyle name="40% - uthevingsfarge 1 2 2 2 2 2 2 2" xfId="45178" xr:uid="{00000000-0005-0000-0000-0000DF450000}"/>
    <cellStyle name="40% - uthevingsfarge 1 2 2 2 2 2 3" xfId="45179" xr:uid="{00000000-0005-0000-0000-0000E0450000}"/>
    <cellStyle name="40% - uthevingsfarge 1 2 2 2 2 2_3. Chng in credit spreads" xfId="45180" xr:uid="{00000000-0005-0000-0000-0000E1450000}"/>
    <cellStyle name="40% - uthevingsfarge 1 2 2 2 2 3" xfId="16614" xr:uid="{00000000-0005-0000-0000-0000E2450000}"/>
    <cellStyle name="40% - uthevingsfarge 1 2 2 2 2 3 2" xfId="45181" xr:uid="{00000000-0005-0000-0000-0000E3450000}"/>
    <cellStyle name="40% - uthevingsfarge 1 2 2 2 2 4" xfId="45182" xr:uid="{00000000-0005-0000-0000-0000E4450000}"/>
    <cellStyle name="40% - uthevingsfarge 1 2 2 2 2 5" xfId="45183" xr:uid="{00000000-0005-0000-0000-0000E5450000}"/>
    <cellStyle name="40% - uthevingsfarge 1 2 2 2 2 6" xfId="45184" xr:uid="{00000000-0005-0000-0000-0000E6450000}"/>
    <cellStyle name="40% - uthevingsfarge 1 2 2 2 2_3. Chng in credit spreads" xfId="45185" xr:uid="{00000000-0005-0000-0000-0000E7450000}"/>
    <cellStyle name="40% - uthevingsfarge 1 2 2 2 3" xfId="16615" xr:uid="{00000000-0005-0000-0000-0000E8450000}"/>
    <cellStyle name="40% - uthevingsfarge 1 2 2 2 3 2" xfId="16616" xr:uid="{00000000-0005-0000-0000-0000E9450000}"/>
    <cellStyle name="40% - uthevingsfarge 1 2 2 2 3 2 2" xfId="45186" xr:uid="{00000000-0005-0000-0000-0000EA450000}"/>
    <cellStyle name="40% - uthevingsfarge 1 2 2 2 3 2 2 2" xfId="45187" xr:uid="{00000000-0005-0000-0000-0000EB450000}"/>
    <cellStyle name="40% - uthevingsfarge 1 2 2 2 3 2 3" xfId="45188" xr:uid="{00000000-0005-0000-0000-0000EC450000}"/>
    <cellStyle name="40% - uthevingsfarge 1 2 2 2 3 2_3. Chng in credit spreads" xfId="45189" xr:uid="{00000000-0005-0000-0000-0000ED450000}"/>
    <cellStyle name="40% - uthevingsfarge 1 2 2 2 3 3" xfId="16617" xr:uid="{00000000-0005-0000-0000-0000EE450000}"/>
    <cellStyle name="40% - uthevingsfarge 1 2 2 2 3 3 2" xfId="45190" xr:uid="{00000000-0005-0000-0000-0000EF450000}"/>
    <cellStyle name="40% - uthevingsfarge 1 2 2 2 3 4" xfId="45191" xr:uid="{00000000-0005-0000-0000-0000F0450000}"/>
    <cellStyle name="40% - uthevingsfarge 1 2 2 2 3 5" xfId="45192" xr:uid="{00000000-0005-0000-0000-0000F1450000}"/>
    <cellStyle name="40% - uthevingsfarge 1 2 2 2 3 6" xfId="45193" xr:uid="{00000000-0005-0000-0000-0000F2450000}"/>
    <cellStyle name="40% - uthevingsfarge 1 2 2 2 3_3. Chng in credit spreads" xfId="45194" xr:uid="{00000000-0005-0000-0000-0000F3450000}"/>
    <cellStyle name="40% - uthevingsfarge 1 2 2 2 4" xfId="16618" xr:uid="{00000000-0005-0000-0000-0000F4450000}"/>
    <cellStyle name="40% - uthevingsfarge 1 2 2 2 4 2" xfId="16619" xr:uid="{00000000-0005-0000-0000-0000F5450000}"/>
    <cellStyle name="40% - uthevingsfarge 1 2 2 2 4 2 2" xfId="45195" xr:uid="{00000000-0005-0000-0000-0000F6450000}"/>
    <cellStyle name="40% - uthevingsfarge 1 2 2 2 4 3" xfId="16620" xr:uid="{00000000-0005-0000-0000-0000F7450000}"/>
    <cellStyle name="40% - uthevingsfarge 1 2 2 2 4 4" xfId="45196" xr:uid="{00000000-0005-0000-0000-0000F8450000}"/>
    <cellStyle name="40% - uthevingsfarge 1 2 2 2 4 5" xfId="45197" xr:uid="{00000000-0005-0000-0000-0000F9450000}"/>
    <cellStyle name="40% - uthevingsfarge 1 2 2 2 4 6" xfId="45198" xr:uid="{00000000-0005-0000-0000-0000FA450000}"/>
    <cellStyle name="40% - uthevingsfarge 1 2 2 2 4_3. Chng in credit spreads" xfId="45199" xr:uid="{00000000-0005-0000-0000-0000FB450000}"/>
    <cellStyle name="40% - uthevingsfarge 1 2 2 2 5" xfId="16621" xr:uid="{00000000-0005-0000-0000-0000FC450000}"/>
    <cellStyle name="40% - uthevingsfarge 1 2 2 2 5 2" xfId="16622" xr:uid="{00000000-0005-0000-0000-0000FD450000}"/>
    <cellStyle name="40% - uthevingsfarge 1 2 2 2 5 2 2" xfId="45200" xr:uid="{00000000-0005-0000-0000-0000FE450000}"/>
    <cellStyle name="40% - uthevingsfarge 1 2 2 2 5 3" xfId="16623" xr:uid="{00000000-0005-0000-0000-0000FF450000}"/>
    <cellStyle name="40% - uthevingsfarge 1 2 2 2 5 4" xfId="45201" xr:uid="{00000000-0005-0000-0000-000000460000}"/>
    <cellStyle name="40% - uthevingsfarge 1 2 2 2 5 5" xfId="45202" xr:uid="{00000000-0005-0000-0000-000001460000}"/>
    <cellStyle name="40% - uthevingsfarge 1 2 2 2 5_3. Chng in credit spreads" xfId="45203" xr:uid="{00000000-0005-0000-0000-000002460000}"/>
    <cellStyle name="40% - uthevingsfarge 1 2 2 2 6" xfId="16624" xr:uid="{00000000-0005-0000-0000-000003460000}"/>
    <cellStyle name="40% - uthevingsfarge 1 2 2 2 6 2" xfId="45204" xr:uid="{00000000-0005-0000-0000-000004460000}"/>
    <cellStyle name="40% - uthevingsfarge 1 2 2 2 7" xfId="16625" xr:uid="{00000000-0005-0000-0000-000005460000}"/>
    <cellStyle name="40% - uthevingsfarge 1 2 2 2 8" xfId="45205" xr:uid="{00000000-0005-0000-0000-000006460000}"/>
    <cellStyle name="40% - uthevingsfarge 1 2 2 2 9" xfId="45206" xr:uid="{00000000-0005-0000-0000-000007460000}"/>
    <cellStyle name="40% - uthevingsfarge 1 2 2 2_3. Chng in credit spreads" xfId="45207" xr:uid="{00000000-0005-0000-0000-000008460000}"/>
    <cellStyle name="40% - uthevingsfarge 1 2 2 3" xfId="16626" xr:uid="{00000000-0005-0000-0000-000009460000}"/>
    <cellStyle name="40% - uthevingsfarge 1 2 2 3 2" xfId="16627" xr:uid="{00000000-0005-0000-0000-00000A460000}"/>
    <cellStyle name="40% - uthevingsfarge 1 2 2 3 2 2" xfId="45208" xr:uid="{00000000-0005-0000-0000-00000B460000}"/>
    <cellStyle name="40% - uthevingsfarge 1 2 2 3 2 2 2" xfId="45209" xr:uid="{00000000-0005-0000-0000-00000C460000}"/>
    <cellStyle name="40% - uthevingsfarge 1 2 2 3 2 3" xfId="45210" xr:uid="{00000000-0005-0000-0000-00000D460000}"/>
    <cellStyle name="40% - uthevingsfarge 1 2 2 3 2_3. Chng in credit spreads" xfId="45211" xr:uid="{00000000-0005-0000-0000-00000E460000}"/>
    <cellStyle name="40% - uthevingsfarge 1 2 2 3 3" xfId="16628" xr:uid="{00000000-0005-0000-0000-00000F460000}"/>
    <cellStyle name="40% - uthevingsfarge 1 2 2 3 3 2" xfId="45212" xr:uid="{00000000-0005-0000-0000-000010460000}"/>
    <cellStyle name="40% - uthevingsfarge 1 2 2 3 4" xfId="45213" xr:uid="{00000000-0005-0000-0000-000011460000}"/>
    <cellStyle name="40% - uthevingsfarge 1 2 2 3 5" xfId="45214" xr:uid="{00000000-0005-0000-0000-000012460000}"/>
    <cellStyle name="40% - uthevingsfarge 1 2 2 3 6" xfId="45215" xr:uid="{00000000-0005-0000-0000-000013460000}"/>
    <cellStyle name="40% - uthevingsfarge 1 2 2 3_3. Chng in credit spreads" xfId="45216" xr:uid="{00000000-0005-0000-0000-000014460000}"/>
    <cellStyle name="40% - uthevingsfarge 1 2 2 4" xfId="16629" xr:uid="{00000000-0005-0000-0000-000015460000}"/>
    <cellStyle name="40% - uthevingsfarge 1 2 2 4 2" xfId="16630" xr:uid="{00000000-0005-0000-0000-000016460000}"/>
    <cellStyle name="40% - uthevingsfarge 1 2 2 4 2 2" xfId="45217" xr:uid="{00000000-0005-0000-0000-000017460000}"/>
    <cellStyle name="40% - uthevingsfarge 1 2 2 4 2 2 2" xfId="45218" xr:uid="{00000000-0005-0000-0000-000018460000}"/>
    <cellStyle name="40% - uthevingsfarge 1 2 2 4 2 3" xfId="45219" xr:uid="{00000000-0005-0000-0000-000019460000}"/>
    <cellStyle name="40% - uthevingsfarge 1 2 2 4 2_3. Chng in credit spreads" xfId="45220" xr:uid="{00000000-0005-0000-0000-00001A460000}"/>
    <cellStyle name="40% - uthevingsfarge 1 2 2 4 3" xfId="16631" xr:uid="{00000000-0005-0000-0000-00001B460000}"/>
    <cellStyle name="40% - uthevingsfarge 1 2 2 4 3 2" xfId="45221" xr:uid="{00000000-0005-0000-0000-00001C460000}"/>
    <cellStyle name="40% - uthevingsfarge 1 2 2 4 4" xfId="45222" xr:uid="{00000000-0005-0000-0000-00001D460000}"/>
    <cellStyle name="40% - uthevingsfarge 1 2 2 4 5" xfId="45223" xr:uid="{00000000-0005-0000-0000-00001E460000}"/>
    <cellStyle name="40% - uthevingsfarge 1 2 2 4 6" xfId="45224" xr:uid="{00000000-0005-0000-0000-00001F460000}"/>
    <cellStyle name="40% - uthevingsfarge 1 2 2 4_3. Chng in credit spreads" xfId="45225" xr:uid="{00000000-0005-0000-0000-000020460000}"/>
    <cellStyle name="40% - uthevingsfarge 1 2 2 5" xfId="16632" xr:uid="{00000000-0005-0000-0000-000021460000}"/>
    <cellStyle name="40% - uthevingsfarge 1 2 2 5 2" xfId="16633" xr:uid="{00000000-0005-0000-0000-000022460000}"/>
    <cellStyle name="40% - uthevingsfarge 1 2 2 5 2 2" xfId="45226" xr:uid="{00000000-0005-0000-0000-000023460000}"/>
    <cellStyle name="40% - uthevingsfarge 1 2 2 5 2 2 2" xfId="45227" xr:uid="{00000000-0005-0000-0000-000024460000}"/>
    <cellStyle name="40% - uthevingsfarge 1 2 2 5 2 3" xfId="45228" xr:uid="{00000000-0005-0000-0000-000025460000}"/>
    <cellStyle name="40% - uthevingsfarge 1 2 2 5 2_3. Chng in credit spreads" xfId="45229" xr:uid="{00000000-0005-0000-0000-000026460000}"/>
    <cellStyle name="40% - uthevingsfarge 1 2 2 5 3" xfId="16634" xr:uid="{00000000-0005-0000-0000-000027460000}"/>
    <cellStyle name="40% - uthevingsfarge 1 2 2 5 3 2" xfId="45230" xr:uid="{00000000-0005-0000-0000-000028460000}"/>
    <cellStyle name="40% - uthevingsfarge 1 2 2 5 4" xfId="45231" xr:uid="{00000000-0005-0000-0000-000029460000}"/>
    <cellStyle name="40% - uthevingsfarge 1 2 2 5 5" xfId="45232" xr:uid="{00000000-0005-0000-0000-00002A460000}"/>
    <cellStyle name="40% - uthevingsfarge 1 2 2 5 6" xfId="45233" xr:uid="{00000000-0005-0000-0000-00002B460000}"/>
    <cellStyle name="40% - uthevingsfarge 1 2 2 5_3. Chng in credit spreads" xfId="45234" xr:uid="{00000000-0005-0000-0000-00002C460000}"/>
    <cellStyle name="40% - uthevingsfarge 1 2 2 6" xfId="16635" xr:uid="{00000000-0005-0000-0000-00002D460000}"/>
    <cellStyle name="40% - uthevingsfarge 1 2 2 6 2" xfId="16636" xr:uid="{00000000-0005-0000-0000-00002E460000}"/>
    <cellStyle name="40% - uthevingsfarge 1 2 2 6 2 2" xfId="45235" xr:uid="{00000000-0005-0000-0000-00002F460000}"/>
    <cellStyle name="40% - uthevingsfarge 1 2 2 6 3" xfId="16637" xr:uid="{00000000-0005-0000-0000-000030460000}"/>
    <cellStyle name="40% - uthevingsfarge 1 2 2 6 4" xfId="45236" xr:uid="{00000000-0005-0000-0000-000031460000}"/>
    <cellStyle name="40% - uthevingsfarge 1 2 2 6 5" xfId="45237" xr:uid="{00000000-0005-0000-0000-000032460000}"/>
    <cellStyle name="40% - uthevingsfarge 1 2 2 6 6" xfId="45238" xr:uid="{00000000-0005-0000-0000-000033460000}"/>
    <cellStyle name="40% - uthevingsfarge 1 2 2 6_3. Chng in credit spreads" xfId="45239" xr:uid="{00000000-0005-0000-0000-000034460000}"/>
    <cellStyle name="40% - uthevingsfarge 1 2 2 7" xfId="16638" xr:uid="{00000000-0005-0000-0000-000035460000}"/>
    <cellStyle name="40% - uthevingsfarge 1 2 2 7 2" xfId="45240" xr:uid="{00000000-0005-0000-0000-000036460000}"/>
    <cellStyle name="40% - uthevingsfarge 1 2 2 8" xfId="39930" xr:uid="{00000000-0005-0000-0000-000037460000}"/>
    <cellStyle name="40% - uthevingsfarge 1 2 2 9" xfId="45241" xr:uid="{00000000-0005-0000-0000-000038460000}"/>
    <cellStyle name="40% - uthevingsfarge 1 2 2_3. Chng in credit spreads" xfId="45242" xr:uid="{00000000-0005-0000-0000-000039460000}"/>
    <cellStyle name="40% - uthevingsfarge 1 2 3" xfId="12464" xr:uid="{00000000-0005-0000-0000-00003A460000}"/>
    <cellStyle name="40% - uthevingsfarge 1 2 3 10" xfId="45243" xr:uid="{00000000-0005-0000-0000-00003B460000}"/>
    <cellStyle name="40% - uthevingsfarge 1 2 3 2" xfId="16639" xr:uid="{00000000-0005-0000-0000-00003C460000}"/>
    <cellStyle name="40% - uthevingsfarge 1 2 3 2 2" xfId="16640" xr:uid="{00000000-0005-0000-0000-00003D460000}"/>
    <cellStyle name="40% - uthevingsfarge 1 2 3 2 2 2" xfId="45244" xr:uid="{00000000-0005-0000-0000-00003E460000}"/>
    <cellStyle name="40% - uthevingsfarge 1 2 3 2 2 2 2" xfId="45245" xr:uid="{00000000-0005-0000-0000-00003F460000}"/>
    <cellStyle name="40% - uthevingsfarge 1 2 3 2 2 3" xfId="45246" xr:uid="{00000000-0005-0000-0000-000040460000}"/>
    <cellStyle name="40% - uthevingsfarge 1 2 3 2 2_3. Chng in credit spreads" xfId="45247" xr:uid="{00000000-0005-0000-0000-000041460000}"/>
    <cellStyle name="40% - uthevingsfarge 1 2 3 2 3" xfId="16641" xr:uid="{00000000-0005-0000-0000-000042460000}"/>
    <cellStyle name="40% - uthevingsfarge 1 2 3 2 3 2" xfId="45248" xr:uid="{00000000-0005-0000-0000-000043460000}"/>
    <cellStyle name="40% - uthevingsfarge 1 2 3 2 3 2 2" xfId="45249" xr:uid="{00000000-0005-0000-0000-000044460000}"/>
    <cellStyle name="40% - uthevingsfarge 1 2 3 2 3 3" xfId="45250" xr:uid="{00000000-0005-0000-0000-000045460000}"/>
    <cellStyle name="40% - uthevingsfarge 1 2 3 2 3_3. Chng in credit spreads" xfId="45251" xr:uid="{00000000-0005-0000-0000-000046460000}"/>
    <cellStyle name="40% - uthevingsfarge 1 2 3 2 4" xfId="45252" xr:uid="{00000000-0005-0000-0000-000047460000}"/>
    <cellStyle name="40% - uthevingsfarge 1 2 3 2 4 2" xfId="45253" xr:uid="{00000000-0005-0000-0000-000048460000}"/>
    <cellStyle name="40% - uthevingsfarge 1 2 3 2 4 2 2" xfId="45254" xr:uid="{00000000-0005-0000-0000-000049460000}"/>
    <cellStyle name="40% - uthevingsfarge 1 2 3 2 4 3" xfId="45255" xr:uid="{00000000-0005-0000-0000-00004A460000}"/>
    <cellStyle name="40% - uthevingsfarge 1 2 3 2 4_3. Chng in credit spreads" xfId="45256" xr:uid="{00000000-0005-0000-0000-00004B460000}"/>
    <cellStyle name="40% - uthevingsfarge 1 2 3 2 5" xfId="45257" xr:uid="{00000000-0005-0000-0000-00004C460000}"/>
    <cellStyle name="40% - uthevingsfarge 1 2 3 2 5 2" xfId="45258" xr:uid="{00000000-0005-0000-0000-00004D460000}"/>
    <cellStyle name="40% - uthevingsfarge 1 2 3 2 6" xfId="45259" xr:uid="{00000000-0005-0000-0000-00004E460000}"/>
    <cellStyle name="40% - uthevingsfarge 1 2 3 2_3. Chng in credit spreads" xfId="45260" xr:uid="{00000000-0005-0000-0000-00004F460000}"/>
    <cellStyle name="40% - uthevingsfarge 1 2 3 3" xfId="16642" xr:uid="{00000000-0005-0000-0000-000050460000}"/>
    <cellStyle name="40% - uthevingsfarge 1 2 3 3 2" xfId="16643" xr:uid="{00000000-0005-0000-0000-000051460000}"/>
    <cellStyle name="40% - uthevingsfarge 1 2 3 3 2 2" xfId="45261" xr:uid="{00000000-0005-0000-0000-000052460000}"/>
    <cellStyle name="40% - uthevingsfarge 1 2 3 3 2 2 2" xfId="45262" xr:uid="{00000000-0005-0000-0000-000053460000}"/>
    <cellStyle name="40% - uthevingsfarge 1 2 3 3 2 3" xfId="45263" xr:uid="{00000000-0005-0000-0000-000054460000}"/>
    <cellStyle name="40% - uthevingsfarge 1 2 3 3 2_3. Chng in credit spreads" xfId="45264" xr:uid="{00000000-0005-0000-0000-000055460000}"/>
    <cellStyle name="40% - uthevingsfarge 1 2 3 3 3" xfId="16644" xr:uid="{00000000-0005-0000-0000-000056460000}"/>
    <cellStyle name="40% - uthevingsfarge 1 2 3 3 3 2" xfId="45265" xr:uid="{00000000-0005-0000-0000-000057460000}"/>
    <cellStyle name="40% - uthevingsfarge 1 2 3 3 4" xfId="45266" xr:uid="{00000000-0005-0000-0000-000058460000}"/>
    <cellStyle name="40% - uthevingsfarge 1 2 3 3 5" xfId="45267" xr:uid="{00000000-0005-0000-0000-000059460000}"/>
    <cellStyle name="40% - uthevingsfarge 1 2 3 3 6" xfId="45268" xr:uid="{00000000-0005-0000-0000-00005A460000}"/>
    <cellStyle name="40% - uthevingsfarge 1 2 3 3_3. Chng in credit spreads" xfId="45269" xr:uid="{00000000-0005-0000-0000-00005B460000}"/>
    <cellStyle name="40% - uthevingsfarge 1 2 3 4" xfId="16645" xr:uid="{00000000-0005-0000-0000-00005C460000}"/>
    <cellStyle name="40% - uthevingsfarge 1 2 3 4 2" xfId="16646" xr:uid="{00000000-0005-0000-0000-00005D460000}"/>
    <cellStyle name="40% - uthevingsfarge 1 2 3 4 2 2" xfId="45270" xr:uid="{00000000-0005-0000-0000-00005E460000}"/>
    <cellStyle name="40% - uthevingsfarge 1 2 3 4 3" xfId="16647" xr:uid="{00000000-0005-0000-0000-00005F460000}"/>
    <cellStyle name="40% - uthevingsfarge 1 2 3 4 4" xfId="45271" xr:uid="{00000000-0005-0000-0000-000060460000}"/>
    <cellStyle name="40% - uthevingsfarge 1 2 3 4 5" xfId="45272" xr:uid="{00000000-0005-0000-0000-000061460000}"/>
    <cellStyle name="40% - uthevingsfarge 1 2 3 4 6" xfId="45273" xr:uid="{00000000-0005-0000-0000-000062460000}"/>
    <cellStyle name="40% - uthevingsfarge 1 2 3 4_3. Chng in credit spreads" xfId="45274" xr:uid="{00000000-0005-0000-0000-000063460000}"/>
    <cellStyle name="40% - uthevingsfarge 1 2 3 5" xfId="16648" xr:uid="{00000000-0005-0000-0000-000064460000}"/>
    <cellStyle name="40% - uthevingsfarge 1 2 3 5 2" xfId="16649" xr:uid="{00000000-0005-0000-0000-000065460000}"/>
    <cellStyle name="40% - uthevingsfarge 1 2 3 5 2 2" xfId="45275" xr:uid="{00000000-0005-0000-0000-000066460000}"/>
    <cellStyle name="40% - uthevingsfarge 1 2 3 5 3" xfId="16650" xr:uid="{00000000-0005-0000-0000-000067460000}"/>
    <cellStyle name="40% - uthevingsfarge 1 2 3 5 4" xfId="45276" xr:uid="{00000000-0005-0000-0000-000068460000}"/>
    <cellStyle name="40% - uthevingsfarge 1 2 3 5 5" xfId="45277" xr:uid="{00000000-0005-0000-0000-000069460000}"/>
    <cellStyle name="40% - uthevingsfarge 1 2 3 5 6" xfId="45278" xr:uid="{00000000-0005-0000-0000-00006A460000}"/>
    <cellStyle name="40% - uthevingsfarge 1 2 3 5_3. Chng in credit spreads" xfId="45279" xr:uid="{00000000-0005-0000-0000-00006B460000}"/>
    <cellStyle name="40% - uthevingsfarge 1 2 3 6" xfId="16651" xr:uid="{00000000-0005-0000-0000-00006C460000}"/>
    <cellStyle name="40% - uthevingsfarge 1 2 3 6 2" xfId="45280" xr:uid="{00000000-0005-0000-0000-00006D460000}"/>
    <cellStyle name="40% - uthevingsfarge 1 2 3 6 2 2" xfId="45281" xr:uid="{00000000-0005-0000-0000-00006E460000}"/>
    <cellStyle name="40% - uthevingsfarge 1 2 3 6 3" xfId="45282" xr:uid="{00000000-0005-0000-0000-00006F460000}"/>
    <cellStyle name="40% - uthevingsfarge 1 2 3 6_3. Chng in credit spreads" xfId="45283" xr:uid="{00000000-0005-0000-0000-000070460000}"/>
    <cellStyle name="40% - uthevingsfarge 1 2 3 7" xfId="16652" xr:uid="{00000000-0005-0000-0000-000071460000}"/>
    <cellStyle name="40% - uthevingsfarge 1 2 3 7 2" xfId="45284" xr:uid="{00000000-0005-0000-0000-000072460000}"/>
    <cellStyle name="40% - uthevingsfarge 1 2 3 8" xfId="39931" xr:uid="{00000000-0005-0000-0000-000073460000}"/>
    <cellStyle name="40% - uthevingsfarge 1 2 3 9" xfId="45285" xr:uid="{00000000-0005-0000-0000-000074460000}"/>
    <cellStyle name="40% - uthevingsfarge 1 2 3_3. Chng in credit spreads" xfId="45286"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87" xr:uid="{00000000-0005-0000-0000-000079460000}"/>
    <cellStyle name="40% - uthevingsfarge 1 2 4 2 3" xfId="45288" xr:uid="{00000000-0005-0000-0000-00007A460000}"/>
    <cellStyle name="40% - uthevingsfarge 1 2 4 2_3. Chng in credit spreads" xfId="45289" xr:uid="{00000000-0005-0000-0000-00007B460000}"/>
    <cellStyle name="40% - uthevingsfarge 1 2 4 3" xfId="16656" xr:uid="{00000000-0005-0000-0000-00007C460000}"/>
    <cellStyle name="40% - uthevingsfarge 1 2 4 3 2" xfId="45290" xr:uid="{00000000-0005-0000-0000-00007D460000}"/>
    <cellStyle name="40% - uthevingsfarge 1 2 4 3 2 2" xfId="45291" xr:uid="{00000000-0005-0000-0000-00007E460000}"/>
    <cellStyle name="40% - uthevingsfarge 1 2 4 3 3" xfId="45292" xr:uid="{00000000-0005-0000-0000-00007F460000}"/>
    <cellStyle name="40% - uthevingsfarge 1 2 4 3_3. Chng in credit spreads" xfId="45293" xr:uid="{00000000-0005-0000-0000-000080460000}"/>
    <cellStyle name="40% - uthevingsfarge 1 2 4 4" xfId="16657" xr:uid="{00000000-0005-0000-0000-000081460000}"/>
    <cellStyle name="40% - uthevingsfarge 1 2 4 4 2" xfId="45294" xr:uid="{00000000-0005-0000-0000-000082460000}"/>
    <cellStyle name="40% - uthevingsfarge 1 2 4 4 2 2" xfId="45295" xr:uid="{00000000-0005-0000-0000-000083460000}"/>
    <cellStyle name="40% - uthevingsfarge 1 2 4 4 3" xfId="45296" xr:uid="{00000000-0005-0000-0000-000084460000}"/>
    <cellStyle name="40% - uthevingsfarge 1 2 4 4_3. Chng in credit spreads" xfId="45297" xr:uid="{00000000-0005-0000-0000-000085460000}"/>
    <cellStyle name="40% - uthevingsfarge 1 2 4 5" xfId="45298" xr:uid="{00000000-0005-0000-0000-000086460000}"/>
    <cellStyle name="40% - uthevingsfarge 1 2 4 5 2" xfId="45299" xr:uid="{00000000-0005-0000-0000-000087460000}"/>
    <cellStyle name="40% - uthevingsfarge 1 2 4 6" xfId="45300" xr:uid="{00000000-0005-0000-0000-000088460000}"/>
    <cellStyle name="40% - uthevingsfarge 1 2 4 7" xfId="45301" xr:uid="{00000000-0005-0000-0000-000089460000}"/>
    <cellStyle name="40% - uthevingsfarge 1 2 4_3. Chng in credit spreads" xfId="45302"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03" xr:uid="{00000000-0005-0000-0000-00008E460000}"/>
    <cellStyle name="40% - uthevingsfarge 1 2 5 2 3" xfId="45304" xr:uid="{00000000-0005-0000-0000-00008F460000}"/>
    <cellStyle name="40% - uthevingsfarge 1 2 5 2_3. Chng in credit spreads" xfId="45305" xr:uid="{00000000-0005-0000-0000-000090460000}"/>
    <cellStyle name="40% - uthevingsfarge 1 2 5 3" xfId="16661" xr:uid="{00000000-0005-0000-0000-000091460000}"/>
    <cellStyle name="40% - uthevingsfarge 1 2 5 3 2" xfId="45306" xr:uid="{00000000-0005-0000-0000-000092460000}"/>
    <cellStyle name="40% - uthevingsfarge 1 2 5 4" xfId="16662" xr:uid="{00000000-0005-0000-0000-000093460000}"/>
    <cellStyle name="40% - uthevingsfarge 1 2 5 5" xfId="45307" xr:uid="{00000000-0005-0000-0000-000094460000}"/>
    <cellStyle name="40% - uthevingsfarge 1 2 5 6" xfId="45308" xr:uid="{00000000-0005-0000-0000-000095460000}"/>
    <cellStyle name="40% - uthevingsfarge 1 2 5 7" xfId="45309" xr:uid="{00000000-0005-0000-0000-000096460000}"/>
    <cellStyle name="40% - uthevingsfarge 1 2 5_3. Chng in credit spreads" xfId="45310"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1" xr:uid="{00000000-0005-0000-0000-00009B460000}"/>
    <cellStyle name="40% - uthevingsfarge 1 2 6 2 3" xfId="45312" xr:uid="{00000000-0005-0000-0000-00009C460000}"/>
    <cellStyle name="40% - uthevingsfarge 1 2 6 2_3. Chng in credit spreads" xfId="45313" xr:uid="{00000000-0005-0000-0000-00009D460000}"/>
    <cellStyle name="40% - uthevingsfarge 1 2 6 3" xfId="16666" xr:uid="{00000000-0005-0000-0000-00009E460000}"/>
    <cellStyle name="40% - uthevingsfarge 1 2 6 3 2" xfId="45314" xr:uid="{00000000-0005-0000-0000-00009F460000}"/>
    <cellStyle name="40% - uthevingsfarge 1 2 6 4" xfId="16667" xr:uid="{00000000-0005-0000-0000-0000A0460000}"/>
    <cellStyle name="40% - uthevingsfarge 1 2 6 5" xfId="45315" xr:uid="{00000000-0005-0000-0000-0000A1460000}"/>
    <cellStyle name="40% - uthevingsfarge 1 2 6 6" xfId="45316" xr:uid="{00000000-0005-0000-0000-0000A2460000}"/>
    <cellStyle name="40% - uthevingsfarge 1 2 6 7" xfId="45317" xr:uid="{00000000-0005-0000-0000-0000A3460000}"/>
    <cellStyle name="40% - uthevingsfarge 1 2 6_3. Chng in credit spreads" xfId="45318"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19"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0" xr:uid="{00000000-0005-0000-0000-0000AC460000}"/>
    <cellStyle name="40% - uthevingsfarge 1 2 7 6" xfId="45321" xr:uid="{00000000-0005-0000-0000-0000AD460000}"/>
    <cellStyle name="40% - uthevingsfarge 1 2 7_3. Chng in credit spreads" xfId="45322" xr:uid="{00000000-0005-0000-0000-0000AE460000}"/>
    <cellStyle name="40% - uthevingsfarge 1 2 8" xfId="16674" xr:uid="{00000000-0005-0000-0000-0000AF460000}"/>
    <cellStyle name="40% - uthevingsfarge 1 2 8 2" xfId="16675" xr:uid="{00000000-0005-0000-0000-0000B0460000}"/>
    <cellStyle name="40% - uthevingsfarge 1 2 8 2 2" xfId="45323" xr:uid="{00000000-0005-0000-0000-0000B1460000}"/>
    <cellStyle name="40% - uthevingsfarge 1 2 8 3" xfId="16676" xr:uid="{00000000-0005-0000-0000-0000B2460000}"/>
    <cellStyle name="40% - uthevingsfarge 1 2 8 4" xfId="45324" xr:uid="{00000000-0005-0000-0000-0000B3460000}"/>
    <cellStyle name="40% - uthevingsfarge 1 2 8_3. Chng in credit spreads" xfId="45325"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26" xr:uid="{00000000-0005-0000-0000-0000BD460000}"/>
    <cellStyle name="40% - uthevingsfarge 1 20 2_4 manuell" xfId="54925" xr:uid="{D1554FFD-6F87-4703-8B1A-0955BC7E9504}"/>
    <cellStyle name="40% - uthevingsfarge 1 20 3" xfId="4169" xr:uid="{00000000-0005-0000-0000-0000BF460000}"/>
    <cellStyle name="40% - uthevingsfarge 1 20 4" xfId="45327" xr:uid="{00000000-0005-0000-0000-0000C0460000}"/>
    <cellStyle name="40% - uthevingsfarge 1 20_4 manuell" xfId="54926"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28" xr:uid="{00000000-0005-0000-0000-0000C5460000}"/>
    <cellStyle name="40% - uthevingsfarge 1 21 2_4 manuell" xfId="54927" xr:uid="{897F3432-3F81-4C47-B3DE-74A1A673BD6B}"/>
    <cellStyle name="40% - uthevingsfarge 1 21 3" xfId="4173" xr:uid="{00000000-0005-0000-0000-0000C7460000}"/>
    <cellStyle name="40% - uthevingsfarge 1 21 4" xfId="45329" xr:uid="{00000000-0005-0000-0000-0000C8460000}"/>
    <cellStyle name="40% - uthevingsfarge 1 21_4 manuell" xfId="54928"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0" xr:uid="{00000000-0005-0000-0000-0000CD460000}"/>
    <cellStyle name="40% - uthevingsfarge 1 22 2_4 manuell" xfId="54929" xr:uid="{8A79A53F-2C55-4E96-935A-6085B3A7F101}"/>
    <cellStyle name="40% - uthevingsfarge 1 22 3" xfId="4177" xr:uid="{00000000-0005-0000-0000-0000CF460000}"/>
    <cellStyle name="40% - uthevingsfarge 1 22 4" xfId="45331" xr:uid="{00000000-0005-0000-0000-0000D0460000}"/>
    <cellStyle name="40% - uthevingsfarge 1 22_4 manuell" xfId="54930"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2" xr:uid="{00000000-0005-0000-0000-0000D5460000}"/>
    <cellStyle name="40% - uthevingsfarge 1 23 2_4 manuell" xfId="54931" xr:uid="{31D65B93-E2BF-430B-B7CE-3BAD649AD787}"/>
    <cellStyle name="40% - uthevingsfarge 1 23 3" xfId="4181" xr:uid="{00000000-0005-0000-0000-0000D7460000}"/>
    <cellStyle name="40% - uthevingsfarge 1 23 4" xfId="45333" xr:uid="{00000000-0005-0000-0000-0000D8460000}"/>
    <cellStyle name="40% - uthevingsfarge 1 23_4 manuell" xfId="54932"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34" xr:uid="{00000000-0005-0000-0000-0000DD460000}"/>
    <cellStyle name="40% - uthevingsfarge 1 24 2_4 manuell" xfId="54933" xr:uid="{6E54B2C6-F9E9-46D0-98D3-A988EDE97641}"/>
    <cellStyle name="40% - uthevingsfarge 1 24 3" xfId="4185" xr:uid="{00000000-0005-0000-0000-0000DF460000}"/>
    <cellStyle name="40% - uthevingsfarge 1 24 4" xfId="45335" xr:uid="{00000000-0005-0000-0000-0000E0460000}"/>
    <cellStyle name="40% - uthevingsfarge 1 24_4 manuell" xfId="54934"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36" xr:uid="{00000000-0005-0000-0000-0000E5460000}"/>
    <cellStyle name="40% - uthevingsfarge 1 25 2_4 manuell" xfId="54935" xr:uid="{6B6D49ED-3F7E-4C5E-91D4-C8BC03F017A0}"/>
    <cellStyle name="40% - uthevingsfarge 1 25 3" xfId="4189" xr:uid="{00000000-0005-0000-0000-0000E7460000}"/>
    <cellStyle name="40% - uthevingsfarge 1 25 4" xfId="45337" xr:uid="{00000000-0005-0000-0000-0000E8460000}"/>
    <cellStyle name="40% - uthevingsfarge 1 25_4 manuell" xfId="54936"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38" xr:uid="{00000000-0005-0000-0000-0000ED460000}"/>
    <cellStyle name="40% - uthevingsfarge 1 26 2_4 manuell" xfId="54937" xr:uid="{64875226-CAFF-4BED-87A8-0EA3083C6432}"/>
    <cellStyle name="40% - uthevingsfarge 1 26 3" xfId="4193" xr:uid="{00000000-0005-0000-0000-0000EF460000}"/>
    <cellStyle name="40% - uthevingsfarge 1 26 4" xfId="45339" xr:uid="{00000000-0005-0000-0000-0000F0460000}"/>
    <cellStyle name="40% - uthevingsfarge 1 26_4 manuell" xfId="54938"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0" xr:uid="{00000000-0005-0000-0000-0000F5460000}"/>
    <cellStyle name="40% - uthevingsfarge 1 27 2_4 manuell" xfId="54939" xr:uid="{9AA40B94-6913-4987-A8FF-3E1EE9A80459}"/>
    <cellStyle name="40% - uthevingsfarge 1 27 3" xfId="4197" xr:uid="{00000000-0005-0000-0000-0000F7460000}"/>
    <cellStyle name="40% - uthevingsfarge 1 27 4" xfId="45341" xr:uid="{00000000-0005-0000-0000-0000F8460000}"/>
    <cellStyle name="40% - uthevingsfarge 1 27_4 manuell" xfId="54940"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2" xr:uid="{00000000-0005-0000-0000-0000FD460000}"/>
    <cellStyle name="40% - uthevingsfarge 1 28 2_4 manuell" xfId="54941" xr:uid="{E031CE10-0FE8-4D9D-A805-8E3B11D628BF}"/>
    <cellStyle name="40% - uthevingsfarge 1 28 3" xfId="4201" xr:uid="{00000000-0005-0000-0000-0000FF460000}"/>
    <cellStyle name="40% - uthevingsfarge 1 28 4" xfId="45343" xr:uid="{00000000-0005-0000-0000-000000470000}"/>
    <cellStyle name="40% - uthevingsfarge 1 28_4 manuell" xfId="54942"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44" xr:uid="{00000000-0005-0000-0000-000005470000}"/>
    <cellStyle name="40% - uthevingsfarge 1 29 2_4 manuell" xfId="54943" xr:uid="{CFFB1101-2BFA-4F8F-B60C-B50F2C34C31D}"/>
    <cellStyle name="40% - uthevingsfarge 1 29 3" xfId="4205" xr:uid="{00000000-0005-0000-0000-000007470000}"/>
    <cellStyle name="40% - uthevingsfarge 1 29 4" xfId="45345" xr:uid="{00000000-0005-0000-0000-000008470000}"/>
    <cellStyle name="40% - uthevingsfarge 1 29_4 manuell" xfId="54944" xr:uid="{8CBE596F-F439-43E8-9783-FE01ED80B1DB}"/>
    <cellStyle name="40% - uthevingsfarge 1 3" xfId="4206" xr:uid="{00000000-0005-0000-0000-00000A470000}"/>
    <cellStyle name="40% - uthevingsfarge 1 3 10" xfId="45346" xr:uid="{00000000-0005-0000-0000-00000B470000}"/>
    <cellStyle name="40% - uthevingsfarge 1 3 11" xfId="45347" xr:uid="{00000000-0005-0000-0000-00000C470000}"/>
    <cellStyle name="40% - uthevingsfarge 1 3 2" xfId="4207" xr:uid="{00000000-0005-0000-0000-00000D470000}"/>
    <cellStyle name="40% - uthevingsfarge 1 3 2 10" xfId="45348" xr:uid="{00000000-0005-0000-0000-00000E470000}"/>
    <cellStyle name="40% - uthevingsfarge 1 3 2 2" xfId="4208" xr:uid="{00000000-0005-0000-0000-00000F470000}"/>
    <cellStyle name="40% - uthevingsfarge 1 3 2 2 2" xfId="16681" xr:uid="{00000000-0005-0000-0000-000010470000}"/>
    <cellStyle name="40% - uthevingsfarge 1 3 2 2 2 2" xfId="45349" xr:uid="{00000000-0005-0000-0000-000011470000}"/>
    <cellStyle name="40% - uthevingsfarge 1 3 2 2 2 2 2" xfId="45350" xr:uid="{00000000-0005-0000-0000-000012470000}"/>
    <cellStyle name="40% - uthevingsfarge 1 3 2 2 2 3" xfId="45351" xr:uid="{00000000-0005-0000-0000-000013470000}"/>
    <cellStyle name="40% - uthevingsfarge 1 3 2 2 2_3. Chng in credit spreads" xfId="45352" xr:uid="{00000000-0005-0000-0000-000014470000}"/>
    <cellStyle name="40% - uthevingsfarge 1 3 2 2 3" xfId="16682" xr:uid="{00000000-0005-0000-0000-000015470000}"/>
    <cellStyle name="40% - uthevingsfarge 1 3 2 2 3 2" xfId="45353" xr:uid="{00000000-0005-0000-0000-000016470000}"/>
    <cellStyle name="40% - uthevingsfarge 1 3 2 2 3 2 2" xfId="45354" xr:uid="{00000000-0005-0000-0000-000017470000}"/>
    <cellStyle name="40% - uthevingsfarge 1 3 2 2 3 3" xfId="45355" xr:uid="{00000000-0005-0000-0000-000018470000}"/>
    <cellStyle name="40% - uthevingsfarge 1 3 2 2 3_3. Chng in credit spreads" xfId="45356" xr:uid="{00000000-0005-0000-0000-000019470000}"/>
    <cellStyle name="40% - uthevingsfarge 1 3 2 2 4" xfId="45357" xr:uid="{00000000-0005-0000-0000-00001A470000}"/>
    <cellStyle name="40% - uthevingsfarge 1 3 2 2 4 2" xfId="45358" xr:uid="{00000000-0005-0000-0000-00001B470000}"/>
    <cellStyle name="40% - uthevingsfarge 1 3 2 2 5" xfId="45359" xr:uid="{00000000-0005-0000-0000-00001C470000}"/>
    <cellStyle name="40% - uthevingsfarge 1 3 2 2 6" xfId="45360" xr:uid="{00000000-0005-0000-0000-00001D470000}"/>
    <cellStyle name="40% - uthevingsfarge 1 3 2 2_3. Chng in credit spreads" xfId="45361" xr:uid="{00000000-0005-0000-0000-00001E470000}"/>
    <cellStyle name="40% - uthevingsfarge 1 3 2 3" xfId="16683" xr:uid="{00000000-0005-0000-0000-00001F470000}"/>
    <cellStyle name="40% - uthevingsfarge 1 3 2 3 2" xfId="16684" xr:uid="{00000000-0005-0000-0000-000020470000}"/>
    <cellStyle name="40% - uthevingsfarge 1 3 2 3 2 2" xfId="45362" xr:uid="{00000000-0005-0000-0000-000021470000}"/>
    <cellStyle name="40% - uthevingsfarge 1 3 2 3 3" xfId="16685" xr:uid="{00000000-0005-0000-0000-000022470000}"/>
    <cellStyle name="40% - uthevingsfarge 1 3 2 3 4" xfId="45363" xr:uid="{00000000-0005-0000-0000-000023470000}"/>
    <cellStyle name="40% - uthevingsfarge 1 3 2 3 5" xfId="45364" xr:uid="{00000000-0005-0000-0000-000024470000}"/>
    <cellStyle name="40% - uthevingsfarge 1 3 2 3 6" xfId="45365" xr:uid="{00000000-0005-0000-0000-000025470000}"/>
    <cellStyle name="40% - uthevingsfarge 1 3 2 3_3. Chng in credit spreads" xfId="45366" xr:uid="{00000000-0005-0000-0000-000026470000}"/>
    <cellStyle name="40% - uthevingsfarge 1 3 2 4" xfId="16686" xr:uid="{00000000-0005-0000-0000-000027470000}"/>
    <cellStyle name="40% - uthevingsfarge 1 3 2 4 2" xfId="16687" xr:uid="{00000000-0005-0000-0000-000028470000}"/>
    <cellStyle name="40% - uthevingsfarge 1 3 2 4 2 2" xfId="45367" xr:uid="{00000000-0005-0000-0000-000029470000}"/>
    <cellStyle name="40% - uthevingsfarge 1 3 2 4 3" xfId="16688" xr:uid="{00000000-0005-0000-0000-00002A470000}"/>
    <cellStyle name="40% - uthevingsfarge 1 3 2 4 4" xfId="45368" xr:uid="{00000000-0005-0000-0000-00002B470000}"/>
    <cellStyle name="40% - uthevingsfarge 1 3 2 4 5" xfId="45369" xr:uid="{00000000-0005-0000-0000-00002C470000}"/>
    <cellStyle name="40% - uthevingsfarge 1 3 2 4 6" xfId="45370" xr:uid="{00000000-0005-0000-0000-00002D470000}"/>
    <cellStyle name="40% - uthevingsfarge 1 3 2 4_3. Chng in credit spreads" xfId="45371"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2" xr:uid="{00000000-0005-0000-0000-000032470000}"/>
    <cellStyle name="40% - uthevingsfarge 1 3 2 5 5" xfId="45373" xr:uid="{00000000-0005-0000-0000-000033470000}"/>
    <cellStyle name="40% - uthevingsfarge 1 3 2 5 6" xfId="45374"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75" xr:uid="{00000000-0005-0000-0000-00003A470000}"/>
    <cellStyle name="40% - uthevingsfarge 1 3 2 9" xfId="45376" xr:uid="{00000000-0005-0000-0000-00003B470000}"/>
    <cellStyle name="40% - uthevingsfarge 1 3 2_3. Chng in credit spreads" xfId="45377" xr:uid="{00000000-0005-0000-0000-00003C470000}"/>
    <cellStyle name="40% - uthevingsfarge 1 3 3" xfId="4209" xr:uid="{00000000-0005-0000-0000-00003D470000}"/>
    <cellStyle name="40% - uthevingsfarge 1 3 3 2" xfId="16697" xr:uid="{00000000-0005-0000-0000-00003E470000}"/>
    <cellStyle name="40% - uthevingsfarge 1 3 3 2 2" xfId="45378" xr:uid="{00000000-0005-0000-0000-00003F470000}"/>
    <cellStyle name="40% - uthevingsfarge 1 3 3 2 2 2" xfId="45379" xr:uid="{00000000-0005-0000-0000-000040470000}"/>
    <cellStyle name="40% - uthevingsfarge 1 3 3 2 2 2 2" xfId="45380" xr:uid="{00000000-0005-0000-0000-000041470000}"/>
    <cellStyle name="40% - uthevingsfarge 1 3 3 2 2 3" xfId="45381" xr:uid="{00000000-0005-0000-0000-000042470000}"/>
    <cellStyle name="40% - uthevingsfarge 1 3 3 2 2_3. Chng in credit spreads" xfId="45382" xr:uid="{00000000-0005-0000-0000-000043470000}"/>
    <cellStyle name="40% - uthevingsfarge 1 3 3 2 3" xfId="45383" xr:uid="{00000000-0005-0000-0000-000044470000}"/>
    <cellStyle name="40% - uthevingsfarge 1 3 3 2 3 2" xfId="45384" xr:uid="{00000000-0005-0000-0000-000045470000}"/>
    <cellStyle name="40% - uthevingsfarge 1 3 3 2 3 2 2" xfId="45385" xr:uid="{00000000-0005-0000-0000-000046470000}"/>
    <cellStyle name="40% - uthevingsfarge 1 3 3 2 3 3" xfId="45386" xr:uid="{00000000-0005-0000-0000-000047470000}"/>
    <cellStyle name="40% - uthevingsfarge 1 3 3 2 3_3. Chng in credit spreads" xfId="45387" xr:uid="{00000000-0005-0000-0000-000048470000}"/>
    <cellStyle name="40% - uthevingsfarge 1 3 3 2 4" xfId="45388" xr:uid="{00000000-0005-0000-0000-000049470000}"/>
    <cellStyle name="40% - uthevingsfarge 1 3 3 2 4 2" xfId="45389" xr:uid="{00000000-0005-0000-0000-00004A470000}"/>
    <cellStyle name="40% - uthevingsfarge 1 3 3 2 5" xfId="45390" xr:uid="{00000000-0005-0000-0000-00004B470000}"/>
    <cellStyle name="40% - uthevingsfarge 1 3 3 2_3. Chng in credit spreads" xfId="45391" xr:uid="{00000000-0005-0000-0000-00004C470000}"/>
    <cellStyle name="40% - uthevingsfarge 1 3 3 3" xfId="16698" xr:uid="{00000000-0005-0000-0000-00004D470000}"/>
    <cellStyle name="40% - uthevingsfarge 1 3 3 3 2" xfId="45392" xr:uid="{00000000-0005-0000-0000-00004E470000}"/>
    <cellStyle name="40% - uthevingsfarge 1 3 3 3 2 2" xfId="45393" xr:uid="{00000000-0005-0000-0000-00004F470000}"/>
    <cellStyle name="40% - uthevingsfarge 1 3 3 3 3" xfId="45394" xr:uid="{00000000-0005-0000-0000-000050470000}"/>
    <cellStyle name="40% - uthevingsfarge 1 3 3 3_3. Chng in credit spreads" xfId="45395" xr:uid="{00000000-0005-0000-0000-000051470000}"/>
    <cellStyle name="40% - uthevingsfarge 1 3 3 4" xfId="45396" xr:uid="{00000000-0005-0000-0000-000052470000}"/>
    <cellStyle name="40% - uthevingsfarge 1 3 3 4 2" xfId="45397" xr:uid="{00000000-0005-0000-0000-000053470000}"/>
    <cellStyle name="40% - uthevingsfarge 1 3 3 4 2 2" xfId="45398" xr:uid="{00000000-0005-0000-0000-000054470000}"/>
    <cellStyle name="40% - uthevingsfarge 1 3 3 4 3" xfId="45399" xr:uid="{00000000-0005-0000-0000-000055470000}"/>
    <cellStyle name="40% - uthevingsfarge 1 3 3 4_3. Chng in credit spreads" xfId="45400" xr:uid="{00000000-0005-0000-0000-000056470000}"/>
    <cellStyle name="40% - uthevingsfarge 1 3 3 5" xfId="45401" xr:uid="{00000000-0005-0000-0000-000057470000}"/>
    <cellStyle name="40% - uthevingsfarge 1 3 3 5 2" xfId="45402" xr:uid="{00000000-0005-0000-0000-000058470000}"/>
    <cellStyle name="40% - uthevingsfarge 1 3 3 6" xfId="45403" xr:uid="{00000000-0005-0000-0000-000059470000}"/>
    <cellStyle name="40% - uthevingsfarge 1 3 3_3. Chng in credit spreads" xfId="45404" xr:uid="{00000000-0005-0000-0000-00005A470000}"/>
    <cellStyle name="40% - uthevingsfarge 1 3 4" xfId="16699" xr:uid="{00000000-0005-0000-0000-00005B470000}"/>
    <cellStyle name="40% - uthevingsfarge 1 3 4 2" xfId="16700" xr:uid="{00000000-0005-0000-0000-00005C470000}"/>
    <cellStyle name="40% - uthevingsfarge 1 3 4 2 2" xfId="45405" xr:uid="{00000000-0005-0000-0000-00005D470000}"/>
    <cellStyle name="40% - uthevingsfarge 1 3 4 2 2 2" xfId="45406" xr:uid="{00000000-0005-0000-0000-00005E470000}"/>
    <cellStyle name="40% - uthevingsfarge 1 3 4 2 3" xfId="45407" xr:uid="{00000000-0005-0000-0000-00005F470000}"/>
    <cellStyle name="40% - uthevingsfarge 1 3 4 2_3. Chng in credit spreads" xfId="45408" xr:uid="{00000000-0005-0000-0000-000060470000}"/>
    <cellStyle name="40% - uthevingsfarge 1 3 4 3" xfId="16701" xr:uid="{00000000-0005-0000-0000-000061470000}"/>
    <cellStyle name="40% - uthevingsfarge 1 3 4 3 2" xfId="45409" xr:uid="{00000000-0005-0000-0000-000062470000}"/>
    <cellStyle name="40% - uthevingsfarge 1 3 4 3 2 2" xfId="45410" xr:uid="{00000000-0005-0000-0000-000063470000}"/>
    <cellStyle name="40% - uthevingsfarge 1 3 4 3 3" xfId="45411" xr:uid="{00000000-0005-0000-0000-000064470000}"/>
    <cellStyle name="40% - uthevingsfarge 1 3 4 3_3. Chng in credit spreads" xfId="45412" xr:uid="{00000000-0005-0000-0000-000065470000}"/>
    <cellStyle name="40% - uthevingsfarge 1 3 4 4" xfId="45413" xr:uid="{00000000-0005-0000-0000-000066470000}"/>
    <cellStyle name="40% - uthevingsfarge 1 3 4 4 2" xfId="45414" xr:uid="{00000000-0005-0000-0000-000067470000}"/>
    <cellStyle name="40% - uthevingsfarge 1 3 4 5" xfId="45415" xr:uid="{00000000-0005-0000-0000-000068470000}"/>
    <cellStyle name="40% - uthevingsfarge 1 3 4 6" xfId="45416" xr:uid="{00000000-0005-0000-0000-000069470000}"/>
    <cellStyle name="40% - uthevingsfarge 1 3 4_3. Chng in credit spreads" xfId="45417" xr:uid="{00000000-0005-0000-0000-00006A470000}"/>
    <cellStyle name="40% - uthevingsfarge 1 3 5" xfId="16702" xr:uid="{00000000-0005-0000-0000-00006B470000}"/>
    <cellStyle name="40% - uthevingsfarge 1 3 5 2" xfId="16703" xr:uid="{00000000-0005-0000-0000-00006C470000}"/>
    <cellStyle name="40% - uthevingsfarge 1 3 5 2 2" xfId="45418" xr:uid="{00000000-0005-0000-0000-00006D470000}"/>
    <cellStyle name="40% - uthevingsfarge 1 3 5 3" xfId="16704" xr:uid="{00000000-0005-0000-0000-00006E470000}"/>
    <cellStyle name="40% - uthevingsfarge 1 3 5 4" xfId="45419" xr:uid="{00000000-0005-0000-0000-00006F470000}"/>
    <cellStyle name="40% - uthevingsfarge 1 3 5 5" xfId="45420" xr:uid="{00000000-0005-0000-0000-000070470000}"/>
    <cellStyle name="40% - uthevingsfarge 1 3 5 6" xfId="45421" xr:uid="{00000000-0005-0000-0000-000071470000}"/>
    <cellStyle name="40% - uthevingsfarge 1 3 5_3. Chng in credit spreads" xfId="45422" xr:uid="{00000000-0005-0000-0000-000072470000}"/>
    <cellStyle name="40% - uthevingsfarge 1 3 6" xfId="16705" xr:uid="{00000000-0005-0000-0000-000073470000}"/>
    <cellStyle name="40% - uthevingsfarge 1 3 6 2" xfId="16706" xr:uid="{00000000-0005-0000-0000-000074470000}"/>
    <cellStyle name="40% - uthevingsfarge 1 3 6 2 2" xfId="45423" xr:uid="{00000000-0005-0000-0000-000075470000}"/>
    <cellStyle name="40% - uthevingsfarge 1 3 6 3" xfId="16707" xr:uid="{00000000-0005-0000-0000-000076470000}"/>
    <cellStyle name="40% - uthevingsfarge 1 3 6 4" xfId="45424" xr:uid="{00000000-0005-0000-0000-000077470000}"/>
    <cellStyle name="40% - uthevingsfarge 1 3 6 5" xfId="45425" xr:uid="{00000000-0005-0000-0000-000078470000}"/>
    <cellStyle name="40% - uthevingsfarge 1 3 6 6" xfId="45426" xr:uid="{00000000-0005-0000-0000-000079470000}"/>
    <cellStyle name="40% - uthevingsfarge 1 3 6_3. Chng in credit spreads" xfId="45427" xr:uid="{00000000-0005-0000-0000-00007A470000}"/>
    <cellStyle name="40% - uthevingsfarge 1 3 7" xfId="16708" xr:uid="{00000000-0005-0000-0000-00007B470000}"/>
    <cellStyle name="40% - uthevingsfarge 1 3 7 2" xfId="16709" xr:uid="{00000000-0005-0000-0000-00007C470000}"/>
    <cellStyle name="40% - uthevingsfarge 1 3 7 2 2" xfId="45428" xr:uid="{00000000-0005-0000-0000-00007D470000}"/>
    <cellStyle name="40% - uthevingsfarge 1 3 7 3" xfId="45429" xr:uid="{00000000-0005-0000-0000-00007E470000}"/>
    <cellStyle name="40% - uthevingsfarge 1 3 7_3. Chng in credit spreads" xfId="45430" xr:uid="{00000000-0005-0000-0000-00007F470000}"/>
    <cellStyle name="40% - uthevingsfarge 1 3 8" xfId="16710" xr:uid="{00000000-0005-0000-0000-000080470000}"/>
    <cellStyle name="40% - uthevingsfarge 1 3 9" xfId="39932" xr:uid="{00000000-0005-0000-0000-000081470000}"/>
    <cellStyle name="40% - uthevingsfarge 1 3_4 manuell" xfId="54945"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1" xr:uid="{00000000-0005-0000-0000-000086470000}"/>
    <cellStyle name="40% - uthevingsfarge 1 30 2_4 manuell" xfId="54946" xr:uid="{FE0DCCBA-C3E2-4DE8-A6E0-DA1C89CE432B}"/>
    <cellStyle name="40% - uthevingsfarge 1 30 3" xfId="4213" xr:uid="{00000000-0005-0000-0000-000088470000}"/>
    <cellStyle name="40% - uthevingsfarge 1 30 4" xfId="45432" xr:uid="{00000000-0005-0000-0000-000089470000}"/>
    <cellStyle name="40% - uthevingsfarge 1 30_4 manuell" xfId="54947"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33" xr:uid="{00000000-0005-0000-0000-00008E470000}"/>
    <cellStyle name="40% - uthevingsfarge 1 31 2_4 manuell" xfId="54948" xr:uid="{C3750134-D098-4E89-A44E-D5357D80EF30}"/>
    <cellStyle name="40% - uthevingsfarge 1 31 3" xfId="4217" xr:uid="{00000000-0005-0000-0000-000090470000}"/>
    <cellStyle name="40% - uthevingsfarge 1 31 4" xfId="45434" xr:uid="{00000000-0005-0000-0000-000091470000}"/>
    <cellStyle name="40% - uthevingsfarge 1 31_4 manuell" xfId="54949"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35" xr:uid="{00000000-0005-0000-0000-000096470000}"/>
    <cellStyle name="40% - uthevingsfarge 1 32 2_4 manuell" xfId="54950" xr:uid="{E4E74880-0B59-4676-9925-27389A8FC4EC}"/>
    <cellStyle name="40% - uthevingsfarge 1 32 3" xfId="4221" xr:uid="{00000000-0005-0000-0000-000098470000}"/>
    <cellStyle name="40% - uthevingsfarge 1 32 4" xfId="45436" xr:uid="{00000000-0005-0000-0000-000099470000}"/>
    <cellStyle name="40% - uthevingsfarge 1 32_4 manuell" xfId="54951"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37" xr:uid="{00000000-0005-0000-0000-00009E470000}"/>
    <cellStyle name="40% - uthevingsfarge 1 33 2_4 manuell" xfId="54952" xr:uid="{4A8A7B79-B051-4F2B-8140-8A9EB6406452}"/>
    <cellStyle name="40% - uthevingsfarge 1 33 3" xfId="4225" xr:uid="{00000000-0005-0000-0000-0000A0470000}"/>
    <cellStyle name="40% - uthevingsfarge 1 33 4" xfId="45438" xr:uid="{00000000-0005-0000-0000-0000A1470000}"/>
    <cellStyle name="40% - uthevingsfarge 1 33_4 manuell" xfId="54953"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39" xr:uid="{00000000-0005-0000-0000-0000A6470000}"/>
    <cellStyle name="40% - uthevingsfarge 1 34 2_4 manuell" xfId="54954" xr:uid="{34311076-B12B-49C6-8A10-46C5BFD02366}"/>
    <cellStyle name="40% - uthevingsfarge 1 34 3" xfId="4229" xr:uid="{00000000-0005-0000-0000-0000A8470000}"/>
    <cellStyle name="40% - uthevingsfarge 1 34 4" xfId="45440" xr:uid="{00000000-0005-0000-0000-0000A9470000}"/>
    <cellStyle name="40% - uthevingsfarge 1 34_4 manuell" xfId="54955"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1" xr:uid="{00000000-0005-0000-0000-0000AE470000}"/>
    <cellStyle name="40% - uthevingsfarge 1 35 2_4 manuell" xfId="54956" xr:uid="{53F58A97-2D1C-4683-B0A4-524E14C03F55}"/>
    <cellStyle name="40% - uthevingsfarge 1 35 3" xfId="4233" xr:uid="{00000000-0005-0000-0000-0000B0470000}"/>
    <cellStyle name="40% - uthevingsfarge 1 35 4" xfId="45442" xr:uid="{00000000-0005-0000-0000-0000B1470000}"/>
    <cellStyle name="40% - uthevingsfarge 1 35_4 manuell" xfId="54957"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43" xr:uid="{00000000-0005-0000-0000-0000B6470000}"/>
    <cellStyle name="40% - uthevingsfarge 1 36 2_4 manuell" xfId="54958" xr:uid="{F071C7BB-382E-438E-B3D2-9636C36D24E0}"/>
    <cellStyle name="40% - uthevingsfarge 1 36 3" xfId="4237" xr:uid="{00000000-0005-0000-0000-0000B8470000}"/>
    <cellStyle name="40% - uthevingsfarge 1 36 4" xfId="45444" xr:uid="{00000000-0005-0000-0000-0000B9470000}"/>
    <cellStyle name="40% - uthevingsfarge 1 36_4 manuell" xfId="54959"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45" xr:uid="{00000000-0005-0000-0000-0000BE470000}"/>
    <cellStyle name="40% - uthevingsfarge 1 37 2_4 manuell" xfId="54960" xr:uid="{245B72A4-258C-4CA5-8E8B-5DA30236816E}"/>
    <cellStyle name="40% - uthevingsfarge 1 37 3" xfId="4241" xr:uid="{00000000-0005-0000-0000-0000C0470000}"/>
    <cellStyle name="40% - uthevingsfarge 1 37 4" xfId="45446" xr:uid="{00000000-0005-0000-0000-0000C1470000}"/>
    <cellStyle name="40% - uthevingsfarge 1 37_4 manuell" xfId="54961"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47" xr:uid="{00000000-0005-0000-0000-0000C6470000}"/>
    <cellStyle name="40% - uthevingsfarge 1 38 2_4 manuell" xfId="54962" xr:uid="{887471FC-C677-42AB-A2B4-A895025E668E}"/>
    <cellStyle name="40% - uthevingsfarge 1 38 3" xfId="4245" xr:uid="{00000000-0005-0000-0000-0000C8470000}"/>
    <cellStyle name="40% - uthevingsfarge 1 38 4" xfId="45448" xr:uid="{00000000-0005-0000-0000-0000C9470000}"/>
    <cellStyle name="40% - uthevingsfarge 1 38_4 manuell" xfId="54963"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49" xr:uid="{00000000-0005-0000-0000-0000CE470000}"/>
    <cellStyle name="40% - uthevingsfarge 1 39 2_4 manuell" xfId="54964" xr:uid="{ACBEA710-0370-4245-8FFA-E720B2191C1E}"/>
    <cellStyle name="40% - uthevingsfarge 1 39 3" xfId="4249" xr:uid="{00000000-0005-0000-0000-0000D0470000}"/>
    <cellStyle name="40% - uthevingsfarge 1 39 4" xfId="45450" xr:uid="{00000000-0005-0000-0000-0000D1470000}"/>
    <cellStyle name="40% - uthevingsfarge 1 39_4 manuell" xfId="54965" xr:uid="{A89B5594-19A9-478C-A8F5-89738E2D21FE}"/>
    <cellStyle name="40% - uthevingsfarge 1 4" xfId="4250" xr:uid="{00000000-0005-0000-0000-0000D3470000}"/>
    <cellStyle name="40% - uthevingsfarge 1 4 10" xfId="45451"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2" xr:uid="{00000000-0005-0000-0000-0000D8470000}"/>
    <cellStyle name="40% - uthevingsfarge 1 4 2 2 3" xfId="45453" xr:uid="{00000000-0005-0000-0000-0000D9470000}"/>
    <cellStyle name="40% - uthevingsfarge 1 4 2 2_3. Chng in credit spreads" xfId="45454" xr:uid="{00000000-0005-0000-0000-0000DA470000}"/>
    <cellStyle name="40% - uthevingsfarge 1 4 2 3" xfId="16712" xr:uid="{00000000-0005-0000-0000-0000DB470000}"/>
    <cellStyle name="40% - uthevingsfarge 1 4 2 3 2" xfId="45455" xr:uid="{00000000-0005-0000-0000-0000DC470000}"/>
    <cellStyle name="40% - uthevingsfarge 1 4 2 3 2 2" xfId="45456" xr:uid="{00000000-0005-0000-0000-0000DD470000}"/>
    <cellStyle name="40% - uthevingsfarge 1 4 2 3 3" xfId="45457" xr:uid="{00000000-0005-0000-0000-0000DE470000}"/>
    <cellStyle name="40% - uthevingsfarge 1 4 2 3_3. Chng in credit spreads" xfId="45458" xr:uid="{00000000-0005-0000-0000-0000DF470000}"/>
    <cellStyle name="40% - uthevingsfarge 1 4 2 4" xfId="45459" xr:uid="{00000000-0005-0000-0000-0000E0470000}"/>
    <cellStyle name="40% - uthevingsfarge 1 4 2 4 2" xfId="45460" xr:uid="{00000000-0005-0000-0000-0000E1470000}"/>
    <cellStyle name="40% - uthevingsfarge 1 4 2 5" xfId="45461" xr:uid="{00000000-0005-0000-0000-0000E2470000}"/>
    <cellStyle name="40% - uthevingsfarge 1 4 2 6" xfId="45462" xr:uid="{00000000-0005-0000-0000-0000E3470000}"/>
    <cellStyle name="40% - uthevingsfarge 1 4 2 7" xfId="45463" xr:uid="{00000000-0005-0000-0000-0000E4470000}"/>
    <cellStyle name="40% - uthevingsfarge 1 4 2 8" xfId="45464" xr:uid="{00000000-0005-0000-0000-0000E5470000}"/>
    <cellStyle name="40% - uthevingsfarge 1 4 2_3. Chng in credit spreads" xfId="45465" xr:uid="{00000000-0005-0000-0000-0000E6470000}"/>
    <cellStyle name="40% - uthevingsfarge 1 4 3" xfId="4253" xr:uid="{00000000-0005-0000-0000-0000E7470000}"/>
    <cellStyle name="40% - uthevingsfarge 1 4 3 2" xfId="16713" xr:uid="{00000000-0005-0000-0000-0000E8470000}"/>
    <cellStyle name="40% - uthevingsfarge 1 4 3 2 2" xfId="45466" xr:uid="{00000000-0005-0000-0000-0000E9470000}"/>
    <cellStyle name="40% - uthevingsfarge 1 4 3 3" xfId="16714" xr:uid="{00000000-0005-0000-0000-0000EA470000}"/>
    <cellStyle name="40% - uthevingsfarge 1 4 3 4" xfId="45467" xr:uid="{00000000-0005-0000-0000-0000EB470000}"/>
    <cellStyle name="40% - uthevingsfarge 1 4 3 5" xfId="45468" xr:uid="{00000000-0005-0000-0000-0000EC470000}"/>
    <cellStyle name="40% - uthevingsfarge 1 4 3 6" xfId="45469" xr:uid="{00000000-0005-0000-0000-0000ED470000}"/>
    <cellStyle name="40% - uthevingsfarge 1 4 3_3. Chng in credit spreads" xfId="45470" xr:uid="{00000000-0005-0000-0000-0000EE470000}"/>
    <cellStyle name="40% - uthevingsfarge 1 4 4" xfId="16715" xr:uid="{00000000-0005-0000-0000-0000EF470000}"/>
    <cellStyle name="40% - uthevingsfarge 1 4 4 2" xfId="16716" xr:uid="{00000000-0005-0000-0000-0000F0470000}"/>
    <cellStyle name="40% - uthevingsfarge 1 4 4 2 2" xfId="45471" xr:uid="{00000000-0005-0000-0000-0000F1470000}"/>
    <cellStyle name="40% - uthevingsfarge 1 4 4 3" xfId="16717" xr:uid="{00000000-0005-0000-0000-0000F2470000}"/>
    <cellStyle name="40% - uthevingsfarge 1 4 4 4" xfId="45472" xr:uid="{00000000-0005-0000-0000-0000F3470000}"/>
    <cellStyle name="40% - uthevingsfarge 1 4 4 5" xfId="45473" xr:uid="{00000000-0005-0000-0000-0000F4470000}"/>
    <cellStyle name="40% - uthevingsfarge 1 4 4 6" xfId="45474" xr:uid="{00000000-0005-0000-0000-0000F5470000}"/>
    <cellStyle name="40% - uthevingsfarge 1 4 4_3. Chng in credit spreads" xfId="45475"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76" xr:uid="{00000000-0005-0000-0000-0000FA470000}"/>
    <cellStyle name="40% - uthevingsfarge 1 4 5 5" xfId="45477" xr:uid="{00000000-0005-0000-0000-0000FB470000}"/>
    <cellStyle name="40% - uthevingsfarge 1 4 5 6" xfId="45478"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3" xr:uid="{00000000-0005-0000-0000-000002480000}"/>
    <cellStyle name="40% - uthevingsfarge 1 4 9" xfId="45479" xr:uid="{00000000-0005-0000-0000-000003480000}"/>
    <cellStyle name="40% - uthevingsfarge 1 4_3. Chng in credit spreads" xfId="45480"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1" xr:uid="{00000000-0005-0000-0000-000008480000}"/>
    <cellStyle name="40% - uthevingsfarge 1 40 2_4 manuell" xfId="54966" xr:uid="{B62041AF-557A-49D1-A167-701A5D2754CC}"/>
    <cellStyle name="40% - uthevingsfarge 1 40 3" xfId="4257" xr:uid="{00000000-0005-0000-0000-00000A480000}"/>
    <cellStyle name="40% - uthevingsfarge 1 40 4" xfId="45482" xr:uid="{00000000-0005-0000-0000-00000B480000}"/>
    <cellStyle name="40% - uthevingsfarge 1 40_4 manuell" xfId="54967"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83" xr:uid="{00000000-0005-0000-0000-000010480000}"/>
    <cellStyle name="40% - uthevingsfarge 1 41 2_4 manuell" xfId="54968" xr:uid="{ED0E8533-8EE2-4C58-AFB7-FC184B35BEF5}"/>
    <cellStyle name="40% - uthevingsfarge 1 41 3" xfId="4261" xr:uid="{00000000-0005-0000-0000-000012480000}"/>
    <cellStyle name="40% - uthevingsfarge 1 41 4" xfId="45484" xr:uid="{00000000-0005-0000-0000-000013480000}"/>
    <cellStyle name="40% - uthevingsfarge 1 41_4 manuell" xfId="54969"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85" xr:uid="{00000000-0005-0000-0000-000018480000}"/>
    <cellStyle name="40% - uthevingsfarge 1 42 2_4 manuell" xfId="54970" xr:uid="{CF83A82D-D19B-4320-8E4F-1C852FAC082F}"/>
    <cellStyle name="40% - uthevingsfarge 1 42 3" xfId="4265" xr:uid="{00000000-0005-0000-0000-00001A480000}"/>
    <cellStyle name="40% - uthevingsfarge 1 42 4" xfId="45486" xr:uid="{00000000-0005-0000-0000-00001B480000}"/>
    <cellStyle name="40% - uthevingsfarge 1 42_4 manuell" xfId="54971"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87" xr:uid="{00000000-0005-0000-0000-000020480000}"/>
    <cellStyle name="40% - uthevingsfarge 1 43 2_4 manuell" xfId="54972" xr:uid="{894A9FBB-5344-4B57-8A9E-962C783AE65A}"/>
    <cellStyle name="40% - uthevingsfarge 1 43 3" xfId="4269" xr:uid="{00000000-0005-0000-0000-000022480000}"/>
    <cellStyle name="40% - uthevingsfarge 1 43 4" xfId="45488" xr:uid="{00000000-0005-0000-0000-000023480000}"/>
    <cellStyle name="40% - uthevingsfarge 1 43_4 manuell" xfId="54973"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89" xr:uid="{00000000-0005-0000-0000-000028480000}"/>
    <cellStyle name="40% - uthevingsfarge 1 44 2_4 manuell" xfId="54974" xr:uid="{E426E0D6-6350-4C29-9B27-0FFB4E46F651}"/>
    <cellStyle name="40% - uthevingsfarge 1 44 3" xfId="4273" xr:uid="{00000000-0005-0000-0000-00002A480000}"/>
    <cellStyle name="40% - uthevingsfarge 1 44 4" xfId="45490" xr:uid="{00000000-0005-0000-0000-00002B480000}"/>
    <cellStyle name="40% - uthevingsfarge 1 44_4 manuell" xfId="54975"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1" xr:uid="{00000000-0005-0000-0000-000030480000}"/>
    <cellStyle name="40% - uthevingsfarge 1 45 2_4 manuell" xfId="54976" xr:uid="{E7327AAD-691A-4474-BB39-358EFF984FB9}"/>
    <cellStyle name="40% - uthevingsfarge 1 45 3" xfId="4277" xr:uid="{00000000-0005-0000-0000-000032480000}"/>
    <cellStyle name="40% - uthevingsfarge 1 45 4" xfId="45492" xr:uid="{00000000-0005-0000-0000-000033480000}"/>
    <cellStyle name="40% - uthevingsfarge 1 45_4 manuell" xfId="54977"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493" xr:uid="{00000000-0005-0000-0000-000038480000}"/>
    <cellStyle name="40% - uthevingsfarge 1 46 2_4 manuell" xfId="54978" xr:uid="{4D9F68D0-A351-418E-9970-360FCAB39B91}"/>
    <cellStyle name="40% - uthevingsfarge 1 46 3" xfId="4281" xr:uid="{00000000-0005-0000-0000-00003A480000}"/>
    <cellStyle name="40% - uthevingsfarge 1 46 4" xfId="45494" xr:uid="{00000000-0005-0000-0000-00003B480000}"/>
    <cellStyle name="40% - uthevingsfarge 1 46_4 manuell" xfId="54979"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495" xr:uid="{00000000-0005-0000-0000-000040480000}"/>
    <cellStyle name="40% - uthevingsfarge 1 47 2_4 manuell" xfId="54980" xr:uid="{614BFB82-DF7A-42CD-8689-58C5993D7D3C}"/>
    <cellStyle name="40% - uthevingsfarge 1 47 3" xfId="4285" xr:uid="{00000000-0005-0000-0000-000042480000}"/>
    <cellStyle name="40% - uthevingsfarge 1 47 4" xfId="45496" xr:uid="{00000000-0005-0000-0000-000043480000}"/>
    <cellStyle name="40% - uthevingsfarge 1 47_4 manuell" xfId="54981"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497" xr:uid="{00000000-0005-0000-0000-000048480000}"/>
    <cellStyle name="40% - uthevingsfarge 1 48 2_4 manuell" xfId="54982" xr:uid="{A823C18A-1568-45D2-9887-AFB1CCC5528B}"/>
    <cellStyle name="40% - uthevingsfarge 1 48 3" xfId="4289" xr:uid="{00000000-0005-0000-0000-00004A480000}"/>
    <cellStyle name="40% - uthevingsfarge 1 48 4" xfId="45498" xr:uid="{00000000-0005-0000-0000-00004B480000}"/>
    <cellStyle name="40% - uthevingsfarge 1 48_4 manuell" xfId="54983"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499" xr:uid="{00000000-0005-0000-0000-000050480000}"/>
    <cellStyle name="40% - uthevingsfarge 1 49 2_4 manuell" xfId="54984" xr:uid="{AA1584A9-5287-418A-A3BA-29D324EDC8CD}"/>
    <cellStyle name="40% - uthevingsfarge 1 49 3" xfId="4293" xr:uid="{00000000-0005-0000-0000-000052480000}"/>
    <cellStyle name="40% - uthevingsfarge 1 49 4" xfId="45500" xr:uid="{00000000-0005-0000-0000-000053480000}"/>
    <cellStyle name="40% - uthevingsfarge 1 49_4 manuell" xfId="54985"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1" xr:uid="{00000000-0005-0000-0000-000058480000}"/>
    <cellStyle name="40% - uthevingsfarge 1 5 2 2 2 2" xfId="45502" xr:uid="{00000000-0005-0000-0000-000059480000}"/>
    <cellStyle name="40% - uthevingsfarge 1 5 2 2 3" xfId="45503" xr:uid="{00000000-0005-0000-0000-00005A480000}"/>
    <cellStyle name="40% - uthevingsfarge 1 5 2 2_3. Chng in credit spreads" xfId="45504" xr:uid="{00000000-0005-0000-0000-00005B480000}"/>
    <cellStyle name="40% - uthevingsfarge 1 5 2 3" xfId="45505" xr:uid="{00000000-0005-0000-0000-00005C480000}"/>
    <cellStyle name="40% - uthevingsfarge 1 5 2 3 2" xfId="45506" xr:uid="{00000000-0005-0000-0000-00005D480000}"/>
    <cellStyle name="40% - uthevingsfarge 1 5 2 3 2 2" xfId="45507" xr:uid="{00000000-0005-0000-0000-00005E480000}"/>
    <cellStyle name="40% - uthevingsfarge 1 5 2 3 3" xfId="45508" xr:uid="{00000000-0005-0000-0000-00005F480000}"/>
    <cellStyle name="40% - uthevingsfarge 1 5 2 3_3. Chng in credit spreads" xfId="45509" xr:uid="{00000000-0005-0000-0000-000060480000}"/>
    <cellStyle name="40% - uthevingsfarge 1 5 2 4" xfId="45510" xr:uid="{00000000-0005-0000-0000-000061480000}"/>
    <cellStyle name="40% - uthevingsfarge 1 5 2 4 2" xfId="45511" xr:uid="{00000000-0005-0000-0000-000062480000}"/>
    <cellStyle name="40% - uthevingsfarge 1 5 2 5" xfId="45512" xr:uid="{00000000-0005-0000-0000-000063480000}"/>
    <cellStyle name="40% - uthevingsfarge 1 5 2_3. Chng in credit spreads" xfId="45513" xr:uid="{00000000-0005-0000-0000-000064480000}"/>
    <cellStyle name="40% - uthevingsfarge 1 5 3" xfId="4297" xr:uid="{00000000-0005-0000-0000-000065480000}"/>
    <cellStyle name="40% - uthevingsfarge 1 5 3 2" xfId="16726" xr:uid="{00000000-0005-0000-0000-000066480000}"/>
    <cellStyle name="40% - uthevingsfarge 1 5 3 2 2" xfId="45514" xr:uid="{00000000-0005-0000-0000-000067480000}"/>
    <cellStyle name="40% - uthevingsfarge 1 5 3 3" xfId="45515" xr:uid="{00000000-0005-0000-0000-000068480000}"/>
    <cellStyle name="40% - uthevingsfarge 1 5 3_3. Chng in credit spreads" xfId="45516" xr:uid="{00000000-0005-0000-0000-000069480000}"/>
    <cellStyle name="40% - uthevingsfarge 1 5 4" xfId="16727" xr:uid="{00000000-0005-0000-0000-00006A480000}"/>
    <cellStyle name="40% - uthevingsfarge 1 5 4 2" xfId="45517" xr:uid="{00000000-0005-0000-0000-00006B480000}"/>
    <cellStyle name="40% - uthevingsfarge 1 5 4 2 2" xfId="45518" xr:uid="{00000000-0005-0000-0000-00006C480000}"/>
    <cellStyle name="40% - uthevingsfarge 1 5 4 3" xfId="45519" xr:uid="{00000000-0005-0000-0000-00006D480000}"/>
    <cellStyle name="40% - uthevingsfarge 1 5 4_3. Chng in credit spreads" xfId="45520" xr:uid="{00000000-0005-0000-0000-00006E480000}"/>
    <cellStyle name="40% - uthevingsfarge 1 5 5" xfId="16728" xr:uid="{00000000-0005-0000-0000-00006F480000}"/>
    <cellStyle name="40% - uthevingsfarge 1 5 5 2" xfId="45521" xr:uid="{00000000-0005-0000-0000-000070480000}"/>
    <cellStyle name="40% - uthevingsfarge 1 5 6" xfId="39934" xr:uid="{00000000-0005-0000-0000-000071480000}"/>
    <cellStyle name="40% - uthevingsfarge 1 5 7" xfId="45522" xr:uid="{00000000-0005-0000-0000-000072480000}"/>
    <cellStyle name="40% - uthevingsfarge 1 5 8" xfId="45523" xr:uid="{00000000-0005-0000-0000-000073480000}"/>
    <cellStyle name="40% - uthevingsfarge 1 5 9" xfId="45524" xr:uid="{00000000-0005-0000-0000-000074480000}"/>
    <cellStyle name="40% - uthevingsfarge 1 5_3. Chng in credit spreads" xfId="45525"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26" xr:uid="{00000000-0005-0000-0000-000079480000}"/>
    <cellStyle name="40% - uthevingsfarge 1 50 2_4 manuell" xfId="54986" xr:uid="{309219C1-0105-41F6-8F25-48B61F0ADBD4}"/>
    <cellStyle name="40% - uthevingsfarge 1 50 3" xfId="4301" xr:uid="{00000000-0005-0000-0000-00007B480000}"/>
    <cellStyle name="40% - uthevingsfarge 1 50 4" xfId="45527" xr:uid="{00000000-0005-0000-0000-00007C480000}"/>
    <cellStyle name="40% - uthevingsfarge 1 50_4 manuell" xfId="54987"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28" xr:uid="{00000000-0005-0000-0000-000081480000}"/>
    <cellStyle name="40% - uthevingsfarge 1 51 2_4 manuell" xfId="54988" xr:uid="{5E4DF552-221F-46C8-A471-588E2A71ED92}"/>
    <cellStyle name="40% - uthevingsfarge 1 51 3" xfId="4305" xr:uid="{00000000-0005-0000-0000-000083480000}"/>
    <cellStyle name="40% - uthevingsfarge 1 51 4" xfId="45529" xr:uid="{00000000-0005-0000-0000-000084480000}"/>
    <cellStyle name="40% - uthevingsfarge 1 51_4 manuell" xfId="54989"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0" xr:uid="{00000000-0005-0000-0000-000089480000}"/>
    <cellStyle name="40% - uthevingsfarge 1 52 2_4 manuell" xfId="54990" xr:uid="{80C5B153-2A65-402C-AE57-FE87DF00A9DD}"/>
    <cellStyle name="40% - uthevingsfarge 1 52 3" xfId="4309" xr:uid="{00000000-0005-0000-0000-00008B480000}"/>
    <cellStyle name="40% - uthevingsfarge 1 52 4" xfId="45531" xr:uid="{00000000-0005-0000-0000-00008C480000}"/>
    <cellStyle name="40% - uthevingsfarge 1 52_4 manuell" xfId="54991"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2" xr:uid="{00000000-0005-0000-0000-000091480000}"/>
    <cellStyle name="40% - uthevingsfarge 1 53 2_4 manuell" xfId="54992" xr:uid="{17A15296-309B-495B-BFE0-720B83A2A493}"/>
    <cellStyle name="40% - uthevingsfarge 1 53 3" xfId="4313" xr:uid="{00000000-0005-0000-0000-000093480000}"/>
    <cellStyle name="40% - uthevingsfarge 1 53 4" xfId="45533" xr:uid="{00000000-0005-0000-0000-000094480000}"/>
    <cellStyle name="40% - uthevingsfarge 1 53_4 manuell" xfId="54993"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34" xr:uid="{00000000-0005-0000-0000-000099480000}"/>
    <cellStyle name="40% - uthevingsfarge 1 54 2_4 manuell" xfId="54994" xr:uid="{13083A62-247E-4DE5-8B52-0B0FAC12075E}"/>
    <cellStyle name="40% - uthevingsfarge 1 54 3" xfId="4317" xr:uid="{00000000-0005-0000-0000-00009B480000}"/>
    <cellStyle name="40% - uthevingsfarge 1 54 4" xfId="45535" xr:uid="{00000000-0005-0000-0000-00009C480000}"/>
    <cellStyle name="40% - uthevingsfarge 1 54_4 manuell" xfId="54995"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36" xr:uid="{00000000-0005-0000-0000-0000A1480000}"/>
    <cellStyle name="40% - uthevingsfarge 1 55 2_4 manuell" xfId="54996" xr:uid="{72C9BB17-4A8A-4B0C-A59B-4E5B19D3561F}"/>
    <cellStyle name="40% - uthevingsfarge 1 55 3" xfId="4321" xr:uid="{00000000-0005-0000-0000-0000A3480000}"/>
    <cellStyle name="40% - uthevingsfarge 1 55 4" xfId="45537" xr:uid="{00000000-0005-0000-0000-0000A4480000}"/>
    <cellStyle name="40% - uthevingsfarge 1 55_4 manuell" xfId="54997"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38" xr:uid="{00000000-0005-0000-0000-0000A9480000}"/>
    <cellStyle name="40% - uthevingsfarge 1 56 2_4 manuell" xfId="54998" xr:uid="{577254E1-D1B0-43C0-8703-AEED5E95E2D4}"/>
    <cellStyle name="40% - uthevingsfarge 1 56 3" xfId="4325" xr:uid="{00000000-0005-0000-0000-0000AB480000}"/>
    <cellStyle name="40% - uthevingsfarge 1 56 4" xfId="45539" xr:uid="{00000000-0005-0000-0000-0000AC480000}"/>
    <cellStyle name="40% - uthevingsfarge 1 56_4 manuell" xfId="54999"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0" xr:uid="{00000000-0005-0000-0000-0000B1480000}"/>
    <cellStyle name="40% - uthevingsfarge 1 57 2_4 manuell" xfId="55000" xr:uid="{3AB507E1-FAA3-44AE-BB3E-B9806556BD9A}"/>
    <cellStyle name="40% - uthevingsfarge 1 57 3" xfId="4329" xr:uid="{00000000-0005-0000-0000-0000B3480000}"/>
    <cellStyle name="40% - uthevingsfarge 1 57 4" xfId="45541" xr:uid="{00000000-0005-0000-0000-0000B4480000}"/>
    <cellStyle name="40% - uthevingsfarge 1 57_4 manuell" xfId="55001"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2" xr:uid="{00000000-0005-0000-0000-0000B9480000}"/>
    <cellStyle name="40% - uthevingsfarge 1 58 2_4 manuell" xfId="55002" xr:uid="{C1F80F92-E5CD-49DD-9562-DC4DBB9CDC55}"/>
    <cellStyle name="40% - uthevingsfarge 1 58 3" xfId="4333" xr:uid="{00000000-0005-0000-0000-0000BB480000}"/>
    <cellStyle name="40% - uthevingsfarge 1 58 4" xfId="45543" xr:uid="{00000000-0005-0000-0000-0000BC480000}"/>
    <cellStyle name="40% - uthevingsfarge 1 58_4 manuell" xfId="55003"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44" xr:uid="{00000000-0005-0000-0000-0000C1480000}"/>
    <cellStyle name="40% - uthevingsfarge 1 59 2_4 manuell" xfId="55004" xr:uid="{F6C4A8A9-D98D-4926-8055-057C0022FF87}"/>
    <cellStyle name="40% - uthevingsfarge 1 59 3" xfId="4337" xr:uid="{00000000-0005-0000-0000-0000C3480000}"/>
    <cellStyle name="40% - uthevingsfarge 1 59 4" xfId="45545" xr:uid="{00000000-0005-0000-0000-0000C4480000}"/>
    <cellStyle name="40% - uthevingsfarge 1 59_4 manuell" xfId="55005"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46" xr:uid="{00000000-0005-0000-0000-0000C9480000}"/>
    <cellStyle name="40% - uthevingsfarge 1 6 2 2_CC1" xfId="55006" xr:uid="{DBE85539-5F0A-402B-BCF2-D97A08C9121A}"/>
    <cellStyle name="40% - uthevingsfarge 1 6 2 3" xfId="45547" xr:uid="{00000000-0005-0000-0000-0000CA480000}"/>
    <cellStyle name="40% - uthevingsfarge 1 6 2 4" xfId="45548" xr:uid="{00000000-0005-0000-0000-0000CB480000}"/>
    <cellStyle name="40% - uthevingsfarge 1 6 2_3. Chng in credit spreads" xfId="45549" xr:uid="{00000000-0005-0000-0000-0000CC480000}"/>
    <cellStyle name="40% - uthevingsfarge 1 6 3" xfId="4341" xr:uid="{00000000-0005-0000-0000-0000CD480000}"/>
    <cellStyle name="40% - uthevingsfarge 1 6 3 2" xfId="16729" xr:uid="{00000000-0005-0000-0000-0000CE480000}"/>
    <cellStyle name="40% - uthevingsfarge 1 6 3 2 2" xfId="45550" xr:uid="{00000000-0005-0000-0000-0000CF480000}"/>
    <cellStyle name="40% - uthevingsfarge 1 6 3 3" xfId="45551" xr:uid="{00000000-0005-0000-0000-0000D0480000}"/>
    <cellStyle name="40% - uthevingsfarge 1 6 3_3. Chng in credit spreads" xfId="45552" xr:uid="{00000000-0005-0000-0000-0000D1480000}"/>
    <cellStyle name="40% - uthevingsfarge 1 6 4" xfId="16730" xr:uid="{00000000-0005-0000-0000-0000D2480000}"/>
    <cellStyle name="40% - uthevingsfarge 1 6 4 2" xfId="45553" xr:uid="{00000000-0005-0000-0000-0000D3480000}"/>
    <cellStyle name="40% - uthevingsfarge 1 6 5" xfId="16731" xr:uid="{00000000-0005-0000-0000-0000D4480000}"/>
    <cellStyle name="40% - uthevingsfarge 1 6 6" xfId="39935" xr:uid="{00000000-0005-0000-0000-0000D5480000}"/>
    <cellStyle name="40% - uthevingsfarge 1 6 7" xfId="45554" xr:uid="{00000000-0005-0000-0000-0000D6480000}"/>
    <cellStyle name="40% - uthevingsfarge 1 6 8" xfId="45555" xr:uid="{00000000-0005-0000-0000-0000D7480000}"/>
    <cellStyle name="40% - uthevingsfarge 1 6 9" xfId="45556" xr:uid="{00000000-0005-0000-0000-0000D8480000}"/>
    <cellStyle name="40% - uthevingsfarge 1 6_3. Chng in credit spreads" xfId="45557" xr:uid="{00000000-0005-0000-0000-0000D9480000}"/>
    <cellStyle name="40% - uthevingsfarge 1 60" xfId="16732" xr:uid="{00000000-0005-0000-0000-0000DA480000}"/>
    <cellStyle name="40% - uthevingsfarge 1 60 2" xfId="16733" xr:uid="{00000000-0005-0000-0000-0000DB480000}"/>
    <cellStyle name="40% - uthevingsfarge 1 60 2 2" xfId="36612" xr:uid="{00000000-0005-0000-0000-0000DC480000}"/>
    <cellStyle name="40% - uthevingsfarge 1 60 3" xfId="16734" xr:uid="{00000000-0005-0000-0000-0000DD480000}"/>
    <cellStyle name="40% - uthevingsfarge 1 60 4" xfId="36376"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3" xr:uid="{00000000-0005-0000-0000-0000E2480000}"/>
    <cellStyle name="40% - uthevingsfarge 1 61 3" xfId="16738" xr:uid="{00000000-0005-0000-0000-0000E3480000}"/>
    <cellStyle name="40% - uthevingsfarge 1 61 4" xfId="36402"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4" xr:uid="{00000000-0005-0000-0000-0000E8480000}"/>
    <cellStyle name="40% - uthevingsfarge 1 62 3" xfId="36391" xr:uid="{00000000-0005-0000-0000-0000E9480000}"/>
    <cellStyle name="40% - uthevingsfarge 1 62_AVA DVA EL" xfId="16742" xr:uid="{00000000-0005-0000-0000-0000EA480000}"/>
    <cellStyle name="40% - uthevingsfarge 1 63" xfId="16743" xr:uid="{00000000-0005-0000-0000-0000EB480000}"/>
    <cellStyle name="40% - uthevingsfarge 1 63 2" xfId="36586" xr:uid="{00000000-0005-0000-0000-0000EC480000}"/>
    <cellStyle name="40% - uthevingsfarge 1 64" xfId="16744" xr:uid="{00000000-0005-0000-0000-0000ED480000}"/>
    <cellStyle name="40% - uthevingsfarge 1 64 2" xfId="36665" xr:uid="{00000000-0005-0000-0000-0000EE480000}"/>
    <cellStyle name="40% - uthevingsfarge 1 65" xfId="16745" xr:uid="{00000000-0005-0000-0000-0000EF480000}"/>
    <cellStyle name="40% - uthevingsfarge 1 65 2" xfId="36556" xr:uid="{00000000-0005-0000-0000-0000F0480000}"/>
    <cellStyle name="40% - uthevingsfarge 1 66" xfId="16746" xr:uid="{00000000-0005-0000-0000-0000F1480000}"/>
    <cellStyle name="40% - uthevingsfarge 1 66 2" xfId="36651" xr:uid="{00000000-0005-0000-0000-0000F2480000}"/>
    <cellStyle name="40% - uthevingsfarge 1 67" xfId="36525" xr:uid="{00000000-0005-0000-0000-0000F3480000}"/>
    <cellStyle name="40% - uthevingsfarge 1 68" xfId="45558" xr:uid="{00000000-0005-0000-0000-0000F4480000}"/>
    <cellStyle name="40% - uthevingsfarge 1 69" xfId="45559"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0" xr:uid="{00000000-0005-0000-0000-0000F9480000}"/>
    <cellStyle name="40% - uthevingsfarge 1 7 2 4" xfId="45561" xr:uid="{00000000-0005-0000-0000-0000FA480000}"/>
    <cellStyle name="40% - uthevingsfarge 1 7 2_4 manuell" xfId="55007"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2" xr:uid="{00000000-0005-0000-0000-000001490000}"/>
    <cellStyle name="40% - uthevingsfarge 1 7 7" xfId="45563" xr:uid="{00000000-0005-0000-0000-000002490000}"/>
    <cellStyle name="40% - uthevingsfarge 1 7 8" xfId="45564" xr:uid="{00000000-0005-0000-0000-000003490000}"/>
    <cellStyle name="40% - uthevingsfarge 1 7_3. Chng in credit spreads" xfId="45565" xr:uid="{00000000-0005-0000-0000-000004490000}"/>
    <cellStyle name="40% - uthevingsfarge 1 70" xfId="45566" xr:uid="{00000000-0005-0000-0000-000005490000}"/>
    <cellStyle name="40% - uthevingsfarge 1 71" xfId="45567" xr:uid="{00000000-0005-0000-0000-000006490000}"/>
    <cellStyle name="40% - uthevingsfarge 1 72" xfId="45568" xr:uid="{00000000-0005-0000-0000-000007490000}"/>
    <cellStyle name="40% - uthevingsfarge 1 73" xfId="45569" xr:uid="{00000000-0005-0000-0000-000008490000}"/>
    <cellStyle name="40% - uthevingsfarge 1 74" xfId="45570"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1" xr:uid="{00000000-0005-0000-0000-00000D490000}"/>
    <cellStyle name="40% - uthevingsfarge 1 8 2 4" xfId="45572" xr:uid="{00000000-0005-0000-0000-00000E490000}"/>
    <cellStyle name="40% - uthevingsfarge 1 8 2_4 manuell" xfId="55008" xr:uid="{3F45B591-9965-43CA-9B78-EB2C016BC17C}"/>
    <cellStyle name="40% - uthevingsfarge 1 8 3" xfId="4349" xr:uid="{00000000-0005-0000-0000-000010490000}"/>
    <cellStyle name="40% - uthevingsfarge 1 8 4" xfId="45573" xr:uid="{00000000-0005-0000-0000-000011490000}"/>
    <cellStyle name="40% - uthevingsfarge 1 8 5" xfId="45574" xr:uid="{00000000-0005-0000-0000-000012490000}"/>
    <cellStyle name="40% - uthevingsfarge 1 8_3. Chng in credit spreads" xfId="45575"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76" xr:uid="{00000000-0005-0000-0000-000017490000}"/>
    <cellStyle name="40% - uthevingsfarge 1 9 2_4 manuell" xfId="55009" xr:uid="{6F10F46D-8520-4D96-A849-CDB7B86E5DF6}"/>
    <cellStyle name="40% - uthevingsfarge 1 9 3" xfId="4353" xr:uid="{00000000-0005-0000-0000-000019490000}"/>
    <cellStyle name="40% - uthevingsfarge 1 9 4" xfId="45577" xr:uid="{00000000-0005-0000-0000-00001A490000}"/>
    <cellStyle name="40% - uthevingsfarge 1 9 5" xfId="45578" xr:uid="{00000000-0005-0000-0000-00001B490000}"/>
    <cellStyle name="40% - uthevingsfarge 1 9_4 manuell" xfId="55010" xr:uid="{285478D9-DE2A-4552-81DB-019B2DF86F92}"/>
    <cellStyle name="40% - uthevingsfarge 1_4 manuell" xfId="55011" xr:uid="{9FCD251A-5236-4BF4-A963-3315FA6EBD8C}"/>
    <cellStyle name="40% - uthevingsfarge 2" xfId="36251"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79" xr:uid="{00000000-0005-0000-0000-000022490000}"/>
    <cellStyle name="40% - uthevingsfarge 2 10 2_4 manuell" xfId="55012" xr:uid="{91D036B0-800E-4DAC-8061-2336C94CBD99}"/>
    <cellStyle name="40% - uthevingsfarge 2 10 3" xfId="4357" xr:uid="{00000000-0005-0000-0000-000024490000}"/>
    <cellStyle name="40% - uthevingsfarge 2 10 4" xfId="45580" xr:uid="{00000000-0005-0000-0000-000025490000}"/>
    <cellStyle name="40% - uthevingsfarge 2 10 5" xfId="45581" xr:uid="{00000000-0005-0000-0000-000026490000}"/>
    <cellStyle name="40% - uthevingsfarge 2 10_4 manuell" xfId="55013"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2" xr:uid="{00000000-0005-0000-0000-00002B490000}"/>
    <cellStyle name="40% - uthevingsfarge 2 11 2_4 manuell" xfId="55014" xr:uid="{B4200C01-0677-4578-94F8-EC3346736DE0}"/>
    <cellStyle name="40% - uthevingsfarge 2 11 3" xfId="4361" xr:uid="{00000000-0005-0000-0000-00002D490000}"/>
    <cellStyle name="40% - uthevingsfarge 2 11 4" xfId="45583" xr:uid="{00000000-0005-0000-0000-00002E490000}"/>
    <cellStyle name="40% - uthevingsfarge 2 11_4 manuell" xfId="55015"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84" xr:uid="{00000000-0005-0000-0000-000033490000}"/>
    <cellStyle name="40% - uthevingsfarge 2 12 2_4 manuell" xfId="55016" xr:uid="{8E2D2822-F93A-410A-9DEF-3B15FFFC9DD7}"/>
    <cellStyle name="40% - uthevingsfarge 2 12 3" xfId="4365" xr:uid="{00000000-0005-0000-0000-000035490000}"/>
    <cellStyle name="40% - uthevingsfarge 2 12 4" xfId="45585" xr:uid="{00000000-0005-0000-0000-000036490000}"/>
    <cellStyle name="40% - uthevingsfarge 2 12_4 manuell" xfId="55017"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86" xr:uid="{00000000-0005-0000-0000-00003B490000}"/>
    <cellStyle name="40% - uthevingsfarge 2 13 2_4 manuell" xfId="55018" xr:uid="{0FE87D80-8478-4560-A05C-F1F6C99225A8}"/>
    <cellStyle name="40% - uthevingsfarge 2 13 3" xfId="4369" xr:uid="{00000000-0005-0000-0000-00003D490000}"/>
    <cellStyle name="40% - uthevingsfarge 2 13 4" xfId="45587" xr:uid="{00000000-0005-0000-0000-00003E490000}"/>
    <cellStyle name="40% - uthevingsfarge 2 13_4 manuell" xfId="55019"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88" xr:uid="{00000000-0005-0000-0000-000043490000}"/>
    <cellStyle name="40% - uthevingsfarge 2 14 2_4 manuell" xfId="55020" xr:uid="{073C5726-5F33-4699-A7A5-2044C281F078}"/>
    <cellStyle name="40% - uthevingsfarge 2 14 3" xfId="4373" xr:uid="{00000000-0005-0000-0000-000045490000}"/>
    <cellStyle name="40% - uthevingsfarge 2 14 4" xfId="45589" xr:uid="{00000000-0005-0000-0000-000046490000}"/>
    <cellStyle name="40% - uthevingsfarge 2 14_4 manuell" xfId="55021"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0" xr:uid="{00000000-0005-0000-0000-00004B490000}"/>
    <cellStyle name="40% - uthevingsfarge 2 15 2_4 manuell" xfId="55022" xr:uid="{88D739C7-A926-4602-BD91-F6C521DA5AB7}"/>
    <cellStyle name="40% - uthevingsfarge 2 15 3" xfId="4377" xr:uid="{00000000-0005-0000-0000-00004D490000}"/>
    <cellStyle name="40% - uthevingsfarge 2 15 4" xfId="45591" xr:uid="{00000000-0005-0000-0000-00004E490000}"/>
    <cellStyle name="40% - uthevingsfarge 2 15_4 manuell" xfId="55023"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2" xr:uid="{00000000-0005-0000-0000-000053490000}"/>
    <cellStyle name="40% - uthevingsfarge 2 16 2_4 manuell" xfId="55024" xr:uid="{0ECDFDB9-63F4-4CBF-B402-6D84BE942300}"/>
    <cellStyle name="40% - uthevingsfarge 2 16 3" xfId="4381" xr:uid="{00000000-0005-0000-0000-000055490000}"/>
    <cellStyle name="40% - uthevingsfarge 2 16 4" xfId="45593" xr:uid="{00000000-0005-0000-0000-000056490000}"/>
    <cellStyle name="40% - uthevingsfarge 2 16_4 manuell" xfId="55025"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594" xr:uid="{00000000-0005-0000-0000-00005B490000}"/>
    <cellStyle name="40% - uthevingsfarge 2 17 2_4 manuell" xfId="55026" xr:uid="{AFF43B0C-F754-4639-A379-7F4BFFE38CFC}"/>
    <cellStyle name="40% - uthevingsfarge 2 17 3" xfId="4385" xr:uid="{00000000-0005-0000-0000-00005D490000}"/>
    <cellStyle name="40% - uthevingsfarge 2 17 4" xfId="45595" xr:uid="{00000000-0005-0000-0000-00005E490000}"/>
    <cellStyle name="40% - uthevingsfarge 2 17_4 manuell" xfId="55027"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596" xr:uid="{00000000-0005-0000-0000-000063490000}"/>
    <cellStyle name="40% - uthevingsfarge 2 18 2_4 manuell" xfId="55028" xr:uid="{EB9F8A2A-9FFC-4A25-B2D2-C9EEC543C89D}"/>
    <cellStyle name="40% - uthevingsfarge 2 18 3" xfId="4389" xr:uid="{00000000-0005-0000-0000-000065490000}"/>
    <cellStyle name="40% - uthevingsfarge 2 18 4" xfId="45597" xr:uid="{00000000-0005-0000-0000-000066490000}"/>
    <cellStyle name="40% - uthevingsfarge 2 18_4 manuell" xfId="55029"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598" xr:uid="{00000000-0005-0000-0000-00006B490000}"/>
    <cellStyle name="40% - uthevingsfarge 2 19 2_4 manuell" xfId="55030" xr:uid="{B99FD38A-5A2D-41CC-915E-1E4745FE98B1}"/>
    <cellStyle name="40% - uthevingsfarge 2 19 3" xfId="4393" xr:uid="{00000000-0005-0000-0000-00006D490000}"/>
    <cellStyle name="40% - uthevingsfarge 2 19 4" xfId="45599" xr:uid="{00000000-0005-0000-0000-00006E490000}"/>
    <cellStyle name="40% - uthevingsfarge 2 19_4 manuell" xfId="55031"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0" xr:uid="{00000000-0005-0000-0000-000077490000}"/>
    <cellStyle name="40% - uthevingsfarge 2 2 14" xfId="45601" xr:uid="{00000000-0005-0000-0000-000078490000}"/>
    <cellStyle name="40% - uthevingsfarge 2 2 15" xfId="45602" xr:uid="{00000000-0005-0000-0000-000079490000}"/>
    <cellStyle name="40% - uthevingsfarge 2 2 16" xfId="45603" xr:uid="{00000000-0005-0000-0000-00007A490000}"/>
    <cellStyle name="40% - uthevingsfarge 2 2 2" xfId="4395" xr:uid="{00000000-0005-0000-0000-00007B490000}"/>
    <cellStyle name="40% - uthevingsfarge 2 2 2 10" xfId="45604" xr:uid="{00000000-0005-0000-0000-00007C490000}"/>
    <cellStyle name="40% - uthevingsfarge 2 2 2 11" xfId="45605" xr:uid="{00000000-0005-0000-0000-00007D490000}"/>
    <cellStyle name="40% - uthevingsfarge 2 2 2 2" xfId="4396" xr:uid="{00000000-0005-0000-0000-00007E490000}"/>
    <cellStyle name="40% - uthevingsfarge 2 2 2 2 10" xfId="45606" xr:uid="{00000000-0005-0000-0000-00007F490000}"/>
    <cellStyle name="40% - uthevingsfarge 2 2 2 2 2" xfId="16757" xr:uid="{00000000-0005-0000-0000-000080490000}"/>
    <cellStyle name="40% - uthevingsfarge 2 2 2 2 2 2" xfId="16758" xr:uid="{00000000-0005-0000-0000-000081490000}"/>
    <cellStyle name="40% - uthevingsfarge 2 2 2 2 2 2 2" xfId="45607" xr:uid="{00000000-0005-0000-0000-000082490000}"/>
    <cellStyle name="40% - uthevingsfarge 2 2 2 2 2 2 2 2" xfId="45608" xr:uid="{00000000-0005-0000-0000-000083490000}"/>
    <cellStyle name="40% - uthevingsfarge 2 2 2 2 2 2 3" xfId="45609" xr:uid="{00000000-0005-0000-0000-000084490000}"/>
    <cellStyle name="40% - uthevingsfarge 2 2 2 2 2 2_3. Chng in credit spreads" xfId="45610" xr:uid="{00000000-0005-0000-0000-000085490000}"/>
    <cellStyle name="40% - uthevingsfarge 2 2 2 2 2 3" xfId="16759" xr:uid="{00000000-0005-0000-0000-000086490000}"/>
    <cellStyle name="40% - uthevingsfarge 2 2 2 2 2 3 2" xfId="45611" xr:uid="{00000000-0005-0000-0000-000087490000}"/>
    <cellStyle name="40% - uthevingsfarge 2 2 2 2 2 4" xfId="45612" xr:uid="{00000000-0005-0000-0000-000088490000}"/>
    <cellStyle name="40% - uthevingsfarge 2 2 2 2 2 5" xfId="45613" xr:uid="{00000000-0005-0000-0000-000089490000}"/>
    <cellStyle name="40% - uthevingsfarge 2 2 2 2 2 6" xfId="45614" xr:uid="{00000000-0005-0000-0000-00008A490000}"/>
    <cellStyle name="40% - uthevingsfarge 2 2 2 2 2_3. Chng in credit spreads" xfId="45615" xr:uid="{00000000-0005-0000-0000-00008B490000}"/>
    <cellStyle name="40% - uthevingsfarge 2 2 2 2 3" xfId="16760" xr:uid="{00000000-0005-0000-0000-00008C490000}"/>
    <cellStyle name="40% - uthevingsfarge 2 2 2 2 3 2" xfId="16761" xr:uid="{00000000-0005-0000-0000-00008D490000}"/>
    <cellStyle name="40% - uthevingsfarge 2 2 2 2 3 2 2" xfId="45616" xr:uid="{00000000-0005-0000-0000-00008E490000}"/>
    <cellStyle name="40% - uthevingsfarge 2 2 2 2 3 2 2 2" xfId="45617" xr:uid="{00000000-0005-0000-0000-00008F490000}"/>
    <cellStyle name="40% - uthevingsfarge 2 2 2 2 3 2 3" xfId="45618" xr:uid="{00000000-0005-0000-0000-000090490000}"/>
    <cellStyle name="40% - uthevingsfarge 2 2 2 2 3 2_3. Chng in credit spreads" xfId="45619" xr:uid="{00000000-0005-0000-0000-000091490000}"/>
    <cellStyle name="40% - uthevingsfarge 2 2 2 2 3 3" xfId="16762" xr:uid="{00000000-0005-0000-0000-000092490000}"/>
    <cellStyle name="40% - uthevingsfarge 2 2 2 2 3 3 2" xfId="45620" xr:uid="{00000000-0005-0000-0000-000093490000}"/>
    <cellStyle name="40% - uthevingsfarge 2 2 2 2 3 4" xfId="45621" xr:uid="{00000000-0005-0000-0000-000094490000}"/>
    <cellStyle name="40% - uthevingsfarge 2 2 2 2 3 5" xfId="45622" xr:uid="{00000000-0005-0000-0000-000095490000}"/>
    <cellStyle name="40% - uthevingsfarge 2 2 2 2 3 6" xfId="45623" xr:uid="{00000000-0005-0000-0000-000096490000}"/>
    <cellStyle name="40% - uthevingsfarge 2 2 2 2 3_3. Chng in credit spreads" xfId="45624" xr:uid="{00000000-0005-0000-0000-000097490000}"/>
    <cellStyle name="40% - uthevingsfarge 2 2 2 2 4" xfId="16763" xr:uid="{00000000-0005-0000-0000-000098490000}"/>
    <cellStyle name="40% - uthevingsfarge 2 2 2 2 4 2" xfId="16764" xr:uid="{00000000-0005-0000-0000-000099490000}"/>
    <cellStyle name="40% - uthevingsfarge 2 2 2 2 4 2 2" xfId="45625" xr:uid="{00000000-0005-0000-0000-00009A490000}"/>
    <cellStyle name="40% - uthevingsfarge 2 2 2 2 4 3" xfId="16765" xr:uid="{00000000-0005-0000-0000-00009B490000}"/>
    <cellStyle name="40% - uthevingsfarge 2 2 2 2 4 4" xfId="45626" xr:uid="{00000000-0005-0000-0000-00009C490000}"/>
    <cellStyle name="40% - uthevingsfarge 2 2 2 2 4 5" xfId="45627" xr:uid="{00000000-0005-0000-0000-00009D490000}"/>
    <cellStyle name="40% - uthevingsfarge 2 2 2 2 4 6" xfId="45628" xr:uid="{00000000-0005-0000-0000-00009E490000}"/>
    <cellStyle name="40% - uthevingsfarge 2 2 2 2 4_3. Chng in credit spreads" xfId="45629" xr:uid="{00000000-0005-0000-0000-00009F490000}"/>
    <cellStyle name="40% - uthevingsfarge 2 2 2 2 5" xfId="16766" xr:uid="{00000000-0005-0000-0000-0000A0490000}"/>
    <cellStyle name="40% - uthevingsfarge 2 2 2 2 5 2" xfId="16767" xr:uid="{00000000-0005-0000-0000-0000A1490000}"/>
    <cellStyle name="40% - uthevingsfarge 2 2 2 2 5 2 2" xfId="45630" xr:uid="{00000000-0005-0000-0000-0000A2490000}"/>
    <cellStyle name="40% - uthevingsfarge 2 2 2 2 5 3" xfId="16768" xr:uid="{00000000-0005-0000-0000-0000A3490000}"/>
    <cellStyle name="40% - uthevingsfarge 2 2 2 2 5 4" xfId="45631" xr:uid="{00000000-0005-0000-0000-0000A4490000}"/>
    <cellStyle name="40% - uthevingsfarge 2 2 2 2 5 5" xfId="45632" xr:uid="{00000000-0005-0000-0000-0000A5490000}"/>
    <cellStyle name="40% - uthevingsfarge 2 2 2 2 5_3. Chng in credit spreads" xfId="45633" xr:uid="{00000000-0005-0000-0000-0000A6490000}"/>
    <cellStyle name="40% - uthevingsfarge 2 2 2 2 6" xfId="16769" xr:uid="{00000000-0005-0000-0000-0000A7490000}"/>
    <cellStyle name="40% - uthevingsfarge 2 2 2 2 6 2" xfId="45634" xr:uid="{00000000-0005-0000-0000-0000A8490000}"/>
    <cellStyle name="40% - uthevingsfarge 2 2 2 2 7" xfId="16770" xr:uid="{00000000-0005-0000-0000-0000A9490000}"/>
    <cellStyle name="40% - uthevingsfarge 2 2 2 2 8" xfId="45635" xr:uid="{00000000-0005-0000-0000-0000AA490000}"/>
    <cellStyle name="40% - uthevingsfarge 2 2 2 2 9" xfId="45636" xr:uid="{00000000-0005-0000-0000-0000AB490000}"/>
    <cellStyle name="40% - uthevingsfarge 2 2 2 2_3. Chng in credit spreads" xfId="45637" xr:uid="{00000000-0005-0000-0000-0000AC490000}"/>
    <cellStyle name="40% - uthevingsfarge 2 2 2 3" xfId="16771" xr:uid="{00000000-0005-0000-0000-0000AD490000}"/>
    <cellStyle name="40% - uthevingsfarge 2 2 2 3 2" xfId="16772" xr:uid="{00000000-0005-0000-0000-0000AE490000}"/>
    <cellStyle name="40% - uthevingsfarge 2 2 2 3 2 2" xfId="45638" xr:uid="{00000000-0005-0000-0000-0000AF490000}"/>
    <cellStyle name="40% - uthevingsfarge 2 2 2 3 2 2 2" xfId="45639" xr:uid="{00000000-0005-0000-0000-0000B0490000}"/>
    <cellStyle name="40% - uthevingsfarge 2 2 2 3 2 3" xfId="45640" xr:uid="{00000000-0005-0000-0000-0000B1490000}"/>
    <cellStyle name="40% - uthevingsfarge 2 2 2 3 2_3. Chng in credit spreads" xfId="45641" xr:uid="{00000000-0005-0000-0000-0000B2490000}"/>
    <cellStyle name="40% - uthevingsfarge 2 2 2 3 3" xfId="16773" xr:uid="{00000000-0005-0000-0000-0000B3490000}"/>
    <cellStyle name="40% - uthevingsfarge 2 2 2 3 3 2" xfId="45642" xr:uid="{00000000-0005-0000-0000-0000B4490000}"/>
    <cellStyle name="40% - uthevingsfarge 2 2 2 3 4" xfId="45643" xr:uid="{00000000-0005-0000-0000-0000B5490000}"/>
    <cellStyle name="40% - uthevingsfarge 2 2 2 3 5" xfId="45644" xr:uid="{00000000-0005-0000-0000-0000B6490000}"/>
    <cellStyle name="40% - uthevingsfarge 2 2 2 3 6" xfId="45645" xr:uid="{00000000-0005-0000-0000-0000B7490000}"/>
    <cellStyle name="40% - uthevingsfarge 2 2 2 3_3. Chng in credit spreads" xfId="45646" xr:uid="{00000000-0005-0000-0000-0000B8490000}"/>
    <cellStyle name="40% - uthevingsfarge 2 2 2 4" xfId="16774" xr:uid="{00000000-0005-0000-0000-0000B9490000}"/>
    <cellStyle name="40% - uthevingsfarge 2 2 2 4 2" xfId="16775" xr:uid="{00000000-0005-0000-0000-0000BA490000}"/>
    <cellStyle name="40% - uthevingsfarge 2 2 2 4 2 2" xfId="45647" xr:uid="{00000000-0005-0000-0000-0000BB490000}"/>
    <cellStyle name="40% - uthevingsfarge 2 2 2 4 2 2 2" xfId="45648" xr:uid="{00000000-0005-0000-0000-0000BC490000}"/>
    <cellStyle name="40% - uthevingsfarge 2 2 2 4 2 3" xfId="45649" xr:uid="{00000000-0005-0000-0000-0000BD490000}"/>
    <cellStyle name="40% - uthevingsfarge 2 2 2 4 2_3. Chng in credit spreads" xfId="45650" xr:uid="{00000000-0005-0000-0000-0000BE490000}"/>
    <cellStyle name="40% - uthevingsfarge 2 2 2 4 3" xfId="16776" xr:uid="{00000000-0005-0000-0000-0000BF490000}"/>
    <cellStyle name="40% - uthevingsfarge 2 2 2 4 3 2" xfId="45651" xr:uid="{00000000-0005-0000-0000-0000C0490000}"/>
    <cellStyle name="40% - uthevingsfarge 2 2 2 4 4" xfId="45652" xr:uid="{00000000-0005-0000-0000-0000C1490000}"/>
    <cellStyle name="40% - uthevingsfarge 2 2 2 4 5" xfId="45653" xr:uid="{00000000-0005-0000-0000-0000C2490000}"/>
    <cellStyle name="40% - uthevingsfarge 2 2 2 4 6" xfId="45654" xr:uid="{00000000-0005-0000-0000-0000C3490000}"/>
    <cellStyle name="40% - uthevingsfarge 2 2 2 4_3. Chng in credit spreads" xfId="45655" xr:uid="{00000000-0005-0000-0000-0000C4490000}"/>
    <cellStyle name="40% - uthevingsfarge 2 2 2 5" xfId="16777" xr:uid="{00000000-0005-0000-0000-0000C5490000}"/>
    <cellStyle name="40% - uthevingsfarge 2 2 2 5 2" xfId="16778" xr:uid="{00000000-0005-0000-0000-0000C6490000}"/>
    <cellStyle name="40% - uthevingsfarge 2 2 2 5 2 2" xfId="45656" xr:uid="{00000000-0005-0000-0000-0000C7490000}"/>
    <cellStyle name="40% - uthevingsfarge 2 2 2 5 2 2 2" xfId="45657" xr:uid="{00000000-0005-0000-0000-0000C8490000}"/>
    <cellStyle name="40% - uthevingsfarge 2 2 2 5 2 3" xfId="45658" xr:uid="{00000000-0005-0000-0000-0000C9490000}"/>
    <cellStyle name="40% - uthevingsfarge 2 2 2 5 2_3. Chng in credit spreads" xfId="45659" xr:uid="{00000000-0005-0000-0000-0000CA490000}"/>
    <cellStyle name="40% - uthevingsfarge 2 2 2 5 3" xfId="16779" xr:uid="{00000000-0005-0000-0000-0000CB490000}"/>
    <cellStyle name="40% - uthevingsfarge 2 2 2 5 3 2" xfId="45660" xr:uid="{00000000-0005-0000-0000-0000CC490000}"/>
    <cellStyle name="40% - uthevingsfarge 2 2 2 5 4" xfId="45661" xr:uid="{00000000-0005-0000-0000-0000CD490000}"/>
    <cellStyle name="40% - uthevingsfarge 2 2 2 5 5" xfId="45662" xr:uid="{00000000-0005-0000-0000-0000CE490000}"/>
    <cellStyle name="40% - uthevingsfarge 2 2 2 5 6" xfId="45663" xr:uid="{00000000-0005-0000-0000-0000CF490000}"/>
    <cellStyle name="40% - uthevingsfarge 2 2 2 5_3. Chng in credit spreads" xfId="45664" xr:uid="{00000000-0005-0000-0000-0000D0490000}"/>
    <cellStyle name="40% - uthevingsfarge 2 2 2 6" xfId="16780" xr:uid="{00000000-0005-0000-0000-0000D1490000}"/>
    <cellStyle name="40% - uthevingsfarge 2 2 2 6 2" xfId="16781" xr:uid="{00000000-0005-0000-0000-0000D2490000}"/>
    <cellStyle name="40% - uthevingsfarge 2 2 2 6 2 2" xfId="45665" xr:uid="{00000000-0005-0000-0000-0000D3490000}"/>
    <cellStyle name="40% - uthevingsfarge 2 2 2 6 3" xfId="16782" xr:uid="{00000000-0005-0000-0000-0000D4490000}"/>
    <cellStyle name="40% - uthevingsfarge 2 2 2 6 4" xfId="45666" xr:uid="{00000000-0005-0000-0000-0000D5490000}"/>
    <cellStyle name="40% - uthevingsfarge 2 2 2 6 5" xfId="45667" xr:uid="{00000000-0005-0000-0000-0000D6490000}"/>
    <cellStyle name="40% - uthevingsfarge 2 2 2 6 6" xfId="45668" xr:uid="{00000000-0005-0000-0000-0000D7490000}"/>
    <cellStyle name="40% - uthevingsfarge 2 2 2 6_3. Chng in credit spreads" xfId="45669" xr:uid="{00000000-0005-0000-0000-0000D8490000}"/>
    <cellStyle name="40% - uthevingsfarge 2 2 2 7" xfId="16783" xr:uid="{00000000-0005-0000-0000-0000D9490000}"/>
    <cellStyle name="40% - uthevingsfarge 2 2 2 7 2" xfId="45670" xr:uid="{00000000-0005-0000-0000-0000DA490000}"/>
    <cellStyle name="40% - uthevingsfarge 2 2 2 8" xfId="39936" xr:uid="{00000000-0005-0000-0000-0000DB490000}"/>
    <cellStyle name="40% - uthevingsfarge 2 2 2 9" xfId="45671" xr:uid="{00000000-0005-0000-0000-0000DC490000}"/>
    <cellStyle name="40% - uthevingsfarge 2 2 2_3. Chng in credit spreads" xfId="45672" xr:uid="{00000000-0005-0000-0000-0000DD490000}"/>
    <cellStyle name="40% - uthevingsfarge 2 2 3" xfId="12465" xr:uid="{00000000-0005-0000-0000-0000DE490000}"/>
    <cellStyle name="40% - uthevingsfarge 2 2 3 10" xfId="45673" xr:uid="{00000000-0005-0000-0000-0000DF490000}"/>
    <cellStyle name="40% - uthevingsfarge 2 2 3 2" xfId="16784" xr:uid="{00000000-0005-0000-0000-0000E0490000}"/>
    <cellStyle name="40% - uthevingsfarge 2 2 3 2 2" xfId="16785" xr:uid="{00000000-0005-0000-0000-0000E1490000}"/>
    <cellStyle name="40% - uthevingsfarge 2 2 3 2 2 2" xfId="45674" xr:uid="{00000000-0005-0000-0000-0000E2490000}"/>
    <cellStyle name="40% - uthevingsfarge 2 2 3 2 2 2 2" xfId="45675" xr:uid="{00000000-0005-0000-0000-0000E3490000}"/>
    <cellStyle name="40% - uthevingsfarge 2 2 3 2 2 3" xfId="45676" xr:uid="{00000000-0005-0000-0000-0000E4490000}"/>
    <cellStyle name="40% - uthevingsfarge 2 2 3 2 2_3. Chng in credit spreads" xfId="45677" xr:uid="{00000000-0005-0000-0000-0000E5490000}"/>
    <cellStyle name="40% - uthevingsfarge 2 2 3 2 3" xfId="16786" xr:uid="{00000000-0005-0000-0000-0000E6490000}"/>
    <cellStyle name="40% - uthevingsfarge 2 2 3 2 3 2" xfId="45678" xr:uid="{00000000-0005-0000-0000-0000E7490000}"/>
    <cellStyle name="40% - uthevingsfarge 2 2 3 2 3 2 2" xfId="45679" xr:uid="{00000000-0005-0000-0000-0000E8490000}"/>
    <cellStyle name="40% - uthevingsfarge 2 2 3 2 3 3" xfId="45680" xr:uid="{00000000-0005-0000-0000-0000E9490000}"/>
    <cellStyle name="40% - uthevingsfarge 2 2 3 2 3_3. Chng in credit spreads" xfId="45681" xr:uid="{00000000-0005-0000-0000-0000EA490000}"/>
    <cellStyle name="40% - uthevingsfarge 2 2 3 2 4" xfId="45682" xr:uid="{00000000-0005-0000-0000-0000EB490000}"/>
    <cellStyle name="40% - uthevingsfarge 2 2 3 2 4 2" xfId="45683" xr:uid="{00000000-0005-0000-0000-0000EC490000}"/>
    <cellStyle name="40% - uthevingsfarge 2 2 3 2 4 2 2" xfId="45684" xr:uid="{00000000-0005-0000-0000-0000ED490000}"/>
    <cellStyle name="40% - uthevingsfarge 2 2 3 2 4 3" xfId="45685" xr:uid="{00000000-0005-0000-0000-0000EE490000}"/>
    <cellStyle name="40% - uthevingsfarge 2 2 3 2 4_3. Chng in credit spreads" xfId="45686" xr:uid="{00000000-0005-0000-0000-0000EF490000}"/>
    <cellStyle name="40% - uthevingsfarge 2 2 3 2 5" xfId="45687" xr:uid="{00000000-0005-0000-0000-0000F0490000}"/>
    <cellStyle name="40% - uthevingsfarge 2 2 3 2 5 2" xfId="45688" xr:uid="{00000000-0005-0000-0000-0000F1490000}"/>
    <cellStyle name="40% - uthevingsfarge 2 2 3 2 6" xfId="45689" xr:uid="{00000000-0005-0000-0000-0000F2490000}"/>
    <cellStyle name="40% - uthevingsfarge 2 2 3 2_3. Chng in credit spreads" xfId="45690" xr:uid="{00000000-0005-0000-0000-0000F3490000}"/>
    <cellStyle name="40% - uthevingsfarge 2 2 3 3" xfId="16787" xr:uid="{00000000-0005-0000-0000-0000F4490000}"/>
    <cellStyle name="40% - uthevingsfarge 2 2 3 3 2" xfId="16788" xr:uid="{00000000-0005-0000-0000-0000F5490000}"/>
    <cellStyle name="40% - uthevingsfarge 2 2 3 3 2 2" xfId="45691" xr:uid="{00000000-0005-0000-0000-0000F6490000}"/>
    <cellStyle name="40% - uthevingsfarge 2 2 3 3 2 2 2" xfId="45692" xr:uid="{00000000-0005-0000-0000-0000F7490000}"/>
    <cellStyle name="40% - uthevingsfarge 2 2 3 3 2 3" xfId="45693" xr:uid="{00000000-0005-0000-0000-0000F8490000}"/>
    <cellStyle name="40% - uthevingsfarge 2 2 3 3 2_3. Chng in credit spreads" xfId="45694" xr:uid="{00000000-0005-0000-0000-0000F9490000}"/>
    <cellStyle name="40% - uthevingsfarge 2 2 3 3 3" xfId="16789" xr:uid="{00000000-0005-0000-0000-0000FA490000}"/>
    <cellStyle name="40% - uthevingsfarge 2 2 3 3 3 2" xfId="45695" xr:uid="{00000000-0005-0000-0000-0000FB490000}"/>
    <cellStyle name="40% - uthevingsfarge 2 2 3 3 4" xfId="45696" xr:uid="{00000000-0005-0000-0000-0000FC490000}"/>
    <cellStyle name="40% - uthevingsfarge 2 2 3 3 5" xfId="45697" xr:uid="{00000000-0005-0000-0000-0000FD490000}"/>
    <cellStyle name="40% - uthevingsfarge 2 2 3 3 6" xfId="45698" xr:uid="{00000000-0005-0000-0000-0000FE490000}"/>
    <cellStyle name="40% - uthevingsfarge 2 2 3 3_3. Chng in credit spreads" xfId="45699" xr:uid="{00000000-0005-0000-0000-0000FF490000}"/>
    <cellStyle name="40% - uthevingsfarge 2 2 3 4" xfId="16790" xr:uid="{00000000-0005-0000-0000-0000004A0000}"/>
    <cellStyle name="40% - uthevingsfarge 2 2 3 4 2" xfId="16791" xr:uid="{00000000-0005-0000-0000-0000014A0000}"/>
    <cellStyle name="40% - uthevingsfarge 2 2 3 4 2 2" xfId="45700" xr:uid="{00000000-0005-0000-0000-0000024A0000}"/>
    <cellStyle name="40% - uthevingsfarge 2 2 3 4 3" xfId="16792" xr:uid="{00000000-0005-0000-0000-0000034A0000}"/>
    <cellStyle name="40% - uthevingsfarge 2 2 3 4 4" xfId="45701" xr:uid="{00000000-0005-0000-0000-0000044A0000}"/>
    <cellStyle name="40% - uthevingsfarge 2 2 3 4 5" xfId="45702" xr:uid="{00000000-0005-0000-0000-0000054A0000}"/>
    <cellStyle name="40% - uthevingsfarge 2 2 3 4 6" xfId="45703" xr:uid="{00000000-0005-0000-0000-0000064A0000}"/>
    <cellStyle name="40% - uthevingsfarge 2 2 3 4_3. Chng in credit spreads" xfId="45704" xr:uid="{00000000-0005-0000-0000-0000074A0000}"/>
    <cellStyle name="40% - uthevingsfarge 2 2 3 5" xfId="16793" xr:uid="{00000000-0005-0000-0000-0000084A0000}"/>
    <cellStyle name="40% - uthevingsfarge 2 2 3 5 2" xfId="16794" xr:uid="{00000000-0005-0000-0000-0000094A0000}"/>
    <cellStyle name="40% - uthevingsfarge 2 2 3 5 2 2" xfId="45705" xr:uid="{00000000-0005-0000-0000-00000A4A0000}"/>
    <cellStyle name="40% - uthevingsfarge 2 2 3 5 3" xfId="16795" xr:uid="{00000000-0005-0000-0000-00000B4A0000}"/>
    <cellStyle name="40% - uthevingsfarge 2 2 3 5 4" xfId="45706" xr:uid="{00000000-0005-0000-0000-00000C4A0000}"/>
    <cellStyle name="40% - uthevingsfarge 2 2 3 5 5" xfId="45707" xr:uid="{00000000-0005-0000-0000-00000D4A0000}"/>
    <cellStyle name="40% - uthevingsfarge 2 2 3 5 6" xfId="45708" xr:uid="{00000000-0005-0000-0000-00000E4A0000}"/>
    <cellStyle name="40% - uthevingsfarge 2 2 3 5_3. Chng in credit spreads" xfId="45709" xr:uid="{00000000-0005-0000-0000-00000F4A0000}"/>
    <cellStyle name="40% - uthevingsfarge 2 2 3 6" xfId="16796" xr:uid="{00000000-0005-0000-0000-0000104A0000}"/>
    <cellStyle name="40% - uthevingsfarge 2 2 3 6 2" xfId="45710" xr:uid="{00000000-0005-0000-0000-0000114A0000}"/>
    <cellStyle name="40% - uthevingsfarge 2 2 3 6 2 2" xfId="45711" xr:uid="{00000000-0005-0000-0000-0000124A0000}"/>
    <cellStyle name="40% - uthevingsfarge 2 2 3 6 3" xfId="45712" xr:uid="{00000000-0005-0000-0000-0000134A0000}"/>
    <cellStyle name="40% - uthevingsfarge 2 2 3 6_3. Chng in credit spreads" xfId="45713" xr:uid="{00000000-0005-0000-0000-0000144A0000}"/>
    <cellStyle name="40% - uthevingsfarge 2 2 3 7" xfId="16797" xr:uid="{00000000-0005-0000-0000-0000154A0000}"/>
    <cellStyle name="40% - uthevingsfarge 2 2 3 7 2" xfId="45714" xr:uid="{00000000-0005-0000-0000-0000164A0000}"/>
    <cellStyle name="40% - uthevingsfarge 2 2 3 8" xfId="39937" xr:uid="{00000000-0005-0000-0000-0000174A0000}"/>
    <cellStyle name="40% - uthevingsfarge 2 2 3 9" xfId="45715" xr:uid="{00000000-0005-0000-0000-0000184A0000}"/>
    <cellStyle name="40% - uthevingsfarge 2 2 3_3. Chng in credit spreads" xfId="45716"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17" xr:uid="{00000000-0005-0000-0000-00001D4A0000}"/>
    <cellStyle name="40% - uthevingsfarge 2 2 4 2 3" xfId="45718" xr:uid="{00000000-0005-0000-0000-00001E4A0000}"/>
    <cellStyle name="40% - uthevingsfarge 2 2 4 2_3. Chng in credit spreads" xfId="45719" xr:uid="{00000000-0005-0000-0000-00001F4A0000}"/>
    <cellStyle name="40% - uthevingsfarge 2 2 4 3" xfId="16801" xr:uid="{00000000-0005-0000-0000-0000204A0000}"/>
    <cellStyle name="40% - uthevingsfarge 2 2 4 3 2" xfId="45720" xr:uid="{00000000-0005-0000-0000-0000214A0000}"/>
    <cellStyle name="40% - uthevingsfarge 2 2 4 3 2 2" xfId="45721" xr:uid="{00000000-0005-0000-0000-0000224A0000}"/>
    <cellStyle name="40% - uthevingsfarge 2 2 4 3 3" xfId="45722" xr:uid="{00000000-0005-0000-0000-0000234A0000}"/>
    <cellStyle name="40% - uthevingsfarge 2 2 4 3_3. Chng in credit spreads" xfId="45723" xr:uid="{00000000-0005-0000-0000-0000244A0000}"/>
    <cellStyle name="40% - uthevingsfarge 2 2 4 4" xfId="16802" xr:uid="{00000000-0005-0000-0000-0000254A0000}"/>
    <cellStyle name="40% - uthevingsfarge 2 2 4 4 2" xfId="45724" xr:uid="{00000000-0005-0000-0000-0000264A0000}"/>
    <cellStyle name="40% - uthevingsfarge 2 2 4 4 2 2" xfId="45725" xr:uid="{00000000-0005-0000-0000-0000274A0000}"/>
    <cellStyle name="40% - uthevingsfarge 2 2 4 4 3" xfId="45726" xr:uid="{00000000-0005-0000-0000-0000284A0000}"/>
    <cellStyle name="40% - uthevingsfarge 2 2 4 4_3. Chng in credit spreads" xfId="45727" xr:uid="{00000000-0005-0000-0000-0000294A0000}"/>
    <cellStyle name="40% - uthevingsfarge 2 2 4 5" xfId="45728" xr:uid="{00000000-0005-0000-0000-00002A4A0000}"/>
    <cellStyle name="40% - uthevingsfarge 2 2 4 5 2" xfId="45729" xr:uid="{00000000-0005-0000-0000-00002B4A0000}"/>
    <cellStyle name="40% - uthevingsfarge 2 2 4 6" xfId="45730" xr:uid="{00000000-0005-0000-0000-00002C4A0000}"/>
    <cellStyle name="40% - uthevingsfarge 2 2 4 7" xfId="45731" xr:uid="{00000000-0005-0000-0000-00002D4A0000}"/>
    <cellStyle name="40% - uthevingsfarge 2 2 4_3. Chng in credit spreads" xfId="45732"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33" xr:uid="{00000000-0005-0000-0000-0000324A0000}"/>
    <cellStyle name="40% - uthevingsfarge 2 2 5 2 3" xfId="45734" xr:uid="{00000000-0005-0000-0000-0000334A0000}"/>
    <cellStyle name="40% - uthevingsfarge 2 2 5 2_3. Chng in credit spreads" xfId="45735" xr:uid="{00000000-0005-0000-0000-0000344A0000}"/>
    <cellStyle name="40% - uthevingsfarge 2 2 5 3" xfId="16806" xr:uid="{00000000-0005-0000-0000-0000354A0000}"/>
    <cellStyle name="40% - uthevingsfarge 2 2 5 3 2" xfId="45736" xr:uid="{00000000-0005-0000-0000-0000364A0000}"/>
    <cellStyle name="40% - uthevingsfarge 2 2 5 4" xfId="16807" xr:uid="{00000000-0005-0000-0000-0000374A0000}"/>
    <cellStyle name="40% - uthevingsfarge 2 2 5 5" xfId="45737" xr:uid="{00000000-0005-0000-0000-0000384A0000}"/>
    <cellStyle name="40% - uthevingsfarge 2 2 5 6" xfId="45738" xr:uid="{00000000-0005-0000-0000-0000394A0000}"/>
    <cellStyle name="40% - uthevingsfarge 2 2 5 7" xfId="45739" xr:uid="{00000000-0005-0000-0000-00003A4A0000}"/>
    <cellStyle name="40% - uthevingsfarge 2 2 5_3. Chng in credit spreads" xfId="45740"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1" xr:uid="{00000000-0005-0000-0000-00003F4A0000}"/>
    <cellStyle name="40% - uthevingsfarge 2 2 6 2 3" xfId="45742" xr:uid="{00000000-0005-0000-0000-0000404A0000}"/>
    <cellStyle name="40% - uthevingsfarge 2 2 6 2_3. Chng in credit spreads" xfId="45743" xr:uid="{00000000-0005-0000-0000-0000414A0000}"/>
    <cellStyle name="40% - uthevingsfarge 2 2 6 3" xfId="16811" xr:uid="{00000000-0005-0000-0000-0000424A0000}"/>
    <cellStyle name="40% - uthevingsfarge 2 2 6 3 2" xfId="45744" xr:uid="{00000000-0005-0000-0000-0000434A0000}"/>
    <cellStyle name="40% - uthevingsfarge 2 2 6 4" xfId="16812" xr:uid="{00000000-0005-0000-0000-0000444A0000}"/>
    <cellStyle name="40% - uthevingsfarge 2 2 6 5" xfId="45745" xr:uid="{00000000-0005-0000-0000-0000454A0000}"/>
    <cellStyle name="40% - uthevingsfarge 2 2 6 6" xfId="45746" xr:uid="{00000000-0005-0000-0000-0000464A0000}"/>
    <cellStyle name="40% - uthevingsfarge 2 2 6 7" xfId="45747" xr:uid="{00000000-0005-0000-0000-0000474A0000}"/>
    <cellStyle name="40% - uthevingsfarge 2 2 6_3. Chng in credit spreads" xfId="45748"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49"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0" xr:uid="{00000000-0005-0000-0000-0000504A0000}"/>
    <cellStyle name="40% - uthevingsfarge 2 2 7 6" xfId="45751" xr:uid="{00000000-0005-0000-0000-0000514A0000}"/>
    <cellStyle name="40% - uthevingsfarge 2 2 7_3. Chng in credit spreads" xfId="45752" xr:uid="{00000000-0005-0000-0000-0000524A0000}"/>
    <cellStyle name="40% - uthevingsfarge 2 2 8" xfId="16819" xr:uid="{00000000-0005-0000-0000-0000534A0000}"/>
    <cellStyle name="40% - uthevingsfarge 2 2 8 2" xfId="16820" xr:uid="{00000000-0005-0000-0000-0000544A0000}"/>
    <cellStyle name="40% - uthevingsfarge 2 2 8 2 2" xfId="45753" xr:uid="{00000000-0005-0000-0000-0000554A0000}"/>
    <cellStyle name="40% - uthevingsfarge 2 2 8 3" xfId="16821" xr:uid="{00000000-0005-0000-0000-0000564A0000}"/>
    <cellStyle name="40% - uthevingsfarge 2 2 8 4" xfId="45754" xr:uid="{00000000-0005-0000-0000-0000574A0000}"/>
    <cellStyle name="40% - uthevingsfarge 2 2 8_3. Chng in credit spreads" xfId="45755"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56" xr:uid="{00000000-0005-0000-0000-0000614A0000}"/>
    <cellStyle name="40% - uthevingsfarge 2 20 2_4 manuell" xfId="55032" xr:uid="{C74E1E57-0454-41F1-83C9-4F7F58D6E536}"/>
    <cellStyle name="40% - uthevingsfarge 2 20 3" xfId="4401" xr:uid="{00000000-0005-0000-0000-0000634A0000}"/>
    <cellStyle name="40% - uthevingsfarge 2 20 4" xfId="45757" xr:uid="{00000000-0005-0000-0000-0000644A0000}"/>
    <cellStyle name="40% - uthevingsfarge 2 20_4 manuell" xfId="55033"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58" xr:uid="{00000000-0005-0000-0000-0000694A0000}"/>
    <cellStyle name="40% - uthevingsfarge 2 21 2_4 manuell" xfId="55034" xr:uid="{1EBC60BD-6706-41FF-B80D-FA911E2784F9}"/>
    <cellStyle name="40% - uthevingsfarge 2 21 3" xfId="4405" xr:uid="{00000000-0005-0000-0000-00006B4A0000}"/>
    <cellStyle name="40% - uthevingsfarge 2 21 4" xfId="45759" xr:uid="{00000000-0005-0000-0000-00006C4A0000}"/>
    <cellStyle name="40% - uthevingsfarge 2 21_4 manuell" xfId="55035"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0" xr:uid="{00000000-0005-0000-0000-0000714A0000}"/>
    <cellStyle name="40% - uthevingsfarge 2 22 2_4 manuell" xfId="55036" xr:uid="{3D51E264-2059-441F-98D4-4D07FDC104BF}"/>
    <cellStyle name="40% - uthevingsfarge 2 22 3" xfId="4409" xr:uid="{00000000-0005-0000-0000-0000734A0000}"/>
    <cellStyle name="40% - uthevingsfarge 2 22 4" xfId="45761" xr:uid="{00000000-0005-0000-0000-0000744A0000}"/>
    <cellStyle name="40% - uthevingsfarge 2 22_4 manuell" xfId="55037"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2" xr:uid="{00000000-0005-0000-0000-0000794A0000}"/>
    <cellStyle name="40% - uthevingsfarge 2 23 2_4 manuell" xfId="55038" xr:uid="{AF7D159B-5B1A-4946-8D26-C556CEC396C7}"/>
    <cellStyle name="40% - uthevingsfarge 2 23 3" xfId="4413" xr:uid="{00000000-0005-0000-0000-00007B4A0000}"/>
    <cellStyle name="40% - uthevingsfarge 2 23 4" xfId="45763" xr:uid="{00000000-0005-0000-0000-00007C4A0000}"/>
    <cellStyle name="40% - uthevingsfarge 2 23_4 manuell" xfId="55039"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64" xr:uid="{00000000-0005-0000-0000-0000814A0000}"/>
    <cellStyle name="40% - uthevingsfarge 2 24 2_4 manuell" xfId="55040" xr:uid="{B4A15599-3CA8-43E5-93CC-DAF030AE6FD0}"/>
    <cellStyle name="40% - uthevingsfarge 2 24 3" xfId="4417" xr:uid="{00000000-0005-0000-0000-0000834A0000}"/>
    <cellStyle name="40% - uthevingsfarge 2 24 4" xfId="45765" xr:uid="{00000000-0005-0000-0000-0000844A0000}"/>
    <cellStyle name="40% - uthevingsfarge 2 24_4 manuell" xfId="55041"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66" xr:uid="{00000000-0005-0000-0000-0000894A0000}"/>
    <cellStyle name="40% - uthevingsfarge 2 25 2_4 manuell" xfId="55042" xr:uid="{98924141-5AB2-45FC-A38F-DF5D93CBC165}"/>
    <cellStyle name="40% - uthevingsfarge 2 25 3" xfId="4421" xr:uid="{00000000-0005-0000-0000-00008B4A0000}"/>
    <cellStyle name="40% - uthevingsfarge 2 25 4" xfId="45767" xr:uid="{00000000-0005-0000-0000-00008C4A0000}"/>
    <cellStyle name="40% - uthevingsfarge 2 25_4 manuell" xfId="55043"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68" xr:uid="{00000000-0005-0000-0000-0000914A0000}"/>
    <cellStyle name="40% - uthevingsfarge 2 26 2_4 manuell" xfId="55044" xr:uid="{D4FDBC8B-CF4A-4F7D-A676-B385DB61DB89}"/>
    <cellStyle name="40% - uthevingsfarge 2 26 3" xfId="4425" xr:uid="{00000000-0005-0000-0000-0000934A0000}"/>
    <cellStyle name="40% - uthevingsfarge 2 26 4" xfId="45769" xr:uid="{00000000-0005-0000-0000-0000944A0000}"/>
    <cellStyle name="40% - uthevingsfarge 2 26_4 manuell" xfId="55045"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0" xr:uid="{00000000-0005-0000-0000-0000994A0000}"/>
    <cellStyle name="40% - uthevingsfarge 2 27 2_4 manuell" xfId="55046" xr:uid="{8B0CB8D7-B644-4BA6-BD20-3D88E3D1056F}"/>
    <cellStyle name="40% - uthevingsfarge 2 27 3" xfId="4429" xr:uid="{00000000-0005-0000-0000-00009B4A0000}"/>
    <cellStyle name="40% - uthevingsfarge 2 27 4" xfId="45771" xr:uid="{00000000-0005-0000-0000-00009C4A0000}"/>
    <cellStyle name="40% - uthevingsfarge 2 27_4 manuell" xfId="55047"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2" xr:uid="{00000000-0005-0000-0000-0000A14A0000}"/>
    <cellStyle name="40% - uthevingsfarge 2 28 2_4 manuell" xfId="55048" xr:uid="{1A758DF9-2FEC-4AC8-9FBE-E7EBA28BB914}"/>
    <cellStyle name="40% - uthevingsfarge 2 28 3" xfId="4433" xr:uid="{00000000-0005-0000-0000-0000A34A0000}"/>
    <cellStyle name="40% - uthevingsfarge 2 28 4" xfId="45773" xr:uid="{00000000-0005-0000-0000-0000A44A0000}"/>
    <cellStyle name="40% - uthevingsfarge 2 28_4 manuell" xfId="55049"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74" xr:uid="{00000000-0005-0000-0000-0000A94A0000}"/>
    <cellStyle name="40% - uthevingsfarge 2 29 2_4 manuell" xfId="55050" xr:uid="{7E93C781-8A4C-4D71-A1F0-267F7F2E96D4}"/>
    <cellStyle name="40% - uthevingsfarge 2 29 3" xfId="4437" xr:uid="{00000000-0005-0000-0000-0000AB4A0000}"/>
    <cellStyle name="40% - uthevingsfarge 2 29 4" xfId="45775" xr:uid="{00000000-0005-0000-0000-0000AC4A0000}"/>
    <cellStyle name="40% - uthevingsfarge 2 29_4 manuell" xfId="55051" xr:uid="{76867657-3D9C-43A7-BD6F-B27C0F78153C}"/>
    <cellStyle name="40% - uthevingsfarge 2 3" xfId="4438" xr:uid="{00000000-0005-0000-0000-0000AE4A0000}"/>
    <cellStyle name="40% - uthevingsfarge 2 3 10" xfId="45776" xr:uid="{00000000-0005-0000-0000-0000AF4A0000}"/>
    <cellStyle name="40% - uthevingsfarge 2 3 11" xfId="45777" xr:uid="{00000000-0005-0000-0000-0000B04A0000}"/>
    <cellStyle name="40% - uthevingsfarge 2 3 2" xfId="4439" xr:uid="{00000000-0005-0000-0000-0000B14A0000}"/>
    <cellStyle name="40% - uthevingsfarge 2 3 2 10" xfId="45778" xr:uid="{00000000-0005-0000-0000-0000B24A0000}"/>
    <cellStyle name="40% - uthevingsfarge 2 3 2 2" xfId="4440" xr:uid="{00000000-0005-0000-0000-0000B34A0000}"/>
    <cellStyle name="40% - uthevingsfarge 2 3 2 2 2" xfId="16826" xr:uid="{00000000-0005-0000-0000-0000B44A0000}"/>
    <cellStyle name="40% - uthevingsfarge 2 3 2 2 2 2" xfId="45779" xr:uid="{00000000-0005-0000-0000-0000B54A0000}"/>
    <cellStyle name="40% - uthevingsfarge 2 3 2 2 2 2 2" xfId="45780" xr:uid="{00000000-0005-0000-0000-0000B64A0000}"/>
    <cellStyle name="40% - uthevingsfarge 2 3 2 2 2 3" xfId="45781" xr:uid="{00000000-0005-0000-0000-0000B74A0000}"/>
    <cellStyle name="40% - uthevingsfarge 2 3 2 2 2_3. Chng in credit spreads" xfId="45782" xr:uid="{00000000-0005-0000-0000-0000B84A0000}"/>
    <cellStyle name="40% - uthevingsfarge 2 3 2 2 3" xfId="16827" xr:uid="{00000000-0005-0000-0000-0000B94A0000}"/>
    <cellStyle name="40% - uthevingsfarge 2 3 2 2 3 2" xfId="45783" xr:uid="{00000000-0005-0000-0000-0000BA4A0000}"/>
    <cellStyle name="40% - uthevingsfarge 2 3 2 2 3 2 2" xfId="45784" xr:uid="{00000000-0005-0000-0000-0000BB4A0000}"/>
    <cellStyle name="40% - uthevingsfarge 2 3 2 2 3 3" xfId="45785" xr:uid="{00000000-0005-0000-0000-0000BC4A0000}"/>
    <cellStyle name="40% - uthevingsfarge 2 3 2 2 3_3. Chng in credit spreads" xfId="45786" xr:uid="{00000000-0005-0000-0000-0000BD4A0000}"/>
    <cellStyle name="40% - uthevingsfarge 2 3 2 2 4" xfId="45787" xr:uid="{00000000-0005-0000-0000-0000BE4A0000}"/>
    <cellStyle name="40% - uthevingsfarge 2 3 2 2 4 2" xfId="45788" xr:uid="{00000000-0005-0000-0000-0000BF4A0000}"/>
    <cellStyle name="40% - uthevingsfarge 2 3 2 2 5" xfId="45789" xr:uid="{00000000-0005-0000-0000-0000C04A0000}"/>
    <cellStyle name="40% - uthevingsfarge 2 3 2 2 6" xfId="45790" xr:uid="{00000000-0005-0000-0000-0000C14A0000}"/>
    <cellStyle name="40% - uthevingsfarge 2 3 2 2_3. Chng in credit spreads" xfId="45791" xr:uid="{00000000-0005-0000-0000-0000C24A0000}"/>
    <cellStyle name="40% - uthevingsfarge 2 3 2 3" xfId="16828" xr:uid="{00000000-0005-0000-0000-0000C34A0000}"/>
    <cellStyle name="40% - uthevingsfarge 2 3 2 3 2" xfId="16829" xr:uid="{00000000-0005-0000-0000-0000C44A0000}"/>
    <cellStyle name="40% - uthevingsfarge 2 3 2 3 2 2" xfId="45792" xr:uid="{00000000-0005-0000-0000-0000C54A0000}"/>
    <cellStyle name="40% - uthevingsfarge 2 3 2 3 3" xfId="16830" xr:uid="{00000000-0005-0000-0000-0000C64A0000}"/>
    <cellStyle name="40% - uthevingsfarge 2 3 2 3 4" xfId="45793" xr:uid="{00000000-0005-0000-0000-0000C74A0000}"/>
    <cellStyle name="40% - uthevingsfarge 2 3 2 3 5" xfId="45794" xr:uid="{00000000-0005-0000-0000-0000C84A0000}"/>
    <cellStyle name="40% - uthevingsfarge 2 3 2 3 6" xfId="45795" xr:uid="{00000000-0005-0000-0000-0000C94A0000}"/>
    <cellStyle name="40% - uthevingsfarge 2 3 2 3_3. Chng in credit spreads" xfId="45796" xr:uid="{00000000-0005-0000-0000-0000CA4A0000}"/>
    <cellStyle name="40% - uthevingsfarge 2 3 2 4" xfId="16831" xr:uid="{00000000-0005-0000-0000-0000CB4A0000}"/>
    <cellStyle name="40% - uthevingsfarge 2 3 2 4 2" xfId="16832" xr:uid="{00000000-0005-0000-0000-0000CC4A0000}"/>
    <cellStyle name="40% - uthevingsfarge 2 3 2 4 2 2" xfId="45797" xr:uid="{00000000-0005-0000-0000-0000CD4A0000}"/>
    <cellStyle name="40% - uthevingsfarge 2 3 2 4 3" xfId="16833" xr:uid="{00000000-0005-0000-0000-0000CE4A0000}"/>
    <cellStyle name="40% - uthevingsfarge 2 3 2 4 4" xfId="45798" xr:uid="{00000000-0005-0000-0000-0000CF4A0000}"/>
    <cellStyle name="40% - uthevingsfarge 2 3 2 4 5" xfId="45799" xr:uid="{00000000-0005-0000-0000-0000D04A0000}"/>
    <cellStyle name="40% - uthevingsfarge 2 3 2 4 6" xfId="45800" xr:uid="{00000000-0005-0000-0000-0000D14A0000}"/>
    <cellStyle name="40% - uthevingsfarge 2 3 2 4_3. Chng in credit spreads" xfId="45801"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2" xr:uid="{00000000-0005-0000-0000-0000D64A0000}"/>
    <cellStyle name="40% - uthevingsfarge 2 3 2 5 5" xfId="45803" xr:uid="{00000000-0005-0000-0000-0000D74A0000}"/>
    <cellStyle name="40% - uthevingsfarge 2 3 2 5 6" xfId="45804"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05" xr:uid="{00000000-0005-0000-0000-0000DE4A0000}"/>
    <cellStyle name="40% - uthevingsfarge 2 3 2 9" xfId="45806" xr:uid="{00000000-0005-0000-0000-0000DF4A0000}"/>
    <cellStyle name="40% - uthevingsfarge 2 3 2_3. Chng in credit spreads" xfId="45807" xr:uid="{00000000-0005-0000-0000-0000E04A0000}"/>
    <cellStyle name="40% - uthevingsfarge 2 3 3" xfId="4441" xr:uid="{00000000-0005-0000-0000-0000E14A0000}"/>
    <cellStyle name="40% - uthevingsfarge 2 3 3 2" xfId="16842" xr:uid="{00000000-0005-0000-0000-0000E24A0000}"/>
    <cellStyle name="40% - uthevingsfarge 2 3 3 2 2" xfId="45808" xr:uid="{00000000-0005-0000-0000-0000E34A0000}"/>
    <cellStyle name="40% - uthevingsfarge 2 3 3 2 2 2" xfId="45809" xr:uid="{00000000-0005-0000-0000-0000E44A0000}"/>
    <cellStyle name="40% - uthevingsfarge 2 3 3 2 2 2 2" xfId="45810" xr:uid="{00000000-0005-0000-0000-0000E54A0000}"/>
    <cellStyle name="40% - uthevingsfarge 2 3 3 2 2 3" xfId="45811" xr:uid="{00000000-0005-0000-0000-0000E64A0000}"/>
    <cellStyle name="40% - uthevingsfarge 2 3 3 2 2_3. Chng in credit spreads" xfId="45812" xr:uid="{00000000-0005-0000-0000-0000E74A0000}"/>
    <cellStyle name="40% - uthevingsfarge 2 3 3 2 3" xfId="45813" xr:uid="{00000000-0005-0000-0000-0000E84A0000}"/>
    <cellStyle name="40% - uthevingsfarge 2 3 3 2 3 2" xfId="45814" xr:uid="{00000000-0005-0000-0000-0000E94A0000}"/>
    <cellStyle name="40% - uthevingsfarge 2 3 3 2 3 2 2" xfId="45815" xr:uid="{00000000-0005-0000-0000-0000EA4A0000}"/>
    <cellStyle name="40% - uthevingsfarge 2 3 3 2 3 3" xfId="45816" xr:uid="{00000000-0005-0000-0000-0000EB4A0000}"/>
    <cellStyle name="40% - uthevingsfarge 2 3 3 2 3_3. Chng in credit spreads" xfId="45817" xr:uid="{00000000-0005-0000-0000-0000EC4A0000}"/>
    <cellStyle name="40% - uthevingsfarge 2 3 3 2 4" xfId="45818" xr:uid="{00000000-0005-0000-0000-0000ED4A0000}"/>
    <cellStyle name="40% - uthevingsfarge 2 3 3 2 4 2" xfId="45819" xr:uid="{00000000-0005-0000-0000-0000EE4A0000}"/>
    <cellStyle name="40% - uthevingsfarge 2 3 3 2 5" xfId="45820" xr:uid="{00000000-0005-0000-0000-0000EF4A0000}"/>
    <cellStyle name="40% - uthevingsfarge 2 3 3 2_3. Chng in credit spreads" xfId="45821" xr:uid="{00000000-0005-0000-0000-0000F04A0000}"/>
    <cellStyle name="40% - uthevingsfarge 2 3 3 3" xfId="16843" xr:uid="{00000000-0005-0000-0000-0000F14A0000}"/>
    <cellStyle name="40% - uthevingsfarge 2 3 3 3 2" xfId="45822" xr:uid="{00000000-0005-0000-0000-0000F24A0000}"/>
    <cellStyle name="40% - uthevingsfarge 2 3 3 3 2 2" xfId="45823" xr:uid="{00000000-0005-0000-0000-0000F34A0000}"/>
    <cellStyle name="40% - uthevingsfarge 2 3 3 3 3" xfId="45824" xr:uid="{00000000-0005-0000-0000-0000F44A0000}"/>
    <cellStyle name="40% - uthevingsfarge 2 3 3 3_3. Chng in credit spreads" xfId="45825" xr:uid="{00000000-0005-0000-0000-0000F54A0000}"/>
    <cellStyle name="40% - uthevingsfarge 2 3 3 4" xfId="45826" xr:uid="{00000000-0005-0000-0000-0000F64A0000}"/>
    <cellStyle name="40% - uthevingsfarge 2 3 3 4 2" xfId="45827" xr:uid="{00000000-0005-0000-0000-0000F74A0000}"/>
    <cellStyle name="40% - uthevingsfarge 2 3 3 4 2 2" xfId="45828" xr:uid="{00000000-0005-0000-0000-0000F84A0000}"/>
    <cellStyle name="40% - uthevingsfarge 2 3 3 4 3" xfId="45829" xr:uid="{00000000-0005-0000-0000-0000F94A0000}"/>
    <cellStyle name="40% - uthevingsfarge 2 3 3 4_3. Chng in credit spreads" xfId="45830" xr:uid="{00000000-0005-0000-0000-0000FA4A0000}"/>
    <cellStyle name="40% - uthevingsfarge 2 3 3 5" xfId="45831" xr:uid="{00000000-0005-0000-0000-0000FB4A0000}"/>
    <cellStyle name="40% - uthevingsfarge 2 3 3 5 2" xfId="45832" xr:uid="{00000000-0005-0000-0000-0000FC4A0000}"/>
    <cellStyle name="40% - uthevingsfarge 2 3 3 6" xfId="45833" xr:uid="{00000000-0005-0000-0000-0000FD4A0000}"/>
    <cellStyle name="40% - uthevingsfarge 2 3 3_3. Chng in credit spreads" xfId="45834" xr:uid="{00000000-0005-0000-0000-0000FE4A0000}"/>
    <cellStyle name="40% - uthevingsfarge 2 3 4" xfId="16844" xr:uid="{00000000-0005-0000-0000-0000FF4A0000}"/>
    <cellStyle name="40% - uthevingsfarge 2 3 4 2" xfId="16845" xr:uid="{00000000-0005-0000-0000-0000004B0000}"/>
    <cellStyle name="40% - uthevingsfarge 2 3 4 2 2" xfId="45835" xr:uid="{00000000-0005-0000-0000-0000014B0000}"/>
    <cellStyle name="40% - uthevingsfarge 2 3 4 2 2 2" xfId="45836" xr:uid="{00000000-0005-0000-0000-0000024B0000}"/>
    <cellStyle name="40% - uthevingsfarge 2 3 4 2 3" xfId="45837" xr:uid="{00000000-0005-0000-0000-0000034B0000}"/>
    <cellStyle name="40% - uthevingsfarge 2 3 4 2_3. Chng in credit spreads" xfId="45838" xr:uid="{00000000-0005-0000-0000-0000044B0000}"/>
    <cellStyle name="40% - uthevingsfarge 2 3 4 3" xfId="16846" xr:uid="{00000000-0005-0000-0000-0000054B0000}"/>
    <cellStyle name="40% - uthevingsfarge 2 3 4 3 2" xfId="45839" xr:uid="{00000000-0005-0000-0000-0000064B0000}"/>
    <cellStyle name="40% - uthevingsfarge 2 3 4 3 2 2" xfId="45840" xr:uid="{00000000-0005-0000-0000-0000074B0000}"/>
    <cellStyle name="40% - uthevingsfarge 2 3 4 3 3" xfId="45841" xr:uid="{00000000-0005-0000-0000-0000084B0000}"/>
    <cellStyle name="40% - uthevingsfarge 2 3 4 3_3. Chng in credit spreads" xfId="45842" xr:uid="{00000000-0005-0000-0000-0000094B0000}"/>
    <cellStyle name="40% - uthevingsfarge 2 3 4 4" xfId="45843" xr:uid="{00000000-0005-0000-0000-00000A4B0000}"/>
    <cellStyle name="40% - uthevingsfarge 2 3 4 4 2" xfId="45844" xr:uid="{00000000-0005-0000-0000-00000B4B0000}"/>
    <cellStyle name="40% - uthevingsfarge 2 3 4 5" xfId="45845" xr:uid="{00000000-0005-0000-0000-00000C4B0000}"/>
    <cellStyle name="40% - uthevingsfarge 2 3 4 6" xfId="45846" xr:uid="{00000000-0005-0000-0000-00000D4B0000}"/>
    <cellStyle name="40% - uthevingsfarge 2 3 4_3. Chng in credit spreads" xfId="45847" xr:uid="{00000000-0005-0000-0000-00000E4B0000}"/>
    <cellStyle name="40% - uthevingsfarge 2 3 5" xfId="16847" xr:uid="{00000000-0005-0000-0000-00000F4B0000}"/>
    <cellStyle name="40% - uthevingsfarge 2 3 5 2" xfId="16848" xr:uid="{00000000-0005-0000-0000-0000104B0000}"/>
    <cellStyle name="40% - uthevingsfarge 2 3 5 2 2" xfId="45848" xr:uid="{00000000-0005-0000-0000-0000114B0000}"/>
    <cellStyle name="40% - uthevingsfarge 2 3 5 3" xfId="16849" xr:uid="{00000000-0005-0000-0000-0000124B0000}"/>
    <cellStyle name="40% - uthevingsfarge 2 3 5 4" xfId="45849" xr:uid="{00000000-0005-0000-0000-0000134B0000}"/>
    <cellStyle name="40% - uthevingsfarge 2 3 5 5" xfId="45850" xr:uid="{00000000-0005-0000-0000-0000144B0000}"/>
    <cellStyle name="40% - uthevingsfarge 2 3 5 6" xfId="45851" xr:uid="{00000000-0005-0000-0000-0000154B0000}"/>
    <cellStyle name="40% - uthevingsfarge 2 3 5_3. Chng in credit spreads" xfId="45852" xr:uid="{00000000-0005-0000-0000-0000164B0000}"/>
    <cellStyle name="40% - uthevingsfarge 2 3 6" xfId="16850" xr:uid="{00000000-0005-0000-0000-0000174B0000}"/>
    <cellStyle name="40% - uthevingsfarge 2 3 6 2" xfId="16851" xr:uid="{00000000-0005-0000-0000-0000184B0000}"/>
    <cellStyle name="40% - uthevingsfarge 2 3 6 2 2" xfId="45853" xr:uid="{00000000-0005-0000-0000-0000194B0000}"/>
    <cellStyle name="40% - uthevingsfarge 2 3 6 3" xfId="16852" xr:uid="{00000000-0005-0000-0000-00001A4B0000}"/>
    <cellStyle name="40% - uthevingsfarge 2 3 6 4" xfId="45854" xr:uid="{00000000-0005-0000-0000-00001B4B0000}"/>
    <cellStyle name="40% - uthevingsfarge 2 3 6 5" xfId="45855" xr:uid="{00000000-0005-0000-0000-00001C4B0000}"/>
    <cellStyle name="40% - uthevingsfarge 2 3 6 6" xfId="45856" xr:uid="{00000000-0005-0000-0000-00001D4B0000}"/>
    <cellStyle name="40% - uthevingsfarge 2 3 6_3. Chng in credit spreads" xfId="45857" xr:uid="{00000000-0005-0000-0000-00001E4B0000}"/>
    <cellStyle name="40% - uthevingsfarge 2 3 7" xfId="16853" xr:uid="{00000000-0005-0000-0000-00001F4B0000}"/>
    <cellStyle name="40% - uthevingsfarge 2 3 7 2" xfId="16854" xr:uid="{00000000-0005-0000-0000-0000204B0000}"/>
    <cellStyle name="40% - uthevingsfarge 2 3 7 2 2" xfId="45858" xr:uid="{00000000-0005-0000-0000-0000214B0000}"/>
    <cellStyle name="40% - uthevingsfarge 2 3 7 3" xfId="45859" xr:uid="{00000000-0005-0000-0000-0000224B0000}"/>
    <cellStyle name="40% - uthevingsfarge 2 3 7_3. Chng in credit spreads" xfId="45860" xr:uid="{00000000-0005-0000-0000-0000234B0000}"/>
    <cellStyle name="40% - uthevingsfarge 2 3 8" xfId="16855" xr:uid="{00000000-0005-0000-0000-0000244B0000}"/>
    <cellStyle name="40% - uthevingsfarge 2 3 9" xfId="39938" xr:uid="{00000000-0005-0000-0000-0000254B0000}"/>
    <cellStyle name="40% - uthevingsfarge 2 3_4 manuell" xfId="55052"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1" xr:uid="{00000000-0005-0000-0000-00002A4B0000}"/>
    <cellStyle name="40% - uthevingsfarge 2 30 2_4 manuell" xfId="55053" xr:uid="{A2C94C1F-851D-4AD5-890A-DC17AC2E7E28}"/>
    <cellStyle name="40% - uthevingsfarge 2 30 3" xfId="4445" xr:uid="{00000000-0005-0000-0000-00002C4B0000}"/>
    <cellStyle name="40% - uthevingsfarge 2 30 4" xfId="45862" xr:uid="{00000000-0005-0000-0000-00002D4B0000}"/>
    <cellStyle name="40% - uthevingsfarge 2 30_4 manuell" xfId="55054"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63" xr:uid="{00000000-0005-0000-0000-0000324B0000}"/>
    <cellStyle name="40% - uthevingsfarge 2 31 2_4 manuell" xfId="55055" xr:uid="{265F4758-AFB1-4EB1-9F27-8F6613C46B59}"/>
    <cellStyle name="40% - uthevingsfarge 2 31 3" xfId="4449" xr:uid="{00000000-0005-0000-0000-0000344B0000}"/>
    <cellStyle name="40% - uthevingsfarge 2 31 4" xfId="45864" xr:uid="{00000000-0005-0000-0000-0000354B0000}"/>
    <cellStyle name="40% - uthevingsfarge 2 31_4 manuell" xfId="55056"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65" xr:uid="{00000000-0005-0000-0000-00003A4B0000}"/>
    <cellStyle name="40% - uthevingsfarge 2 32 2_4 manuell" xfId="55057" xr:uid="{35960BBC-E454-4E5F-98DA-D5CE606BE545}"/>
    <cellStyle name="40% - uthevingsfarge 2 32 3" xfId="4453" xr:uid="{00000000-0005-0000-0000-00003C4B0000}"/>
    <cellStyle name="40% - uthevingsfarge 2 32 4" xfId="45866" xr:uid="{00000000-0005-0000-0000-00003D4B0000}"/>
    <cellStyle name="40% - uthevingsfarge 2 32_4 manuell" xfId="55058"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67" xr:uid="{00000000-0005-0000-0000-0000424B0000}"/>
    <cellStyle name="40% - uthevingsfarge 2 33 2_4 manuell" xfId="55059" xr:uid="{7CC07831-7CDB-4D17-AB59-829B707320A8}"/>
    <cellStyle name="40% - uthevingsfarge 2 33 3" xfId="4457" xr:uid="{00000000-0005-0000-0000-0000444B0000}"/>
    <cellStyle name="40% - uthevingsfarge 2 33 4" xfId="45868" xr:uid="{00000000-0005-0000-0000-0000454B0000}"/>
    <cellStyle name="40% - uthevingsfarge 2 33_4 manuell" xfId="55060"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69" xr:uid="{00000000-0005-0000-0000-00004A4B0000}"/>
    <cellStyle name="40% - uthevingsfarge 2 34 2_4 manuell" xfId="55061" xr:uid="{B23BA3FB-F71D-4DF3-ACDB-EA7656B2F564}"/>
    <cellStyle name="40% - uthevingsfarge 2 34 3" xfId="4461" xr:uid="{00000000-0005-0000-0000-00004C4B0000}"/>
    <cellStyle name="40% - uthevingsfarge 2 34 4" xfId="45870" xr:uid="{00000000-0005-0000-0000-00004D4B0000}"/>
    <cellStyle name="40% - uthevingsfarge 2 34_4 manuell" xfId="55062"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1" xr:uid="{00000000-0005-0000-0000-0000524B0000}"/>
    <cellStyle name="40% - uthevingsfarge 2 35 2_4 manuell" xfId="55063" xr:uid="{A48320E3-D936-4D61-ADEC-EDD31271A606}"/>
    <cellStyle name="40% - uthevingsfarge 2 35 3" xfId="4465" xr:uid="{00000000-0005-0000-0000-0000544B0000}"/>
    <cellStyle name="40% - uthevingsfarge 2 35 4" xfId="45872" xr:uid="{00000000-0005-0000-0000-0000554B0000}"/>
    <cellStyle name="40% - uthevingsfarge 2 35_4 manuell" xfId="55064"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73" xr:uid="{00000000-0005-0000-0000-00005A4B0000}"/>
    <cellStyle name="40% - uthevingsfarge 2 36 2_4 manuell" xfId="55065" xr:uid="{E776190C-D474-4024-B33B-0FD91C8BDC49}"/>
    <cellStyle name="40% - uthevingsfarge 2 36 3" xfId="4469" xr:uid="{00000000-0005-0000-0000-00005C4B0000}"/>
    <cellStyle name="40% - uthevingsfarge 2 36 4" xfId="45874" xr:uid="{00000000-0005-0000-0000-00005D4B0000}"/>
    <cellStyle name="40% - uthevingsfarge 2 36_4 manuell" xfId="55066"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75" xr:uid="{00000000-0005-0000-0000-0000624B0000}"/>
    <cellStyle name="40% - uthevingsfarge 2 37 2_4 manuell" xfId="55067" xr:uid="{9A80622F-79E7-4A19-83D4-B28450300ECC}"/>
    <cellStyle name="40% - uthevingsfarge 2 37 3" xfId="4473" xr:uid="{00000000-0005-0000-0000-0000644B0000}"/>
    <cellStyle name="40% - uthevingsfarge 2 37 4" xfId="45876" xr:uid="{00000000-0005-0000-0000-0000654B0000}"/>
    <cellStyle name="40% - uthevingsfarge 2 37_4 manuell" xfId="55068"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77" xr:uid="{00000000-0005-0000-0000-00006A4B0000}"/>
    <cellStyle name="40% - uthevingsfarge 2 38 2_4 manuell" xfId="55069" xr:uid="{1454D671-063F-48DC-8733-BCD7438CA513}"/>
    <cellStyle name="40% - uthevingsfarge 2 38 3" xfId="4477" xr:uid="{00000000-0005-0000-0000-00006C4B0000}"/>
    <cellStyle name="40% - uthevingsfarge 2 38 4" xfId="45878" xr:uid="{00000000-0005-0000-0000-00006D4B0000}"/>
    <cellStyle name="40% - uthevingsfarge 2 38_4 manuell" xfId="55070"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79" xr:uid="{00000000-0005-0000-0000-0000724B0000}"/>
    <cellStyle name="40% - uthevingsfarge 2 39 2_4 manuell" xfId="55071" xr:uid="{3B0D0804-5AE5-40C2-9724-A8C7566FBA5A}"/>
    <cellStyle name="40% - uthevingsfarge 2 39 3" xfId="4481" xr:uid="{00000000-0005-0000-0000-0000744B0000}"/>
    <cellStyle name="40% - uthevingsfarge 2 39 4" xfId="45880" xr:uid="{00000000-0005-0000-0000-0000754B0000}"/>
    <cellStyle name="40% - uthevingsfarge 2 39_4 manuell" xfId="55072" xr:uid="{18302E94-9654-4400-BC05-77B8E0CD2A4F}"/>
    <cellStyle name="40% - uthevingsfarge 2 4" xfId="4482" xr:uid="{00000000-0005-0000-0000-0000774B0000}"/>
    <cellStyle name="40% - uthevingsfarge 2 4 10" xfId="45881"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2" xr:uid="{00000000-0005-0000-0000-00007C4B0000}"/>
    <cellStyle name="40% - uthevingsfarge 2 4 2 2 3" xfId="45883" xr:uid="{00000000-0005-0000-0000-00007D4B0000}"/>
    <cellStyle name="40% - uthevingsfarge 2 4 2 2_3. Chng in credit spreads" xfId="45884" xr:uid="{00000000-0005-0000-0000-00007E4B0000}"/>
    <cellStyle name="40% - uthevingsfarge 2 4 2 3" xfId="16857" xr:uid="{00000000-0005-0000-0000-00007F4B0000}"/>
    <cellStyle name="40% - uthevingsfarge 2 4 2 3 2" xfId="45885" xr:uid="{00000000-0005-0000-0000-0000804B0000}"/>
    <cellStyle name="40% - uthevingsfarge 2 4 2 3 2 2" xfId="45886" xr:uid="{00000000-0005-0000-0000-0000814B0000}"/>
    <cellStyle name="40% - uthevingsfarge 2 4 2 3 3" xfId="45887" xr:uid="{00000000-0005-0000-0000-0000824B0000}"/>
    <cellStyle name="40% - uthevingsfarge 2 4 2 3_3. Chng in credit spreads" xfId="45888" xr:uid="{00000000-0005-0000-0000-0000834B0000}"/>
    <cellStyle name="40% - uthevingsfarge 2 4 2 4" xfId="45889" xr:uid="{00000000-0005-0000-0000-0000844B0000}"/>
    <cellStyle name="40% - uthevingsfarge 2 4 2 4 2" xfId="45890" xr:uid="{00000000-0005-0000-0000-0000854B0000}"/>
    <cellStyle name="40% - uthevingsfarge 2 4 2 5" xfId="45891" xr:uid="{00000000-0005-0000-0000-0000864B0000}"/>
    <cellStyle name="40% - uthevingsfarge 2 4 2 6" xfId="45892" xr:uid="{00000000-0005-0000-0000-0000874B0000}"/>
    <cellStyle name="40% - uthevingsfarge 2 4 2 7" xfId="45893" xr:uid="{00000000-0005-0000-0000-0000884B0000}"/>
    <cellStyle name="40% - uthevingsfarge 2 4 2 8" xfId="45894" xr:uid="{00000000-0005-0000-0000-0000894B0000}"/>
    <cellStyle name="40% - uthevingsfarge 2 4 2_3. Chng in credit spreads" xfId="45895" xr:uid="{00000000-0005-0000-0000-00008A4B0000}"/>
    <cellStyle name="40% - uthevingsfarge 2 4 3" xfId="4485" xr:uid="{00000000-0005-0000-0000-00008B4B0000}"/>
    <cellStyle name="40% - uthevingsfarge 2 4 3 2" xfId="16858" xr:uid="{00000000-0005-0000-0000-00008C4B0000}"/>
    <cellStyle name="40% - uthevingsfarge 2 4 3 2 2" xfId="45896" xr:uid="{00000000-0005-0000-0000-00008D4B0000}"/>
    <cellStyle name="40% - uthevingsfarge 2 4 3 3" xfId="16859" xr:uid="{00000000-0005-0000-0000-00008E4B0000}"/>
    <cellStyle name="40% - uthevingsfarge 2 4 3 4" xfId="45897" xr:uid="{00000000-0005-0000-0000-00008F4B0000}"/>
    <cellStyle name="40% - uthevingsfarge 2 4 3 5" xfId="45898" xr:uid="{00000000-0005-0000-0000-0000904B0000}"/>
    <cellStyle name="40% - uthevingsfarge 2 4 3 6" xfId="45899" xr:uid="{00000000-0005-0000-0000-0000914B0000}"/>
    <cellStyle name="40% - uthevingsfarge 2 4 3_3. Chng in credit spreads" xfId="45900" xr:uid="{00000000-0005-0000-0000-0000924B0000}"/>
    <cellStyle name="40% - uthevingsfarge 2 4 4" xfId="16860" xr:uid="{00000000-0005-0000-0000-0000934B0000}"/>
    <cellStyle name="40% - uthevingsfarge 2 4 4 2" xfId="16861" xr:uid="{00000000-0005-0000-0000-0000944B0000}"/>
    <cellStyle name="40% - uthevingsfarge 2 4 4 2 2" xfId="45901" xr:uid="{00000000-0005-0000-0000-0000954B0000}"/>
    <cellStyle name="40% - uthevingsfarge 2 4 4 3" xfId="16862" xr:uid="{00000000-0005-0000-0000-0000964B0000}"/>
    <cellStyle name="40% - uthevingsfarge 2 4 4 4" xfId="45902" xr:uid="{00000000-0005-0000-0000-0000974B0000}"/>
    <cellStyle name="40% - uthevingsfarge 2 4 4 5" xfId="45903" xr:uid="{00000000-0005-0000-0000-0000984B0000}"/>
    <cellStyle name="40% - uthevingsfarge 2 4 4 6" xfId="45904" xr:uid="{00000000-0005-0000-0000-0000994B0000}"/>
    <cellStyle name="40% - uthevingsfarge 2 4 4_3. Chng in credit spreads" xfId="45905"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06" xr:uid="{00000000-0005-0000-0000-00009E4B0000}"/>
    <cellStyle name="40% - uthevingsfarge 2 4 5 5" xfId="45907" xr:uid="{00000000-0005-0000-0000-00009F4B0000}"/>
    <cellStyle name="40% - uthevingsfarge 2 4 5 6" xfId="45908"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39" xr:uid="{00000000-0005-0000-0000-0000A64B0000}"/>
    <cellStyle name="40% - uthevingsfarge 2 4 9" xfId="45909" xr:uid="{00000000-0005-0000-0000-0000A74B0000}"/>
    <cellStyle name="40% - uthevingsfarge 2 4_3. Chng in credit spreads" xfId="45910"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1" xr:uid="{00000000-0005-0000-0000-0000AC4B0000}"/>
    <cellStyle name="40% - uthevingsfarge 2 40 2_4 manuell" xfId="55073" xr:uid="{BC1F2EA1-635C-4C09-B033-E9A8D89A10DE}"/>
    <cellStyle name="40% - uthevingsfarge 2 40 3" xfId="4489" xr:uid="{00000000-0005-0000-0000-0000AE4B0000}"/>
    <cellStyle name="40% - uthevingsfarge 2 40 4" xfId="45912" xr:uid="{00000000-0005-0000-0000-0000AF4B0000}"/>
    <cellStyle name="40% - uthevingsfarge 2 40_4 manuell" xfId="55074"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13" xr:uid="{00000000-0005-0000-0000-0000B44B0000}"/>
    <cellStyle name="40% - uthevingsfarge 2 41 2_4 manuell" xfId="55075" xr:uid="{3B6E97C4-9FB3-4EE3-A4D3-39519AA1B983}"/>
    <cellStyle name="40% - uthevingsfarge 2 41 3" xfId="4493" xr:uid="{00000000-0005-0000-0000-0000B64B0000}"/>
    <cellStyle name="40% - uthevingsfarge 2 41 4" xfId="45914" xr:uid="{00000000-0005-0000-0000-0000B74B0000}"/>
    <cellStyle name="40% - uthevingsfarge 2 41_4 manuell" xfId="55076"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15" xr:uid="{00000000-0005-0000-0000-0000BC4B0000}"/>
    <cellStyle name="40% - uthevingsfarge 2 42 2_4 manuell" xfId="55077" xr:uid="{F162AD83-446C-4FF3-B7C8-0A1E8F96EA26}"/>
    <cellStyle name="40% - uthevingsfarge 2 42 3" xfId="4497" xr:uid="{00000000-0005-0000-0000-0000BE4B0000}"/>
    <cellStyle name="40% - uthevingsfarge 2 42 4" xfId="45916" xr:uid="{00000000-0005-0000-0000-0000BF4B0000}"/>
    <cellStyle name="40% - uthevingsfarge 2 42_4 manuell" xfId="55078"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17" xr:uid="{00000000-0005-0000-0000-0000C44B0000}"/>
    <cellStyle name="40% - uthevingsfarge 2 43 2_4 manuell" xfId="55079" xr:uid="{D3DB1BB9-BE7E-4196-B9E6-AB17DEB31698}"/>
    <cellStyle name="40% - uthevingsfarge 2 43 3" xfId="4501" xr:uid="{00000000-0005-0000-0000-0000C64B0000}"/>
    <cellStyle name="40% - uthevingsfarge 2 43 4" xfId="45918" xr:uid="{00000000-0005-0000-0000-0000C74B0000}"/>
    <cellStyle name="40% - uthevingsfarge 2 43_4 manuell" xfId="55080"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19" xr:uid="{00000000-0005-0000-0000-0000CC4B0000}"/>
    <cellStyle name="40% - uthevingsfarge 2 44 2_4 manuell" xfId="55081" xr:uid="{CA776354-379B-4479-8E7B-37B291832330}"/>
    <cellStyle name="40% - uthevingsfarge 2 44 3" xfId="4505" xr:uid="{00000000-0005-0000-0000-0000CE4B0000}"/>
    <cellStyle name="40% - uthevingsfarge 2 44 4" xfId="45920" xr:uid="{00000000-0005-0000-0000-0000CF4B0000}"/>
    <cellStyle name="40% - uthevingsfarge 2 44_4 manuell" xfId="55082"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1" xr:uid="{00000000-0005-0000-0000-0000D44B0000}"/>
    <cellStyle name="40% - uthevingsfarge 2 45 2_4 manuell" xfId="55083" xr:uid="{94337D3A-D09F-4563-9CF4-346D12920036}"/>
    <cellStyle name="40% - uthevingsfarge 2 45 3" xfId="4509" xr:uid="{00000000-0005-0000-0000-0000D64B0000}"/>
    <cellStyle name="40% - uthevingsfarge 2 45 4" xfId="45922" xr:uid="{00000000-0005-0000-0000-0000D74B0000}"/>
    <cellStyle name="40% - uthevingsfarge 2 45_4 manuell" xfId="55084"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23" xr:uid="{00000000-0005-0000-0000-0000DC4B0000}"/>
    <cellStyle name="40% - uthevingsfarge 2 46 2_4 manuell" xfId="55085" xr:uid="{8052722F-9629-4D92-A55B-FF78F25606C9}"/>
    <cellStyle name="40% - uthevingsfarge 2 46 3" xfId="4513" xr:uid="{00000000-0005-0000-0000-0000DE4B0000}"/>
    <cellStyle name="40% - uthevingsfarge 2 46 4" xfId="45924" xr:uid="{00000000-0005-0000-0000-0000DF4B0000}"/>
    <cellStyle name="40% - uthevingsfarge 2 46_4 manuell" xfId="55086"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25" xr:uid="{00000000-0005-0000-0000-0000E44B0000}"/>
    <cellStyle name="40% - uthevingsfarge 2 47 2_4 manuell" xfId="55087" xr:uid="{EAB8A847-B0B6-4D87-8F54-EC48EBC50D37}"/>
    <cellStyle name="40% - uthevingsfarge 2 47 3" xfId="4517" xr:uid="{00000000-0005-0000-0000-0000E64B0000}"/>
    <cellStyle name="40% - uthevingsfarge 2 47 4" xfId="45926" xr:uid="{00000000-0005-0000-0000-0000E74B0000}"/>
    <cellStyle name="40% - uthevingsfarge 2 47_4 manuell" xfId="55088"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27" xr:uid="{00000000-0005-0000-0000-0000EC4B0000}"/>
    <cellStyle name="40% - uthevingsfarge 2 48 2_4 manuell" xfId="55089" xr:uid="{B07B0539-2CDC-4333-8695-2B58F233E737}"/>
    <cellStyle name="40% - uthevingsfarge 2 48 3" xfId="4521" xr:uid="{00000000-0005-0000-0000-0000EE4B0000}"/>
    <cellStyle name="40% - uthevingsfarge 2 48 4" xfId="45928" xr:uid="{00000000-0005-0000-0000-0000EF4B0000}"/>
    <cellStyle name="40% - uthevingsfarge 2 48_4 manuell" xfId="55090"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29" xr:uid="{00000000-0005-0000-0000-0000F44B0000}"/>
    <cellStyle name="40% - uthevingsfarge 2 49 2_4 manuell" xfId="55091" xr:uid="{CFF881D9-B337-481E-92F8-07E8DDC8BBD0}"/>
    <cellStyle name="40% - uthevingsfarge 2 49 3" xfId="4525" xr:uid="{00000000-0005-0000-0000-0000F64B0000}"/>
    <cellStyle name="40% - uthevingsfarge 2 49 4" xfId="45930" xr:uid="{00000000-0005-0000-0000-0000F74B0000}"/>
    <cellStyle name="40% - uthevingsfarge 2 49_4 manuell" xfId="55092"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1" xr:uid="{00000000-0005-0000-0000-0000FC4B0000}"/>
    <cellStyle name="40% - uthevingsfarge 2 5 2 2 2 2" xfId="45932" xr:uid="{00000000-0005-0000-0000-0000FD4B0000}"/>
    <cellStyle name="40% - uthevingsfarge 2 5 2 2 3" xfId="45933" xr:uid="{00000000-0005-0000-0000-0000FE4B0000}"/>
    <cellStyle name="40% - uthevingsfarge 2 5 2 2_3. Chng in credit spreads" xfId="45934" xr:uid="{00000000-0005-0000-0000-0000FF4B0000}"/>
    <cellStyle name="40% - uthevingsfarge 2 5 2 3" xfId="45935" xr:uid="{00000000-0005-0000-0000-0000004C0000}"/>
    <cellStyle name="40% - uthevingsfarge 2 5 2 3 2" xfId="45936" xr:uid="{00000000-0005-0000-0000-0000014C0000}"/>
    <cellStyle name="40% - uthevingsfarge 2 5 2 3 2 2" xfId="45937" xr:uid="{00000000-0005-0000-0000-0000024C0000}"/>
    <cellStyle name="40% - uthevingsfarge 2 5 2 3 3" xfId="45938" xr:uid="{00000000-0005-0000-0000-0000034C0000}"/>
    <cellStyle name="40% - uthevingsfarge 2 5 2 3_3. Chng in credit spreads" xfId="45939" xr:uid="{00000000-0005-0000-0000-0000044C0000}"/>
    <cellStyle name="40% - uthevingsfarge 2 5 2 4" xfId="45940" xr:uid="{00000000-0005-0000-0000-0000054C0000}"/>
    <cellStyle name="40% - uthevingsfarge 2 5 2 4 2" xfId="45941" xr:uid="{00000000-0005-0000-0000-0000064C0000}"/>
    <cellStyle name="40% - uthevingsfarge 2 5 2 5" xfId="45942" xr:uid="{00000000-0005-0000-0000-0000074C0000}"/>
    <cellStyle name="40% - uthevingsfarge 2 5 2_3. Chng in credit spreads" xfId="45943" xr:uid="{00000000-0005-0000-0000-0000084C0000}"/>
    <cellStyle name="40% - uthevingsfarge 2 5 3" xfId="4529" xr:uid="{00000000-0005-0000-0000-0000094C0000}"/>
    <cellStyle name="40% - uthevingsfarge 2 5 3 2" xfId="16871" xr:uid="{00000000-0005-0000-0000-00000A4C0000}"/>
    <cellStyle name="40% - uthevingsfarge 2 5 3 2 2" xfId="45944" xr:uid="{00000000-0005-0000-0000-00000B4C0000}"/>
    <cellStyle name="40% - uthevingsfarge 2 5 3 3" xfId="45945" xr:uid="{00000000-0005-0000-0000-00000C4C0000}"/>
    <cellStyle name="40% - uthevingsfarge 2 5 3_3. Chng in credit spreads" xfId="45946" xr:uid="{00000000-0005-0000-0000-00000D4C0000}"/>
    <cellStyle name="40% - uthevingsfarge 2 5 4" xfId="16872" xr:uid="{00000000-0005-0000-0000-00000E4C0000}"/>
    <cellStyle name="40% - uthevingsfarge 2 5 4 2" xfId="45947" xr:uid="{00000000-0005-0000-0000-00000F4C0000}"/>
    <cellStyle name="40% - uthevingsfarge 2 5 4 2 2" xfId="45948" xr:uid="{00000000-0005-0000-0000-0000104C0000}"/>
    <cellStyle name="40% - uthevingsfarge 2 5 4 3" xfId="45949" xr:uid="{00000000-0005-0000-0000-0000114C0000}"/>
    <cellStyle name="40% - uthevingsfarge 2 5 4_3. Chng in credit spreads" xfId="45950" xr:uid="{00000000-0005-0000-0000-0000124C0000}"/>
    <cellStyle name="40% - uthevingsfarge 2 5 5" xfId="16873" xr:uid="{00000000-0005-0000-0000-0000134C0000}"/>
    <cellStyle name="40% - uthevingsfarge 2 5 5 2" xfId="45951" xr:uid="{00000000-0005-0000-0000-0000144C0000}"/>
    <cellStyle name="40% - uthevingsfarge 2 5 6" xfId="39940" xr:uid="{00000000-0005-0000-0000-0000154C0000}"/>
    <cellStyle name="40% - uthevingsfarge 2 5 7" xfId="45952" xr:uid="{00000000-0005-0000-0000-0000164C0000}"/>
    <cellStyle name="40% - uthevingsfarge 2 5 8" xfId="45953" xr:uid="{00000000-0005-0000-0000-0000174C0000}"/>
    <cellStyle name="40% - uthevingsfarge 2 5 9" xfId="45954" xr:uid="{00000000-0005-0000-0000-0000184C0000}"/>
    <cellStyle name="40% - uthevingsfarge 2 5_3. Chng in credit spreads" xfId="45955"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56" xr:uid="{00000000-0005-0000-0000-00001D4C0000}"/>
    <cellStyle name="40% - uthevingsfarge 2 50 2_4 manuell" xfId="55093" xr:uid="{1F684DAC-F7B1-4619-BE59-EB3794D8B78D}"/>
    <cellStyle name="40% - uthevingsfarge 2 50 3" xfId="4533" xr:uid="{00000000-0005-0000-0000-00001F4C0000}"/>
    <cellStyle name="40% - uthevingsfarge 2 50 4" xfId="45957" xr:uid="{00000000-0005-0000-0000-0000204C0000}"/>
    <cellStyle name="40% - uthevingsfarge 2 50_4 manuell" xfId="55094"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58" xr:uid="{00000000-0005-0000-0000-0000254C0000}"/>
    <cellStyle name="40% - uthevingsfarge 2 51 2_4 manuell" xfId="55095" xr:uid="{3044E632-270F-4939-8F53-7843538C7FE2}"/>
    <cellStyle name="40% - uthevingsfarge 2 51 3" xfId="4537" xr:uid="{00000000-0005-0000-0000-0000274C0000}"/>
    <cellStyle name="40% - uthevingsfarge 2 51 4" xfId="45959" xr:uid="{00000000-0005-0000-0000-0000284C0000}"/>
    <cellStyle name="40% - uthevingsfarge 2 51_4 manuell" xfId="55096"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0" xr:uid="{00000000-0005-0000-0000-00002D4C0000}"/>
    <cellStyle name="40% - uthevingsfarge 2 52 2_4 manuell" xfId="55097" xr:uid="{770E0FCA-30B9-4D16-8E3F-EA46AE9BB372}"/>
    <cellStyle name="40% - uthevingsfarge 2 52 3" xfId="4541" xr:uid="{00000000-0005-0000-0000-00002F4C0000}"/>
    <cellStyle name="40% - uthevingsfarge 2 52 4" xfId="45961" xr:uid="{00000000-0005-0000-0000-0000304C0000}"/>
    <cellStyle name="40% - uthevingsfarge 2 52_4 manuell" xfId="55098"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2" xr:uid="{00000000-0005-0000-0000-0000354C0000}"/>
    <cellStyle name="40% - uthevingsfarge 2 53 2_4 manuell" xfId="55099" xr:uid="{B3EBF8D4-46F1-47CA-BAFA-78D5F53A7057}"/>
    <cellStyle name="40% - uthevingsfarge 2 53 3" xfId="4545" xr:uid="{00000000-0005-0000-0000-0000374C0000}"/>
    <cellStyle name="40% - uthevingsfarge 2 53 4" xfId="45963" xr:uid="{00000000-0005-0000-0000-0000384C0000}"/>
    <cellStyle name="40% - uthevingsfarge 2 53_4 manuell" xfId="55100"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64" xr:uid="{00000000-0005-0000-0000-00003D4C0000}"/>
    <cellStyle name="40% - uthevingsfarge 2 54 2_4 manuell" xfId="55101" xr:uid="{39DF7368-2FFB-422F-A9CE-EB0DECF3EF1D}"/>
    <cellStyle name="40% - uthevingsfarge 2 54 3" xfId="4549" xr:uid="{00000000-0005-0000-0000-00003F4C0000}"/>
    <cellStyle name="40% - uthevingsfarge 2 54 4" xfId="45965" xr:uid="{00000000-0005-0000-0000-0000404C0000}"/>
    <cellStyle name="40% - uthevingsfarge 2 54_4 manuell" xfId="55102"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66" xr:uid="{00000000-0005-0000-0000-0000454C0000}"/>
    <cellStyle name="40% - uthevingsfarge 2 55 2_4 manuell" xfId="55103" xr:uid="{2FFB4DD9-882B-4590-947D-A45CD744AC74}"/>
    <cellStyle name="40% - uthevingsfarge 2 55 3" xfId="4553" xr:uid="{00000000-0005-0000-0000-0000474C0000}"/>
    <cellStyle name="40% - uthevingsfarge 2 55 4" xfId="45967" xr:uid="{00000000-0005-0000-0000-0000484C0000}"/>
    <cellStyle name="40% - uthevingsfarge 2 55_4 manuell" xfId="55104"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68" xr:uid="{00000000-0005-0000-0000-00004D4C0000}"/>
    <cellStyle name="40% - uthevingsfarge 2 56 2_4 manuell" xfId="55105" xr:uid="{65789CA2-873F-4027-A99F-4FB72B1B7041}"/>
    <cellStyle name="40% - uthevingsfarge 2 56 3" xfId="4557" xr:uid="{00000000-0005-0000-0000-00004F4C0000}"/>
    <cellStyle name="40% - uthevingsfarge 2 56 4" xfId="45969" xr:uid="{00000000-0005-0000-0000-0000504C0000}"/>
    <cellStyle name="40% - uthevingsfarge 2 56_4 manuell" xfId="55106"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0" xr:uid="{00000000-0005-0000-0000-0000554C0000}"/>
    <cellStyle name="40% - uthevingsfarge 2 57 2_4 manuell" xfId="55107" xr:uid="{2EB6C89E-8D03-4C93-81F2-F9E1656218EF}"/>
    <cellStyle name="40% - uthevingsfarge 2 57 3" xfId="4561" xr:uid="{00000000-0005-0000-0000-0000574C0000}"/>
    <cellStyle name="40% - uthevingsfarge 2 57 4" xfId="45971" xr:uid="{00000000-0005-0000-0000-0000584C0000}"/>
    <cellStyle name="40% - uthevingsfarge 2 57_4 manuell" xfId="55108"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2" xr:uid="{00000000-0005-0000-0000-00005D4C0000}"/>
    <cellStyle name="40% - uthevingsfarge 2 58 2_4 manuell" xfId="55109" xr:uid="{F1020F11-459E-47FB-8081-989EFBF706CD}"/>
    <cellStyle name="40% - uthevingsfarge 2 58 3" xfId="4565" xr:uid="{00000000-0005-0000-0000-00005F4C0000}"/>
    <cellStyle name="40% - uthevingsfarge 2 58 4" xfId="45973" xr:uid="{00000000-0005-0000-0000-0000604C0000}"/>
    <cellStyle name="40% - uthevingsfarge 2 58_4 manuell" xfId="55110"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74" xr:uid="{00000000-0005-0000-0000-0000654C0000}"/>
    <cellStyle name="40% - uthevingsfarge 2 59 2_4 manuell" xfId="55111" xr:uid="{F2BE4BAB-B398-4926-AED1-1FF1C4AD3E88}"/>
    <cellStyle name="40% - uthevingsfarge 2 59 3" xfId="4569" xr:uid="{00000000-0005-0000-0000-0000674C0000}"/>
    <cellStyle name="40% - uthevingsfarge 2 59 4" xfId="45975" xr:uid="{00000000-0005-0000-0000-0000684C0000}"/>
    <cellStyle name="40% - uthevingsfarge 2 59_4 manuell" xfId="55112"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76" xr:uid="{00000000-0005-0000-0000-00006D4C0000}"/>
    <cellStyle name="40% - uthevingsfarge 2 6 2 2_CC1" xfId="55113" xr:uid="{F9E16998-F91F-4B6A-9E92-48217B021BAF}"/>
    <cellStyle name="40% - uthevingsfarge 2 6 2 3" xfId="45977" xr:uid="{00000000-0005-0000-0000-00006E4C0000}"/>
    <cellStyle name="40% - uthevingsfarge 2 6 2 4" xfId="45978" xr:uid="{00000000-0005-0000-0000-00006F4C0000}"/>
    <cellStyle name="40% - uthevingsfarge 2 6 2_3. Chng in credit spreads" xfId="45979" xr:uid="{00000000-0005-0000-0000-0000704C0000}"/>
    <cellStyle name="40% - uthevingsfarge 2 6 3" xfId="4573" xr:uid="{00000000-0005-0000-0000-0000714C0000}"/>
    <cellStyle name="40% - uthevingsfarge 2 6 3 2" xfId="16874" xr:uid="{00000000-0005-0000-0000-0000724C0000}"/>
    <cellStyle name="40% - uthevingsfarge 2 6 3 2 2" xfId="45980" xr:uid="{00000000-0005-0000-0000-0000734C0000}"/>
    <cellStyle name="40% - uthevingsfarge 2 6 3 3" xfId="45981" xr:uid="{00000000-0005-0000-0000-0000744C0000}"/>
    <cellStyle name="40% - uthevingsfarge 2 6 3_3. Chng in credit spreads" xfId="45982" xr:uid="{00000000-0005-0000-0000-0000754C0000}"/>
    <cellStyle name="40% - uthevingsfarge 2 6 4" xfId="16875" xr:uid="{00000000-0005-0000-0000-0000764C0000}"/>
    <cellStyle name="40% - uthevingsfarge 2 6 4 2" xfId="45983" xr:uid="{00000000-0005-0000-0000-0000774C0000}"/>
    <cellStyle name="40% - uthevingsfarge 2 6 5" xfId="16876" xr:uid="{00000000-0005-0000-0000-0000784C0000}"/>
    <cellStyle name="40% - uthevingsfarge 2 6 6" xfId="39941" xr:uid="{00000000-0005-0000-0000-0000794C0000}"/>
    <cellStyle name="40% - uthevingsfarge 2 6 7" xfId="45984" xr:uid="{00000000-0005-0000-0000-00007A4C0000}"/>
    <cellStyle name="40% - uthevingsfarge 2 6 8" xfId="45985" xr:uid="{00000000-0005-0000-0000-00007B4C0000}"/>
    <cellStyle name="40% - uthevingsfarge 2 6 9" xfId="45986" xr:uid="{00000000-0005-0000-0000-00007C4C0000}"/>
    <cellStyle name="40% - uthevingsfarge 2 6_3. Chng in credit spreads" xfId="45987" xr:uid="{00000000-0005-0000-0000-00007D4C0000}"/>
    <cellStyle name="40% - uthevingsfarge 2 60" xfId="16877" xr:uid="{00000000-0005-0000-0000-00007E4C0000}"/>
    <cellStyle name="40% - uthevingsfarge 2 60 2" xfId="16878" xr:uid="{00000000-0005-0000-0000-00007F4C0000}"/>
    <cellStyle name="40% - uthevingsfarge 2 60 2 2" xfId="36613" xr:uid="{00000000-0005-0000-0000-0000804C0000}"/>
    <cellStyle name="40% - uthevingsfarge 2 60 3" xfId="16879" xr:uid="{00000000-0005-0000-0000-0000814C0000}"/>
    <cellStyle name="40% - uthevingsfarge 2 60 4" xfId="36377"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4" xr:uid="{00000000-0005-0000-0000-0000864C0000}"/>
    <cellStyle name="40% - uthevingsfarge 2 61 3" xfId="16883" xr:uid="{00000000-0005-0000-0000-0000874C0000}"/>
    <cellStyle name="40% - uthevingsfarge 2 61 4" xfId="36403"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2" xr:uid="{00000000-0005-0000-0000-00008C4C0000}"/>
    <cellStyle name="40% - uthevingsfarge 2 62 3" xfId="36388" xr:uid="{00000000-0005-0000-0000-00008D4C0000}"/>
    <cellStyle name="40% - uthevingsfarge 2 62_AVA DVA EL" xfId="16887" xr:uid="{00000000-0005-0000-0000-00008E4C0000}"/>
    <cellStyle name="40% - uthevingsfarge 2 63" xfId="16888" xr:uid="{00000000-0005-0000-0000-00008F4C0000}"/>
    <cellStyle name="40% - uthevingsfarge 2 63 2" xfId="36587" xr:uid="{00000000-0005-0000-0000-0000904C0000}"/>
    <cellStyle name="40% - uthevingsfarge 2 64" xfId="16889" xr:uid="{00000000-0005-0000-0000-0000914C0000}"/>
    <cellStyle name="40% - uthevingsfarge 2 64 2" xfId="36666" xr:uid="{00000000-0005-0000-0000-0000924C0000}"/>
    <cellStyle name="40% - uthevingsfarge 2 65" xfId="16890" xr:uid="{00000000-0005-0000-0000-0000934C0000}"/>
    <cellStyle name="40% - uthevingsfarge 2 65 2" xfId="36557" xr:uid="{00000000-0005-0000-0000-0000944C0000}"/>
    <cellStyle name="40% - uthevingsfarge 2 66" xfId="16891" xr:uid="{00000000-0005-0000-0000-0000954C0000}"/>
    <cellStyle name="40% - uthevingsfarge 2 66 2" xfId="36652" xr:uid="{00000000-0005-0000-0000-0000964C0000}"/>
    <cellStyle name="40% - uthevingsfarge 2 67" xfId="36526" xr:uid="{00000000-0005-0000-0000-0000974C0000}"/>
    <cellStyle name="40% - uthevingsfarge 2 68" xfId="45988" xr:uid="{00000000-0005-0000-0000-0000984C0000}"/>
    <cellStyle name="40% - uthevingsfarge 2 69" xfId="45989"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0" xr:uid="{00000000-0005-0000-0000-00009D4C0000}"/>
    <cellStyle name="40% - uthevingsfarge 2 7 2 4" xfId="45991" xr:uid="{00000000-0005-0000-0000-00009E4C0000}"/>
    <cellStyle name="40% - uthevingsfarge 2 7 2_4 manuell" xfId="55114"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2" xr:uid="{00000000-0005-0000-0000-0000A54C0000}"/>
    <cellStyle name="40% - uthevingsfarge 2 7 7" xfId="45993" xr:uid="{00000000-0005-0000-0000-0000A64C0000}"/>
    <cellStyle name="40% - uthevingsfarge 2 7 8" xfId="45994" xr:uid="{00000000-0005-0000-0000-0000A74C0000}"/>
    <cellStyle name="40% - uthevingsfarge 2 7_3. Chng in credit spreads" xfId="45995" xr:uid="{00000000-0005-0000-0000-0000A84C0000}"/>
    <cellStyle name="40% - uthevingsfarge 2 70" xfId="45996" xr:uid="{00000000-0005-0000-0000-0000A94C0000}"/>
    <cellStyle name="40% - uthevingsfarge 2 71" xfId="45997" xr:uid="{00000000-0005-0000-0000-0000AA4C0000}"/>
    <cellStyle name="40% - uthevingsfarge 2 72" xfId="45998" xr:uid="{00000000-0005-0000-0000-0000AB4C0000}"/>
    <cellStyle name="40% - uthevingsfarge 2 73" xfId="45999" xr:uid="{00000000-0005-0000-0000-0000AC4C0000}"/>
    <cellStyle name="40% - uthevingsfarge 2 74" xfId="46000"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1" xr:uid="{00000000-0005-0000-0000-0000B14C0000}"/>
    <cellStyle name="40% - uthevingsfarge 2 8 2 4" xfId="46002" xr:uid="{00000000-0005-0000-0000-0000B24C0000}"/>
    <cellStyle name="40% - uthevingsfarge 2 8 2_4 manuell" xfId="55115" xr:uid="{8B456EBF-040C-495F-B054-0F575167D172}"/>
    <cellStyle name="40% - uthevingsfarge 2 8 3" xfId="4581" xr:uid="{00000000-0005-0000-0000-0000B44C0000}"/>
    <cellStyle name="40% - uthevingsfarge 2 8 4" xfId="46003" xr:uid="{00000000-0005-0000-0000-0000B54C0000}"/>
    <cellStyle name="40% - uthevingsfarge 2 8 5" xfId="46004" xr:uid="{00000000-0005-0000-0000-0000B64C0000}"/>
    <cellStyle name="40% - uthevingsfarge 2 8_3. Chng in credit spreads" xfId="46005"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06" xr:uid="{00000000-0005-0000-0000-0000BB4C0000}"/>
    <cellStyle name="40% - uthevingsfarge 2 9 2_4 manuell" xfId="55116" xr:uid="{B8DE8B51-9BB2-4ACD-8FCF-3651166921C2}"/>
    <cellStyle name="40% - uthevingsfarge 2 9 3" xfId="4585" xr:uid="{00000000-0005-0000-0000-0000BD4C0000}"/>
    <cellStyle name="40% - uthevingsfarge 2 9 4" xfId="46007" xr:uid="{00000000-0005-0000-0000-0000BE4C0000}"/>
    <cellStyle name="40% - uthevingsfarge 2 9 5" xfId="46008" xr:uid="{00000000-0005-0000-0000-0000BF4C0000}"/>
    <cellStyle name="40% - uthevingsfarge 2 9_4 manuell" xfId="55117" xr:uid="{287601AB-E874-4A54-BE31-AC9D883FF60E}"/>
    <cellStyle name="40% - uthevingsfarge 2_4 manuell" xfId="55118" xr:uid="{014AD2DA-1D44-4381-932C-1B63CF594D42}"/>
    <cellStyle name="40% - uthevingsfarge 3" xfId="36252"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09" xr:uid="{00000000-0005-0000-0000-0000C64C0000}"/>
    <cellStyle name="40% - uthevingsfarge 3 10 2_4 manuell" xfId="55119" xr:uid="{D51FB577-E26F-42BF-97CB-8BBF9E55E659}"/>
    <cellStyle name="40% - uthevingsfarge 3 10 3" xfId="4589" xr:uid="{00000000-0005-0000-0000-0000C84C0000}"/>
    <cellStyle name="40% - uthevingsfarge 3 10 4" xfId="46010" xr:uid="{00000000-0005-0000-0000-0000C94C0000}"/>
    <cellStyle name="40% - uthevingsfarge 3 10 5" xfId="46011" xr:uid="{00000000-0005-0000-0000-0000CA4C0000}"/>
    <cellStyle name="40% - uthevingsfarge 3 10_4 manuell" xfId="55120"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2" xr:uid="{00000000-0005-0000-0000-0000CF4C0000}"/>
    <cellStyle name="40% - uthevingsfarge 3 11 2_4 manuell" xfId="55121" xr:uid="{0C4E8B6C-B39D-4170-ABC4-5A145A20F16C}"/>
    <cellStyle name="40% - uthevingsfarge 3 11 3" xfId="4593" xr:uid="{00000000-0005-0000-0000-0000D14C0000}"/>
    <cellStyle name="40% - uthevingsfarge 3 11 4" xfId="46013" xr:uid="{00000000-0005-0000-0000-0000D24C0000}"/>
    <cellStyle name="40% - uthevingsfarge 3 11_4 manuell" xfId="55122"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14" xr:uid="{00000000-0005-0000-0000-0000D74C0000}"/>
    <cellStyle name="40% - uthevingsfarge 3 12 2_4 manuell" xfId="55123" xr:uid="{CFF3BBBE-D7BA-47AD-922F-854BD758B38C}"/>
    <cellStyle name="40% - uthevingsfarge 3 12 3" xfId="4597" xr:uid="{00000000-0005-0000-0000-0000D94C0000}"/>
    <cellStyle name="40% - uthevingsfarge 3 12 4" xfId="46015" xr:uid="{00000000-0005-0000-0000-0000DA4C0000}"/>
    <cellStyle name="40% - uthevingsfarge 3 12_4 manuell" xfId="55124"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16" xr:uid="{00000000-0005-0000-0000-0000DF4C0000}"/>
    <cellStyle name="40% - uthevingsfarge 3 13 2_4 manuell" xfId="55125" xr:uid="{1C371A69-2304-49D5-B967-BC49A676C1B0}"/>
    <cellStyle name="40% - uthevingsfarge 3 13 3" xfId="4601" xr:uid="{00000000-0005-0000-0000-0000E14C0000}"/>
    <cellStyle name="40% - uthevingsfarge 3 13 4" xfId="46017" xr:uid="{00000000-0005-0000-0000-0000E24C0000}"/>
    <cellStyle name="40% - uthevingsfarge 3 13_4 manuell" xfId="55126"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18" xr:uid="{00000000-0005-0000-0000-0000E74C0000}"/>
    <cellStyle name="40% - uthevingsfarge 3 14 2_4 manuell" xfId="55127" xr:uid="{416ABD18-429B-47C0-AF7C-B50190DC4D13}"/>
    <cellStyle name="40% - uthevingsfarge 3 14 3" xfId="4605" xr:uid="{00000000-0005-0000-0000-0000E94C0000}"/>
    <cellStyle name="40% - uthevingsfarge 3 14 4" xfId="46019" xr:uid="{00000000-0005-0000-0000-0000EA4C0000}"/>
    <cellStyle name="40% - uthevingsfarge 3 14_4 manuell" xfId="55128"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0" xr:uid="{00000000-0005-0000-0000-0000EF4C0000}"/>
    <cellStyle name="40% - uthevingsfarge 3 15 2_4 manuell" xfId="55129" xr:uid="{4F21449E-8E53-4657-B9D5-2183CEAF2798}"/>
    <cellStyle name="40% - uthevingsfarge 3 15 3" xfId="4609" xr:uid="{00000000-0005-0000-0000-0000F14C0000}"/>
    <cellStyle name="40% - uthevingsfarge 3 15 4" xfId="46021" xr:uid="{00000000-0005-0000-0000-0000F24C0000}"/>
    <cellStyle name="40% - uthevingsfarge 3 15_4 manuell" xfId="55130"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2" xr:uid="{00000000-0005-0000-0000-0000F74C0000}"/>
    <cellStyle name="40% - uthevingsfarge 3 16 2_4 manuell" xfId="55131" xr:uid="{AF91D477-A79F-4F9A-8EFC-71C47B65A21F}"/>
    <cellStyle name="40% - uthevingsfarge 3 16 3" xfId="4613" xr:uid="{00000000-0005-0000-0000-0000F94C0000}"/>
    <cellStyle name="40% - uthevingsfarge 3 16 4" xfId="46023" xr:uid="{00000000-0005-0000-0000-0000FA4C0000}"/>
    <cellStyle name="40% - uthevingsfarge 3 16_4 manuell" xfId="55132"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24" xr:uid="{00000000-0005-0000-0000-0000FF4C0000}"/>
    <cellStyle name="40% - uthevingsfarge 3 17 2_4 manuell" xfId="55133" xr:uid="{3A9BE7E7-A183-4969-94BD-88B95B350BBB}"/>
    <cellStyle name="40% - uthevingsfarge 3 17 3" xfId="4617" xr:uid="{00000000-0005-0000-0000-0000014D0000}"/>
    <cellStyle name="40% - uthevingsfarge 3 17 4" xfId="46025" xr:uid="{00000000-0005-0000-0000-0000024D0000}"/>
    <cellStyle name="40% - uthevingsfarge 3 17_4 manuell" xfId="55134"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26" xr:uid="{00000000-0005-0000-0000-0000074D0000}"/>
    <cellStyle name="40% - uthevingsfarge 3 18 2_4 manuell" xfId="55135" xr:uid="{462C415A-0FB5-40D7-9893-EAFEE7DA1284}"/>
    <cellStyle name="40% - uthevingsfarge 3 18 3" xfId="4621" xr:uid="{00000000-0005-0000-0000-0000094D0000}"/>
    <cellStyle name="40% - uthevingsfarge 3 18 4" xfId="46027" xr:uid="{00000000-0005-0000-0000-00000A4D0000}"/>
    <cellStyle name="40% - uthevingsfarge 3 18_4 manuell" xfId="55136"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28" xr:uid="{00000000-0005-0000-0000-00000F4D0000}"/>
    <cellStyle name="40% - uthevingsfarge 3 19 2_4 manuell" xfId="55137" xr:uid="{996089D7-9ADE-4EB9-A21F-6F11F0727832}"/>
    <cellStyle name="40% - uthevingsfarge 3 19 3" xfId="4625" xr:uid="{00000000-0005-0000-0000-0000114D0000}"/>
    <cellStyle name="40% - uthevingsfarge 3 19 4" xfId="46029" xr:uid="{00000000-0005-0000-0000-0000124D0000}"/>
    <cellStyle name="40% - uthevingsfarge 3 19_4 manuell" xfId="55138"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0" xr:uid="{00000000-0005-0000-0000-00001B4D0000}"/>
    <cellStyle name="40% - uthevingsfarge 3 2 14" xfId="46031" xr:uid="{00000000-0005-0000-0000-00001C4D0000}"/>
    <cellStyle name="40% - uthevingsfarge 3 2 15" xfId="46032" xr:uid="{00000000-0005-0000-0000-00001D4D0000}"/>
    <cellStyle name="40% - uthevingsfarge 3 2 16" xfId="46033" xr:uid="{00000000-0005-0000-0000-00001E4D0000}"/>
    <cellStyle name="40% - uthevingsfarge 3 2 2" xfId="4627" xr:uid="{00000000-0005-0000-0000-00001F4D0000}"/>
    <cellStyle name="40% - uthevingsfarge 3 2 2 10" xfId="46034" xr:uid="{00000000-0005-0000-0000-0000204D0000}"/>
    <cellStyle name="40% - uthevingsfarge 3 2 2 11" xfId="46035" xr:uid="{00000000-0005-0000-0000-0000214D0000}"/>
    <cellStyle name="40% - uthevingsfarge 3 2 2 2" xfId="4628" xr:uid="{00000000-0005-0000-0000-0000224D0000}"/>
    <cellStyle name="40% - uthevingsfarge 3 2 2 2 10" xfId="46036" xr:uid="{00000000-0005-0000-0000-0000234D0000}"/>
    <cellStyle name="40% - uthevingsfarge 3 2 2 2 2" xfId="16902" xr:uid="{00000000-0005-0000-0000-0000244D0000}"/>
    <cellStyle name="40% - uthevingsfarge 3 2 2 2 2 2" xfId="16903" xr:uid="{00000000-0005-0000-0000-0000254D0000}"/>
    <cellStyle name="40% - uthevingsfarge 3 2 2 2 2 2 2" xfId="46037" xr:uid="{00000000-0005-0000-0000-0000264D0000}"/>
    <cellStyle name="40% - uthevingsfarge 3 2 2 2 2 2 2 2" xfId="46038" xr:uid="{00000000-0005-0000-0000-0000274D0000}"/>
    <cellStyle name="40% - uthevingsfarge 3 2 2 2 2 2 3" xfId="46039" xr:uid="{00000000-0005-0000-0000-0000284D0000}"/>
    <cellStyle name="40% - uthevingsfarge 3 2 2 2 2 2_3. Chng in credit spreads" xfId="46040" xr:uid="{00000000-0005-0000-0000-0000294D0000}"/>
    <cellStyle name="40% - uthevingsfarge 3 2 2 2 2 3" xfId="16904" xr:uid="{00000000-0005-0000-0000-00002A4D0000}"/>
    <cellStyle name="40% - uthevingsfarge 3 2 2 2 2 3 2" xfId="46041" xr:uid="{00000000-0005-0000-0000-00002B4D0000}"/>
    <cellStyle name="40% - uthevingsfarge 3 2 2 2 2 4" xfId="46042" xr:uid="{00000000-0005-0000-0000-00002C4D0000}"/>
    <cellStyle name="40% - uthevingsfarge 3 2 2 2 2 5" xfId="46043" xr:uid="{00000000-0005-0000-0000-00002D4D0000}"/>
    <cellStyle name="40% - uthevingsfarge 3 2 2 2 2 6" xfId="46044" xr:uid="{00000000-0005-0000-0000-00002E4D0000}"/>
    <cellStyle name="40% - uthevingsfarge 3 2 2 2 2_3. Chng in credit spreads" xfId="46045" xr:uid="{00000000-0005-0000-0000-00002F4D0000}"/>
    <cellStyle name="40% - uthevingsfarge 3 2 2 2 3" xfId="16905" xr:uid="{00000000-0005-0000-0000-0000304D0000}"/>
    <cellStyle name="40% - uthevingsfarge 3 2 2 2 3 2" xfId="16906" xr:uid="{00000000-0005-0000-0000-0000314D0000}"/>
    <cellStyle name="40% - uthevingsfarge 3 2 2 2 3 2 2" xfId="46046" xr:uid="{00000000-0005-0000-0000-0000324D0000}"/>
    <cellStyle name="40% - uthevingsfarge 3 2 2 2 3 2 2 2" xfId="46047" xr:uid="{00000000-0005-0000-0000-0000334D0000}"/>
    <cellStyle name="40% - uthevingsfarge 3 2 2 2 3 2 3" xfId="46048" xr:uid="{00000000-0005-0000-0000-0000344D0000}"/>
    <cellStyle name="40% - uthevingsfarge 3 2 2 2 3 2_3. Chng in credit spreads" xfId="46049" xr:uid="{00000000-0005-0000-0000-0000354D0000}"/>
    <cellStyle name="40% - uthevingsfarge 3 2 2 2 3 3" xfId="16907" xr:uid="{00000000-0005-0000-0000-0000364D0000}"/>
    <cellStyle name="40% - uthevingsfarge 3 2 2 2 3 3 2" xfId="46050" xr:uid="{00000000-0005-0000-0000-0000374D0000}"/>
    <cellStyle name="40% - uthevingsfarge 3 2 2 2 3 4" xfId="46051" xr:uid="{00000000-0005-0000-0000-0000384D0000}"/>
    <cellStyle name="40% - uthevingsfarge 3 2 2 2 3 5" xfId="46052" xr:uid="{00000000-0005-0000-0000-0000394D0000}"/>
    <cellStyle name="40% - uthevingsfarge 3 2 2 2 3 6" xfId="46053" xr:uid="{00000000-0005-0000-0000-00003A4D0000}"/>
    <cellStyle name="40% - uthevingsfarge 3 2 2 2 3_3. Chng in credit spreads" xfId="46054" xr:uid="{00000000-0005-0000-0000-00003B4D0000}"/>
    <cellStyle name="40% - uthevingsfarge 3 2 2 2 4" xfId="16908" xr:uid="{00000000-0005-0000-0000-00003C4D0000}"/>
    <cellStyle name="40% - uthevingsfarge 3 2 2 2 4 2" xfId="16909" xr:uid="{00000000-0005-0000-0000-00003D4D0000}"/>
    <cellStyle name="40% - uthevingsfarge 3 2 2 2 4 2 2" xfId="46055" xr:uid="{00000000-0005-0000-0000-00003E4D0000}"/>
    <cellStyle name="40% - uthevingsfarge 3 2 2 2 4 3" xfId="16910" xr:uid="{00000000-0005-0000-0000-00003F4D0000}"/>
    <cellStyle name="40% - uthevingsfarge 3 2 2 2 4 4" xfId="46056" xr:uid="{00000000-0005-0000-0000-0000404D0000}"/>
    <cellStyle name="40% - uthevingsfarge 3 2 2 2 4 5" xfId="46057" xr:uid="{00000000-0005-0000-0000-0000414D0000}"/>
    <cellStyle name="40% - uthevingsfarge 3 2 2 2 4 6" xfId="46058" xr:uid="{00000000-0005-0000-0000-0000424D0000}"/>
    <cellStyle name="40% - uthevingsfarge 3 2 2 2 4_3. Chng in credit spreads" xfId="46059" xr:uid="{00000000-0005-0000-0000-0000434D0000}"/>
    <cellStyle name="40% - uthevingsfarge 3 2 2 2 5" xfId="16911" xr:uid="{00000000-0005-0000-0000-0000444D0000}"/>
    <cellStyle name="40% - uthevingsfarge 3 2 2 2 5 2" xfId="16912" xr:uid="{00000000-0005-0000-0000-0000454D0000}"/>
    <cellStyle name="40% - uthevingsfarge 3 2 2 2 5 2 2" xfId="46060" xr:uid="{00000000-0005-0000-0000-0000464D0000}"/>
    <cellStyle name="40% - uthevingsfarge 3 2 2 2 5 3" xfId="16913" xr:uid="{00000000-0005-0000-0000-0000474D0000}"/>
    <cellStyle name="40% - uthevingsfarge 3 2 2 2 5 4" xfId="46061" xr:uid="{00000000-0005-0000-0000-0000484D0000}"/>
    <cellStyle name="40% - uthevingsfarge 3 2 2 2 5 5" xfId="46062" xr:uid="{00000000-0005-0000-0000-0000494D0000}"/>
    <cellStyle name="40% - uthevingsfarge 3 2 2 2 5_3. Chng in credit spreads" xfId="46063" xr:uid="{00000000-0005-0000-0000-00004A4D0000}"/>
    <cellStyle name="40% - uthevingsfarge 3 2 2 2 6" xfId="16914" xr:uid="{00000000-0005-0000-0000-00004B4D0000}"/>
    <cellStyle name="40% - uthevingsfarge 3 2 2 2 6 2" xfId="46064" xr:uid="{00000000-0005-0000-0000-00004C4D0000}"/>
    <cellStyle name="40% - uthevingsfarge 3 2 2 2 7" xfId="16915" xr:uid="{00000000-0005-0000-0000-00004D4D0000}"/>
    <cellStyle name="40% - uthevingsfarge 3 2 2 2 8" xfId="46065" xr:uid="{00000000-0005-0000-0000-00004E4D0000}"/>
    <cellStyle name="40% - uthevingsfarge 3 2 2 2 9" xfId="46066" xr:uid="{00000000-0005-0000-0000-00004F4D0000}"/>
    <cellStyle name="40% - uthevingsfarge 3 2 2 2_3. Chng in credit spreads" xfId="46067" xr:uid="{00000000-0005-0000-0000-0000504D0000}"/>
    <cellStyle name="40% - uthevingsfarge 3 2 2 3" xfId="16916" xr:uid="{00000000-0005-0000-0000-0000514D0000}"/>
    <cellStyle name="40% - uthevingsfarge 3 2 2 3 2" xfId="16917" xr:uid="{00000000-0005-0000-0000-0000524D0000}"/>
    <cellStyle name="40% - uthevingsfarge 3 2 2 3 2 2" xfId="46068" xr:uid="{00000000-0005-0000-0000-0000534D0000}"/>
    <cellStyle name="40% - uthevingsfarge 3 2 2 3 2 2 2" xfId="46069" xr:uid="{00000000-0005-0000-0000-0000544D0000}"/>
    <cellStyle name="40% - uthevingsfarge 3 2 2 3 2 3" xfId="46070" xr:uid="{00000000-0005-0000-0000-0000554D0000}"/>
    <cellStyle name="40% - uthevingsfarge 3 2 2 3 2_3. Chng in credit spreads" xfId="46071" xr:uid="{00000000-0005-0000-0000-0000564D0000}"/>
    <cellStyle name="40% - uthevingsfarge 3 2 2 3 3" xfId="16918" xr:uid="{00000000-0005-0000-0000-0000574D0000}"/>
    <cellStyle name="40% - uthevingsfarge 3 2 2 3 3 2" xfId="46072" xr:uid="{00000000-0005-0000-0000-0000584D0000}"/>
    <cellStyle name="40% - uthevingsfarge 3 2 2 3 4" xfId="46073" xr:uid="{00000000-0005-0000-0000-0000594D0000}"/>
    <cellStyle name="40% - uthevingsfarge 3 2 2 3 5" xfId="46074" xr:uid="{00000000-0005-0000-0000-00005A4D0000}"/>
    <cellStyle name="40% - uthevingsfarge 3 2 2 3 6" xfId="46075" xr:uid="{00000000-0005-0000-0000-00005B4D0000}"/>
    <cellStyle name="40% - uthevingsfarge 3 2 2 3_3. Chng in credit spreads" xfId="46076" xr:uid="{00000000-0005-0000-0000-00005C4D0000}"/>
    <cellStyle name="40% - uthevingsfarge 3 2 2 4" xfId="16919" xr:uid="{00000000-0005-0000-0000-00005D4D0000}"/>
    <cellStyle name="40% - uthevingsfarge 3 2 2 4 2" xfId="16920" xr:uid="{00000000-0005-0000-0000-00005E4D0000}"/>
    <cellStyle name="40% - uthevingsfarge 3 2 2 4 2 2" xfId="46077" xr:uid="{00000000-0005-0000-0000-00005F4D0000}"/>
    <cellStyle name="40% - uthevingsfarge 3 2 2 4 2 2 2" xfId="46078" xr:uid="{00000000-0005-0000-0000-0000604D0000}"/>
    <cellStyle name="40% - uthevingsfarge 3 2 2 4 2 3" xfId="46079" xr:uid="{00000000-0005-0000-0000-0000614D0000}"/>
    <cellStyle name="40% - uthevingsfarge 3 2 2 4 2_3. Chng in credit spreads" xfId="46080" xr:uid="{00000000-0005-0000-0000-0000624D0000}"/>
    <cellStyle name="40% - uthevingsfarge 3 2 2 4 3" xfId="16921" xr:uid="{00000000-0005-0000-0000-0000634D0000}"/>
    <cellStyle name="40% - uthevingsfarge 3 2 2 4 3 2" xfId="46081" xr:uid="{00000000-0005-0000-0000-0000644D0000}"/>
    <cellStyle name="40% - uthevingsfarge 3 2 2 4 4" xfId="46082" xr:uid="{00000000-0005-0000-0000-0000654D0000}"/>
    <cellStyle name="40% - uthevingsfarge 3 2 2 4 5" xfId="46083" xr:uid="{00000000-0005-0000-0000-0000664D0000}"/>
    <cellStyle name="40% - uthevingsfarge 3 2 2 4 6" xfId="46084" xr:uid="{00000000-0005-0000-0000-0000674D0000}"/>
    <cellStyle name="40% - uthevingsfarge 3 2 2 4_3. Chng in credit spreads" xfId="46085" xr:uid="{00000000-0005-0000-0000-0000684D0000}"/>
    <cellStyle name="40% - uthevingsfarge 3 2 2 5" xfId="16922" xr:uid="{00000000-0005-0000-0000-0000694D0000}"/>
    <cellStyle name="40% - uthevingsfarge 3 2 2 5 2" xfId="16923" xr:uid="{00000000-0005-0000-0000-00006A4D0000}"/>
    <cellStyle name="40% - uthevingsfarge 3 2 2 5 2 2" xfId="46086" xr:uid="{00000000-0005-0000-0000-00006B4D0000}"/>
    <cellStyle name="40% - uthevingsfarge 3 2 2 5 2 2 2" xfId="46087" xr:uid="{00000000-0005-0000-0000-00006C4D0000}"/>
    <cellStyle name="40% - uthevingsfarge 3 2 2 5 2 3" xfId="46088" xr:uid="{00000000-0005-0000-0000-00006D4D0000}"/>
    <cellStyle name="40% - uthevingsfarge 3 2 2 5 2_3. Chng in credit spreads" xfId="46089" xr:uid="{00000000-0005-0000-0000-00006E4D0000}"/>
    <cellStyle name="40% - uthevingsfarge 3 2 2 5 3" xfId="16924" xr:uid="{00000000-0005-0000-0000-00006F4D0000}"/>
    <cellStyle name="40% - uthevingsfarge 3 2 2 5 3 2" xfId="46090" xr:uid="{00000000-0005-0000-0000-0000704D0000}"/>
    <cellStyle name="40% - uthevingsfarge 3 2 2 5 4" xfId="46091" xr:uid="{00000000-0005-0000-0000-0000714D0000}"/>
    <cellStyle name="40% - uthevingsfarge 3 2 2 5 5" xfId="46092" xr:uid="{00000000-0005-0000-0000-0000724D0000}"/>
    <cellStyle name="40% - uthevingsfarge 3 2 2 5 6" xfId="46093" xr:uid="{00000000-0005-0000-0000-0000734D0000}"/>
    <cellStyle name="40% - uthevingsfarge 3 2 2 5_3. Chng in credit spreads" xfId="46094" xr:uid="{00000000-0005-0000-0000-0000744D0000}"/>
    <cellStyle name="40% - uthevingsfarge 3 2 2 6" xfId="16925" xr:uid="{00000000-0005-0000-0000-0000754D0000}"/>
    <cellStyle name="40% - uthevingsfarge 3 2 2 6 2" xfId="16926" xr:uid="{00000000-0005-0000-0000-0000764D0000}"/>
    <cellStyle name="40% - uthevingsfarge 3 2 2 6 2 2" xfId="46095" xr:uid="{00000000-0005-0000-0000-0000774D0000}"/>
    <cellStyle name="40% - uthevingsfarge 3 2 2 6 3" xfId="16927" xr:uid="{00000000-0005-0000-0000-0000784D0000}"/>
    <cellStyle name="40% - uthevingsfarge 3 2 2 6 4" xfId="46096" xr:uid="{00000000-0005-0000-0000-0000794D0000}"/>
    <cellStyle name="40% - uthevingsfarge 3 2 2 6 5" xfId="46097" xr:uid="{00000000-0005-0000-0000-00007A4D0000}"/>
    <cellStyle name="40% - uthevingsfarge 3 2 2 6 6" xfId="46098" xr:uid="{00000000-0005-0000-0000-00007B4D0000}"/>
    <cellStyle name="40% - uthevingsfarge 3 2 2 6_3. Chng in credit spreads" xfId="46099" xr:uid="{00000000-0005-0000-0000-00007C4D0000}"/>
    <cellStyle name="40% - uthevingsfarge 3 2 2 7" xfId="16928" xr:uid="{00000000-0005-0000-0000-00007D4D0000}"/>
    <cellStyle name="40% - uthevingsfarge 3 2 2 7 2" xfId="46100" xr:uid="{00000000-0005-0000-0000-00007E4D0000}"/>
    <cellStyle name="40% - uthevingsfarge 3 2 2 8" xfId="39942" xr:uid="{00000000-0005-0000-0000-00007F4D0000}"/>
    <cellStyle name="40% - uthevingsfarge 3 2 2 9" xfId="46101" xr:uid="{00000000-0005-0000-0000-0000804D0000}"/>
    <cellStyle name="40% - uthevingsfarge 3 2 2_3. Chng in credit spreads" xfId="46102" xr:uid="{00000000-0005-0000-0000-0000814D0000}"/>
    <cellStyle name="40% - uthevingsfarge 3 2 3" xfId="12466" xr:uid="{00000000-0005-0000-0000-0000824D0000}"/>
    <cellStyle name="40% - uthevingsfarge 3 2 3 10" xfId="46103" xr:uid="{00000000-0005-0000-0000-0000834D0000}"/>
    <cellStyle name="40% - uthevingsfarge 3 2 3 2" xfId="16929" xr:uid="{00000000-0005-0000-0000-0000844D0000}"/>
    <cellStyle name="40% - uthevingsfarge 3 2 3 2 2" xfId="16930" xr:uid="{00000000-0005-0000-0000-0000854D0000}"/>
    <cellStyle name="40% - uthevingsfarge 3 2 3 2 2 2" xfId="46104" xr:uid="{00000000-0005-0000-0000-0000864D0000}"/>
    <cellStyle name="40% - uthevingsfarge 3 2 3 2 2 2 2" xfId="46105" xr:uid="{00000000-0005-0000-0000-0000874D0000}"/>
    <cellStyle name="40% - uthevingsfarge 3 2 3 2 2 3" xfId="46106" xr:uid="{00000000-0005-0000-0000-0000884D0000}"/>
    <cellStyle name="40% - uthevingsfarge 3 2 3 2 2_3. Chng in credit spreads" xfId="46107" xr:uid="{00000000-0005-0000-0000-0000894D0000}"/>
    <cellStyle name="40% - uthevingsfarge 3 2 3 2 3" xfId="16931" xr:uid="{00000000-0005-0000-0000-00008A4D0000}"/>
    <cellStyle name="40% - uthevingsfarge 3 2 3 2 3 2" xfId="46108" xr:uid="{00000000-0005-0000-0000-00008B4D0000}"/>
    <cellStyle name="40% - uthevingsfarge 3 2 3 2 3 2 2" xfId="46109" xr:uid="{00000000-0005-0000-0000-00008C4D0000}"/>
    <cellStyle name="40% - uthevingsfarge 3 2 3 2 3 3" xfId="46110" xr:uid="{00000000-0005-0000-0000-00008D4D0000}"/>
    <cellStyle name="40% - uthevingsfarge 3 2 3 2 3_3. Chng in credit spreads" xfId="46111" xr:uid="{00000000-0005-0000-0000-00008E4D0000}"/>
    <cellStyle name="40% - uthevingsfarge 3 2 3 2 4" xfId="46112" xr:uid="{00000000-0005-0000-0000-00008F4D0000}"/>
    <cellStyle name="40% - uthevingsfarge 3 2 3 2 4 2" xfId="46113" xr:uid="{00000000-0005-0000-0000-0000904D0000}"/>
    <cellStyle name="40% - uthevingsfarge 3 2 3 2 4 2 2" xfId="46114" xr:uid="{00000000-0005-0000-0000-0000914D0000}"/>
    <cellStyle name="40% - uthevingsfarge 3 2 3 2 4 3" xfId="46115" xr:uid="{00000000-0005-0000-0000-0000924D0000}"/>
    <cellStyle name="40% - uthevingsfarge 3 2 3 2 4_3. Chng in credit spreads" xfId="46116" xr:uid="{00000000-0005-0000-0000-0000934D0000}"/>
    <cellStyle name="40% - uthevingsfarge 3 2 3 2 5" xfId="46117" xr:uid="{00000000-0005-0000-0000-0000944D0000}"/>
    <cellStyle name="40% - uthevingsfarge 3 2 3 2 5 2" xfId="46118" xr:uid="{00000000-0005-0000-0000-0000954D0000}"/>
    <cellStyle name="40% - uthevingsfarge 3 2 3 2 6" xfId="46119" xr:uid="{00000000-0005-0000-0000-0000964D0000}"/>
    <cellStyle name="40% - uthevingsfarge 3 2 3 2_3. Chng in credit spreads" xfId="46120" xr:uid="{00000000-0005-0000-0000-0000974D0000}"/>
    <cellStyle name="40% - uthevingsfarge 3 2 3 3" xfId="16932" xr:uid="{00000000-0005-0000-0000-0000984D0000}"/>
    <cellStyle name="40% - uthevingsfarge 3 2 3 3 2" xfId="16933" xr:uid="{00000000-0005-0000-0000-0000994D0000}"/>
    <cellStyle name="40% - uthevingsfarge 3 2 3 3 2 2" xfId="46121" xr:uid="{00000000-0005-0000-0000-00009A4D0000}"/>
    <cellStyle name="40% - uthevingsfarge 3 2 3 3 2 2 2" xfId="46122" xr:uid="{00000000-0005-0000-0000-00009B4D0000}"/>
    <cellStyle name="40% - uthevingsfarge 3 2 3 3 2 3" xfId="46123" xr:uid="{00000000-0005-0000-0000-00009C4D0000}"/>
    <cellStyle name="40% - uthevingsfarge 3 2 3 3 2_3. Chng in credit spreads" xfId="46124" xr:uid="{00000000-0005-0000-0000-00009D4D0000}"/>
    <cellStyle name="40% - uthevingsfarge 3 2 3 3 3" xfId="16934" xr:uid="{00000000-0005-0000-0000-00009E4D0000}"/>
    <cellStyle name="40% - uthevingsfarge 3 2 3 3 3 2" xfId="46125" xr:uid="{00000000-0005-0000-0000-00009F4D0000}"/>
    <cellStyle name="40% - uthevingsfarge 3 2 3 3 4" xfId="46126" xr:uid="{00000000-0005-0000-0000-0000A04D0000}"/>
    <cellStyle name="40% - uthevingsfarge 3 2 3 3 5" xfId="46127" xr:uid="{00000000-0005-0000-0000-0000A14D0000}"/>
    <cellStyle name="40% - uthevingsfarge 3 2 3 3 6" xfId="46128" xr:uid="{00000000-0005-0000-0000-0000A24D0000}"/>
    <cellStyle name="40% - uthevingsfarge 3 2 3 3_3. Chng in credit spreads" xfId="46129" xr:uid="{00000000-0005-0000-0000-0000A34D0000}"/>
    <cellStyle name="40% - uthevingsfarge 3 2 3 4" xfId="16935" xr:uid="{00000000-0005-0000-0000-0000A44D0000}"/>
    <cellStyle name="40% - uthevingsfarge 3 2 3 4 2" xfId="16936" xr:uid="{00000000-0005-0000-0000-0000A54D0000}"/>
    <cellStyle name="40% - uthevingsfarge 3 2 3 4 2 2" xfId="46130" xr:uid="{00000000-0005-0000-0000-0000A64D0000}"/>
    <cellStyle name="40% - uthevingsfarge 3 2 3 4 3" xfId="16937" xr:uid="{00000000-0005-0000-0000-0000A74D0000}"/>
    <cellStyle name="40% - uthevingsfarge 3 2 3 4 4" xfId="46131" xr:uid="{00000000-0005-0000-0000-0000A84D0000}"/>
    <cellStyle name="40% - uthevingsfarge 3 2 3 4 5" xfId="46132" xr:uid="{00000000-0005-0000-0000-0000A94D0000}"/>
    <cellStyle name="40% - uthevingsfarge 3 2 3 4 6" xfId="46133" xr:uid="{00000000-0005-0000-0000-0000AA4D0000}"/>
    <cellStyle name="40% - uthevingsfarge 3 2 3 4_3. Chng in credit spreads" xfId="46134" xr:uid="{00000000-0005-0000-0000-0000AB4D0000}"/>
    <cellStyle name="40% - uthevingsfarge 3 2 3 5" xfId="16938" xr:uid="{00000000-0005-0000-0000-0000AC4D0000}"/>
    <cellStyle name="40% - uthevingsfarge 3 2 3 5 2" xfId="16939" xr:uid="{00000000-0005-0000-0000-0000AD4D0000}"/>
    <cellStyle name="40% - uthevingsfarge 3 2 3 5 2 2" xfId="46135" xr:uid="{00000000-0005-0000-0000-0000AE4D0000}"/>
    <cellStyle name="40% - uthevingsfarge 3 2 3 5 3" xfId="16940" xr:uid="{00000000-0005-0000-0000-0000AF4D0000}"/>
    <cellStyle name="40% - uthevingsfarge 3 2 3 5 4" xfId="46136" xr:uid="{00000000-0005-0000-0000-0000B04D0000}"/>
    <cellStyle name="40% - uthevingsfarge 3 2 3 5 5" xfId="46137" xr:uid="{00000000-0005-0000-0000-0000B14D0000}"/>
    <cellStyle name="40% - uthevingsfarge 3 2 3 5 6" xfId="46138" xr:uid="{00000000-0005-0000-0000-0000B24D0000}"/>
    <cellStyle name="40% - uthevingsfarge 3 2 3 5_3. Chng in credit spreads" xfId="46139" xr:uid="{00000000-0005-0000-0000-0000B34D0000}"/>
    <cellStyle name="40% - uthevingsfarge 3 2 3 6" xfId="16941" xr:uid="{00000000-0005-0000-0000-0000B44D0000}"/>
    <cellStyle name="40% - uthevingsfarge 3 2 3 6 2" xfId="46140" xr:uid="{00000000-0005-0000-0000-0000B54D0000}"/>
    <cellStyle name="40% - uthevingsfarge 3 2 3 6 2 2" xfId="46141" xr:uid="{00000000-0005-0000-0000-0000B64D0000}"/>
    <cellStyle name="40% - uthevingsfarge 3 2 3 6 3" xfId="46142" xr:uid="{00000000-0005-0000-0000-0000B74D0000}"/>
    <cellStyle name="40% - uthevingsfarge 3 2 3 6_3. Chng in credit spreads" xfId="46143" xr:uid="{00000000-0005-0000-0000-0000B84D0000}"/>
    <cellStyle name="40% - uthevingsfarge 3 2 3 7" xfId="16942" xr:uid="{00000000-0005-0000-0000-0000B94D0000}"/>
    <cellStyle name="40% - uthevingsfarge 3 2 3 7 2" xfId="46144" xr:uid="{00000000-0005-0000-0000-0000BA4D0000}"/>
    <cellStyle name="40% - uthevingsfarge 3 2 3 8" xfId="39943" xr:uid="{00000000-0005-0000-0000-0000BB4D0000}"/>
    <cellStyle name="40% - uthevingsfarge 3 2 3 9" xfId="46145" xr:uid="{00000000-0005-0000-0000-0000BC4D0000}"/>
    <cellStyle name="40% - uthevingsfarge 3 2 3_3. Chng in credit spreads" xfId="46146"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47" xr:uid="{00000000-0005-0000-0000-0000C14D0000}"/>
    <cellStyle name="40% - uthevingsfarge 3 2 4 2 3" xfId="46148" xr:uid="{00000000-0005-0000-0000-0000C24D0000}"/>
    <cellStyle name="40% - uthevingsfarge 3 2 4 2_3. Chng in credit spreads" xfId="46149" xr:uid="{00000000-0005-0000-0000-0000C34D0000}"/>
    <cellStyle name="40% - uthevingsfarge 3 2 4 3" xfId="16946" xr:uid="{00000000-0005-0000-0000-0000C44D0000}"/>
    <cellStyle name="40% - uthevingsfarge 3 2 4 3 2" xfId="46150" xr:uid="{00000000-0005-0000-0000-0000C54D0000}"/>
    <cellStyle name="40% - uthevingsfarge 3 2 4 3 2 2" xfId="46151" xr:uid="{00000000-0005-0000-0000-0000C64D0000}"/>
    <cellStyle name="40% - uthevingsfarge 3 2 4 3 3" xfId="46152" xr:uid="{00000000-0005-0000-0000-0000C74D0000}"/>
    <cellStyle name="40% - uthevingsfarge 3 2 4 3_3. Chng in credit spreads" xfId="46153" xr:uid="{00000000-0005-0000-0000-0000C84D0000}"/>
    <cellStyle name="40% - uthevingsfarge 3 2 4 4" xfId="16947" xr:uid="{00000000-0005-0000-0000-0000C94D0000}"/>
    <cellStyle name="40% - uthevingsfarge 3 2 4 4 2" xfId="46154" xr:uid="{00000000-0005-0000-0000-0000CA4D0000}"/>
    <cellStyle name="40% - uthevingsfarge 3 2 4 4 2 2" xfId="46155" xr:uid="{00000000-0005-0000-0000-0000CB4D0000}"/>
    <cellStyle name="40% - uthevingsfarge 3 2 4 4 3" xfId="46156" xr:uid="{00000000-0005-0000-0000-0000CC4D0000}"/>
    <cellStyle name="40% - uthevingsfarge 3 2 4 4_3. Chng in credit spreads" xfId="46157" xr:uid="{00000000-0005-0000-0000-0000CD4D0000}"/>
    <cellStyle name="40% - uthevingsfarge 3 2 4 5" xfId="46158" xr:uid="{00000000-0005-0000-0000-0000CE4D0000}"/>
    <cellStyle name="40% - uthevingsfarge 3 2 4 5 2" xfId="46159" xr:uid="{00000000-0005-0000-0000-0000CF4D0000}"/>
    <cellStyle name="40% - uthevingsfarge 3 2 4 6" xfId="46160" xr:uid="{00000000-0005-0000-0000-0000D04D0000}"/>
    <cellStyle name="40% - uthevingsfarge 3 2 4 7" xfId="46161" xr:uid="{00000000-0005-0000-0000-0000D14D0000}"/>
    <cellStyle name="40% - uthevingsfarge 3 2 4_3. Chng in credit spreads" xfId="46162"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63" xr:uid="{00000000-0005-0000-0000-0000D64D0000}"/>
    <cellStyle name="40% - uthevingsfarge 3 2 5 2 3" xfId="46164" xr:uid="{00000000-0005-0000-0000-0000D74D0000}"/>
    <cellStyle name="40% - uthevingsfarge 3 2 5 2_3. Chng in credit spreads" xfId="46165" xr:uid="{00000000-0005-0000-0000-0000D84D0000}"/>
    <cellStyle name="40% - uthevingsfarge 3 2 5 3" xfId="16951" xr:uid="{00000000-0005-0000-0000-0000D94D0000}"/>
    <cellStyle name="40% - uthevingsfarge 3 2 5 3 2" xfId="46166" xr:uid="{00000000-0005-0000-0000-0000DA4D0000}"/>
    <cellStyle name="40% - uthevingsfarge 3 2 5 4" xfId="16952" xr:uid="{00000000-0005-0000-0000-0000DB4D0000}"/>
    <cellStyle name="40% - uthevingsfarge 3 2 5 5" xfId="46167" xr:uid="{00000000-0005-0000-0000-0000DC4D0000}"/>
    <cellStyle name="40% - uthevingsfarge 3 2 5 6" xfId="46168" xr:uid="{00000000-0005-0000-0000-0000DD4D0000}"/>
    <cellStyle name="40% - uthevingsfarge 3 2 5 7" xfId="46169" xr:uid="{00000000-0005-0000-0000-0000DE4D0000}"/>
    <cellStyle name="40% - uthevingsfarge 3 2 5_3. Chng in credit spreads" xfId="46170"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1" xr:uid="{00000000-0005-0000-0000-0000E34D0000}"/>
    <cellStyle name="40% - uthevingsfarge 3 2 6 2 3" xfId="46172" xr:uid="{00000000-0005-0000-0000-0000E44D0000}"/>
    <cellStyle name="40% - uthevingsfarge 3 2 6 2_3. Chng in credit spreads" xfId="46173" xr:uid="{00000000-0005-0000-0000-0000E54D0000}"/>
    <cellStyle name="40% - uthevingsfarge 3 2 6 3" xfId="16956" xr:uid="{00000000-0005-0000-0000-0000E64D0000}"/>
    <cellStyle name="40% - uthevingsfarge 3 2 6 3 2" xfId="46174" xr:uid="{00000000-0005-0000-0000-0000E74D0000}"/>
    <cellStyle name="40% - uthevingsfarge 3 2 6 4" xfId="16957" xr:uid="{00000000-0005-0000-0000-0000E84D0000}"/>
    <cellStyle name="40% - uthevingsfarge 3 2 6 5" xfId="46175" xr:uid="{00000000-0005-0000-0000-0000E94D0000}"/>
    <cellStyle name="40% - uthevingsfarge 3 2 6 6" xfId="46176" xr:uid="{00000000-0005-0000-0000-0000EA4D0000}"/>
    <cellStyle name="40% - uthevingsfarge 3 2 6 7" xfId="46177" xr:uid="{00000000-0005-0000-0000-0000EB4D0000}"/>
    <cellStyle name="40% - uthevingsfarge 3 2 6_3. Chng in credit spreads" xfId="46178"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79"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0" xr:uid="{00000000-0005-0000-0000-0000F44D0000}"/>
    <cellStyle name="40% - uthevingsfarge 3 2 7 6" xfId="46181" xr:uid="{00000000-0005-0000-0000-0000F54D0000}"/>
    <cellStyle name="40% - uthevingsfarge 3 2 7_3. Chng in credit spreads" xfId="46182" xr:uid="{00000000-0005-0000-0000-0000F64D0000}"/>
    <cellStyle name="40% - uthevingsfarge 3 2 8" xfId="16964" xr:uid="{00000000-0005-0000-0000-0000F74D0000}"/>
    <cellStyle name="40% - uthevingsfarge 3 2 8 2" xfId="16965" xr:uid="{00000000-0005-0000-0000-0000F84D0000}"/>
    <cellStyle name="40% - uthevingsfarge 3 2 8 2 2" xfId="46183" xr:uid="{00000000-0005-0000-0000-0000F94D0000}"/>
    <cellStyle name="40% - uthevingsfarge 3 2 8 3" xfId="16966" xr:uid="{00000000-0005-0000-0000-0000FA4D0000}"/>
    <cellStyle name="40% - uthevingsfarge 3 2 8 4" xfId="46184" xr:uid="{00000000-0005-0000-0000-0000FB4D0000}"/>
    <cellStyle name="40% - uthevingsfarge 3 2 8_3. Chng in credit spreads" xfId="46185"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86" xr:uid="{00000000-0005-0000-0000-0000054E0000}"/>
    <cellStyle name="40% - uthevingsfarge 3 20 2_4 manuell" xfId="55139" xr:uid="{2E60B096-4C06-48ED-90BC-B3BDE3447A65}"/>
    <cellStyle name="40% - uthevingsfarge 3 20 3" xfId="4633" xr:uid="{00000000-0005-0000-0000-0000074E0000}"/>
    <cellStyle name="40% - uthevingsfarge 3 20 4" xfId="46187" xr:uid="{00000000-0005-0000-0000-0000084E0000}"/>
    <cellStyle name="40% - uthevingsfarge 3 20_4 manuell" xfId="55140"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88" xr:uid="{00000000-0005-0000-0000-00000D4E0000}"/>
    <cellStyle name="40% - uthevingsfarge 3 21 2_4 manuell" xfId="55141" xr:uid="{F089C00B-E043-4675-A193-81C916D8BF9C}"/>
    <cellStyle name="40% - uthevingsfarge 3 21 3" xfId="4637" xr:uid="{00000000-0005-0000-0000-00000F4E0000}"/>
    <cellStyle name="40% - uthevingsfarge 3 21 4" xfId="46189" xr:uid="{00000000-0005-0000-0000-0000104E0000}"/>
    <cellStyle name="40% - uthevingsfarge 3 21_4 manuell" xfId="55142"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0" xr:uid="{00000000-0005-0000-0000-0000154E0000}"/>
    <cellStyle name="40% - uthevingsfarge 3 22 2_4 manuell" xfId="55143" xr:uid="{3A657BD7-C161-4405-B94B-05A175B1FB47}"/>
    <cellStyle name="40% - uthevingsfarge 3 22 3" xfId="4641" xr:uid="{00000000-0005-0000-0000-0000174E0000}"/>
    <cellStyle name="40% - uthevingsfarge 3 22 4" xfId="46191" xr:uid="{00000000-0005-0000-0000-0000184E0000}"/>
    <cellStyle name="40% - uthevingsfarge 3 22_4 manuell" xfId="55144"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2" xr:uid="{00000000-0005-0000-0000-00001D4E0000}"/>
    <cellStyle name="40% - uthevingsfarge 3 23 2_4 manuell" xfId="55145" xr:uid="{5F84A273-AA1B-4C0A-BD58-249ED35D96FD}"/>
    <cellStyle name="40% - uthevingsfarge 3 23 3" xfId="4645" xr:uid="{00000000-0005-0000-0000-00001F4E0000}"/>
    <cellStyle name="40% - uthevingsfarge 3 23 4" xfId="46193" xr:uid="{00000000-0005-0000-0000-0000204E0000}"/>
    <cellStyle name="40% - uthevingsfarge 3 23_4 manuell" xfId="55146"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194" xr:uid="{00000000-0005-0000-0000-0000254E0000}"/>
    <cellStyle name="40% - uthevingsfarge 3 24 2_4 manuell" xfId="55147" xr:uid="{AC657E9F-4D64-4629-9FA6-37A65005F583}"/>
    <cellStyle name="40% - uthevingsfarge 3 24 3" xfId="4649" xr:uid="{00000000-0005-0000-0000-0000274E0000}"/>
    <cellStyle name="40% - uthevingsfarge 3 24 4" xfId="46195" xr:uid="{00000000-0005-0000-0000-0000284E0000}"/>
    <cellStyle name="40% - uthevingsfarge 3 24_4 manuell" xfId="55148"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196" xr:uid="{00000000-0005-0000-0000-00002D4E0000}"/>
    <cellStyle name="40% - uthevingsfarge 3 25 2_4 manuell" xfId="55149" xr:uid="{09D62C44-BB1C-4A6E-A709-9CB22D25C666}"/>
    <cellStyle name="40% - uthevingsfarge 3 25 3" xfId="4653" xr:uid="{00000000-0005-0000-0000-00002F4E0000}"/>
    <cellStyle name="40% - uthevingsfarge 3 25 4" xfId="46197" xr:uid="{00000000-0005-0000-0000-0000304E0000}"/>
    <cellStyle name="40% - uthevingsfarge 3 25_4 manuell" xfId="55150"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198" xr:uid="{00000000-0005-0000-0000-0000354E0000}"/>
    <cellStyle name="40% - uthevingsfarge 3 26 2_4 manuell" xfId="55151" xr:uid="{E5EECCD8-6581-4F5D-B999-627EDB044889}"/>
    <cellStyle name="40% - uthevingsfarge 3 26 3" xfId="4657" xr:uid="{00000000-0005-0000-0000-0000374E0000}"/>
    <cellStyle name="40% - uthevingsfarge 3 26 4" xfId="46199" xr:uid="{00000000-0005-0000-0000-0000384E0000}"/>
    <cellStyle name="40% - uthevingsfarge 3 26_4 manuell" xfId="55152"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0" xr:uid="{00000000-0005-0000-0000-00003D4E0000}"/>
    <cellStyle name="40% - uthevingsfarge 3 27 2_4 manuell" xfId="55153" xr:uid="{F1F9FF92-340B-443F-A82D-B3BF604BB509}"/>
    <cellStyle name="40% - uthevingsfarge 3 27 3" xfId="4661" xr:uid="{00000000-0005-0000-0000-00003F4E0000}"/>
    <cellStyle name="40% - uthevingsfarge 3 27 4" xfId="46201" xr:uid="{00000000-0005-0000-0000-0000404E0000}"/>
    <cellStyle name="40% - uthevingsfarge 3 27_4 manuell" xfId="55154"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2" xr:uid="{00000000-0005-0000-0000-0000454E0000}"/>
    <cellStyle name="40% - uthevingsfarge 3 28 2_4 manuell" xfId="55155" xr:uid="{C932270B-3B09-4688-B808-0A5FDEC7098F}"/>
    <cellStyle name="40% - uthevingsfarge 3 28 3" xfId="4665" xr:uid="{00000000-0005-0000-0000-0000474E0000}"/>
    <cellStyle name="40% - uthevingsfarge 3 28 4" xfId="46203" xr:uid="{00000000-0005-0000-0000-0000484E0000}"/>
    <cellStyle name="40% - uthevingsfarge 3 28_4 manuell" xfId="55156"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04" xr:uid="{00000000-0005-0000-0000-00004D4E0000}"/>
    <cellStyle name="40% - uthevingsfarge 3 29 2_4 manuell" xfId="55157" xr:uid="{905A7CD4-DE13-4C40-9CE8-E8DE3890D70C}"/>
    <cellStyle name="40% - uthevingsfarge 3 29 3" xfId="4669" xr:uid="{00000000-0005-0000-0000-00004F4E0000}"/>
    <cellStyle name="40% - uthevingsfarge 3 29 4" xfId="46205" xr:uid="{00000000-0005-0000-0000-0000504E0000}"/>
    <cellStyle name="40% - uthevingsfarge 3 29_4 manuell" xfId="55158" xr:uid="{26F3DC20-EA0A-4662-92AD-98AF6C299C57}"/>
    <cellStyle name="40% - uthevingsfarge 3 3" xfId="4670" xr:uid="{00000000-0005-0000-0000-0000524E0000}"/>
    <cellStyle name="40% - uthevingsfarge 3 3 10" xfId="46206" xr:uid="{00000000-0005-0000-0000-0000534E0000}"/>
    <cellStyle name="40% - uthevingsfarge 3 3 11" xfId="46207" xr:uid="{00000000-0005-0000-0000-0000544E0000}"/>
    <cellStyle name="40% - uthevingsfarge 3 3 2" xfId="4671" xr:uid="{00000000-0005-0000-0000-0000554E0000}"/>
    <cellStyle name="40% - uthevingsfarge 3 3 2 10" xfId="46208" xr:uid="{00000000-0005-0000-0000-0000564E0000}"/>
    <cellStyle name="40% - uthevingsfarge 3 3 2 2" xfId="4672" xr:uid="{00000000-0005-0000-0000-0000574E0000}"/>
    <cellStyle name="40% - uthevingsfarge 3 3 2 2 2" xfId="16971" xr:uid="{00000000-0005-0000-0000-0000584E0000}"/>
    <cellStyle name="40% - uthevingsfarge 3 3 2 2 2 2" xfId="46209" xr:uid="{00000000-0005-0000-0000-0000594E0000}"/>
    <cellStyle name="40% - uthevingsfarge 3 3 2 2 2 2 2" xfId="46210" xr:uid="{00000000-0005-0000-0000-00005A4E0000}"/>
    <cellStyle name="40% - uthevingsfarge 3 3 2 2 2 3" xfId="46211" xr:uid="{00000000-0005-0000-0000-00005B4E0000}"/>
    <cellStyle name="40% - uthevingsfarge 3 3 2 2 2_3. Chng in credit spreads" xfId="46212" xr:uid="{00000000-0005-0000-0000-00005C4E0000}"/>
    <cellStyle name="40% - uthevingsfarge 3 3 2 2 3" xfId="16972" xr:uid="{00000000-0005-0000-0000-00005D4E0000}"/>
    <cellStyle name="40% - uthevingsfarge 3 3 2 2 3 2" xfId="46213" xr:uid="{00000000-0005-0000-0000-00005E4E0000}"/>
    <cellStyle name="40% - uthevingsfarge 3 3 2 2 3 2 2" xfId="46214" xr:uid="{00000000-0005-0000-0000-00005F4E0000}"/>
    <cellStyle name="40% - uthevingsfarge 3 3 2 2 3 3" xfId="46215" xr:uid="{00000000-0005-0000-0000-0000604E0000}"/>
    <cellStyle name="40% - uthevingsfarge 3 3 2 2 3_3. Chng in credit spreads" xfId="46216" xr:uid="{00000000-0005-0000-0000-0000614E0000}"/>
    <cellStyle name="40% - uthevingsfarge 3 3 2 2 4" xfId="46217" xr:uid="{00000000-0005-0000-0000-0000624E0000}"/>
    <cellStyle name="40% - uthevingsfarge 3 3 2 2 4 2" xfId="46218" xr:uid="{00000000-0005-0000-0000-0000634E0000}"/>
    <cellStyle name="40% - uthevingsfarge 3 3 2 2 5" xfId="46219" xr:uid="{00000000-0005-0000-0000-0000644E0000}"/>
    <cellStyle name="40% - uthevingsfarge 3 3 2 2 6" xfId="46220" xr:uid="{00000000-0005-0000-0000-0000654E0000}"/>
    <cellStyle name="40% - uthevingsfarge 3 3 2 2_3. Chng in credit spreads" xfId="46221" xr:uid="{00000000-0005-0000-0000-0000664E0000}"/>
    <cellStyle name="40% - uthevingsfarge 3 3 2 3" xfId="16973" xr:uid="{00000000-0005-0000-0000-0000674E0000}"/>
    <cellStyle name="40% - uthevingsfarge 3 3 2 3 2" xfId="16974" xr:uid="{00000000-0005-0000-0000-0000684E0000}"/>
    <cellStyle name="40% - uthevingsfarge 3 3 2 3 2 2" xfId="46222" xr:uid="{00000000-0005-0000-0000-0000694E0000}"/>
    <cellStyle name="40% - uthevingsfarge 3 3 2 3 3" xfId="16975" xr:uid="{00000000-0005-0000-0000-00006A4E0000}"/>
    <cellStyle name="40% - uthevingsfarge 3 3 2 3 4" xfId="46223" xr:uid="{00000000-0005-0000-0000-00006B4E0000}"/>
    <cellStyle name="40% - uthevingsfarge 3 3 2 3 5" xfId="46224" xr:uid="{00000000-0005-0000-0000-00006C4E0000}"/>
    <cellStyle name="40% - uthevingsfarge 3 3 2 3 6" xfId="46225" xr:uid="{00000000-0005-0000-0000-00006D4E0000}"/>
    <cellStyle name="40% - uthevingsfarge 3 3 2 3_3. Chng in credit spreads" xfId="46226" xr:uid="{00000000-0005-0000-0000-00006E4E0000}"/>
    <cellStyle name="40% - uthevingsfarge 3 3 2 4" xfId="16976" xr:uid="{00000000-0005-0000-0000-00006F4E0000}"/>
    <cellStyle name="40% - uthevingsfarge 3 3 2 4 2" xfId="16977" xr:uid="{00000000-0005-0000-0000-0000704E0000}"/>
    <cellStyle name="40% - uthevingsfarge 3 3 2 4 2 2" xfId="46227" xr:uid="{00000000-0005-0000-0000-0000714E0000}"/>
    <cellStyle name="40% - uthevingsfarge 3 3 2 4 3" xfId="16978" xr:uid="{00000000-0005-0000-0000-0000724E0000}"/>
    <cellStyle name="40% - uthevingsfarge 3 3 2 4 4" xfId="46228" xr:uid="{00000000-0005-0000-0000-0000734E0000}"/>
    <cellStyle name="40% - uthevingsfarge 3 3 2 4 5" xfId="46229" xr:uid="{00000000-0005-0000-0000-0000744E0000}"/>
    <cellStyle name="40% - uthevingsfarge 3 3 2 4 6" xfId="46230" xr:uid="{00000000-0005-0000-0000-0000754E0000}"/>
    <cellStyle name="40% - uthevingsfarge 3 3 2 4_3. Chng in credit spreads" xfId="46231"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2" xr:uid="{00000000-0005-0000-0000-00007A4E0000}"/>
    <cellStyle name="40% - uthevingsfarge 3 3 2 5 5" xfId="46233" xr:uid="{00000000-0005-0000-0000-00007B4E0000}"/>
    <cellStyle name="40% - uthevingsfarge 3 3 2 5 6" xfId="46234"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35" xr:uid="{00000000-0005-0000-0000-0000824E0000}"/>
    <cellStyle name="40% - uthevingsfarge 3 3 2 9" xfId="46236" xr:uid="{00000000-0005-0000-0000-0000834E0000}"/>
    <cellStyle name="40% - uthevingsfarge 3 3 2_3. Chng in credit spreads" xfId="46237" xr:uid="{00000000-0005-0000-0000-0000844E0000}"/>
    <cellStyle name="40% - uthevingsfarge 3 3 3" xfId="4673" xr:uid="{00000000-0005-0000-0000-0000854E0000}"/>
    <cellStyle name="40% - uthevingsfarge 3 3 3 2" xfId="16987" xr:uid="{00000000-0005-0000-0000-0000864E0000}"/>
    <cellStyle name="40% - uthevingsfarge 3 3 3 2 2" xfId="46238" xr:uid="{00000000-0005-0000-0000-0000874E0000}"/>
    <cellStyle name="40% - uthevingsfarge 3 3 3 2 2 2" xfId="46239" xr:uid="{00000000-0005-0000-0000-0000884E0000}"/>
    <cellStyle name="40% - uthevingsfarge 3 3 3 2 2 2 2" xfId="46240" xr:uid="{00000000-0005-0000-0000-0000894E0000}"/>
    <cellStyle name="40% - uthevingsfarge 3 3 3 2 2 3" xfId="46241" xr:uid="{00000000-0005-0000-0000-00008A4E0000}"/>
    <cellStyle name="40% - uthevingsfarge 3 3 3 2 2_3. Chng in credit spreads" xfId="46242" xr:uid="{00000000-0005-0000-0000-00008B4E0000}"/>
    <cellStyle name="40% - uthevingsfarge 3 3 3 2 3" xfId="46243" xr:uid="{00000000-0005-0000-0000-00008C4E0000}"/>
    <cellStyle name="40% - uthevingsfarge 3 3 3 2 3 2" xfId="46244" xr:uid="{00000000-0005-0000-0000-00008D4E0000}"/>
    <cellStyle name="40% - uthevingsfarge 3 3 3 2 3 2 2" xfId="46245" xr:uid="{00000000-0005-0000-0000-00008E4E0000}"/>
    <cellStyle name="40% - uthevingsfarge 3 3 3 2 3 3" xfId="46246" xr:uid="{00000000-0005-0000-0000-00008F4E0000}"/>
    <cellStyle name="40% - uthevingsfarge 3 3 3 2 3_3. Chng in credit spreads" xfId="46247" xr:uid="{00000000-0005-0000-0000-0000904E0000}"/>
    <cellStyle name="40% - uthevingsfarge 3 3 3 2 4" xfId="46248" xr:uid="{00000000-0005-0000-0000-0000914E0000}"/>
    <cellStyle name="40% - uthevingsfarge 3 3 3 2 4 2" xfId="46249" xr:uid="{00000000-0005-0000-0000-0000924E0000}"/>
    <cellStyle name="40% - uthevingsfarge 3 3 3 2 5" xfId="46250" xr:uid="{00000000-0005-0000-0000-0000934E0000}"/>
    <cellStyle name="40% - uthevingsfarge 3 3 3 2_3. Chng in credit spreads" xfId="46251" xr:uid="{00000000-0005-0000-0000-0000944E0000}"/>
    <cellStyle name="40% - uthevingsfarge 3 3 3 3" xfId="16988" xr:uid="{00000000-0005-0000-0000-0000954E0000}"/>
    <cellStyle name="40% - uthevingsfarge 3 3 3 3 2" xfId="46252" xr:uid="{00000000-0005-0000-0000-0000964E0000}"/>
    <cellStyle name="40% - uthevingsfarge 3 3 3 3 2 2" xfId="46253" xr:uid="{00000000-0005-0000-0000-0000974E0000}"/>
    <cellStyle name="40% - uthevingsfarge 3 3 3 3 3" xfId="46254" xr:uid="{00000000-0005-0000-0000-0000984E0000}"/>
    <cellStyle name="40% - uthevingsfarge 3 3 3 3_3. Chng in credit spreads" xfId="46255" xr:uid="{00000000-0005-0000-0000-0000994E0000}"/>
    <cellStyle name="40% - uthevingsfarge 3 3 3 4" xfId="46256" xr:uid="{00000000-0005-0000-0000-00009A4E0000}"/>
    <cellStyle name="40% - uthevingsfarge 3 3 3 4 2" xfId="46257" xr:uid="{00000000-0005-0000-0000-00009B4E0000}"/>
    <cellStyle name="40% - uthevingsfarge 3 3 3 4 2 2" xfId="46258" xr:uid="{00000000-0005-0000-0000-00009C4E0000}"/>
    <cellStyle name="40% - uthevingsfarge 3 3 3 4 3" xfId="46259" xr:uid="{00000000-0005-0000-0000-00009D4E0000}"/>
    <cellStyle name="40% - uthevingsfarge 3 3 3 4_3. Chng in credit spreads" xfId="46260" xr:uid="{00000000-0005-0000-0000-00009E4E0000}"/>
    <cellStyle name="40% - uthevingsfarge 3 3 3 5" xfId="46261" xr:uid="{00000000-0005-0000-0000-00009F4E0000}"/>
    <cellStyle name="40% - uthevingsfarge 3 3 3 5 2" xfId="46262" xr:uid="{00000000-0005-0000-0000-0000A04E0000}"/>
    <cellStyle name="40% - uthevingsfarge 3 3 3 6" xfId="46263" xr:uid="{00000000-0005-0000-0000-0000A14E0000}"/>
    <cellStyle name="40% - uthevingsfarge 3 3 3_3. Chng in credit spreads" xfId="46264" xr:uid="{00000000-0005-0000-0000-0000A24E0000}"/>
    <cellStyle name="40% - uthevingsfarge 3 3 4" xfId="16989" xr:uid="{00000000-0005-0000-0000-0000A34E0000}"/>
    <cellStyle name="40% - uthevingsfarge 3 3 4 2" xfId="16990" xr:uid="{00000000-0005-0000-0000-0000A44E0000}"/>
    <cellStyle name="40% - uthevingsfarge 3 3 4 2 2" xfId="46265" xr:uid="{00000000-0005-0000-0000-0000A54E0000}"/>
    <cellStyle name="40% - uthevingsfarge 3 3 4 2 2 2" xfId="46266" xr:uid="{00000000-0005-0000-0000-0000A64E0000}"/>
    <cellStyle name="40% - uthevingsfarge 3 3 4 2 3" xfId="46267" xr:uid="{00000000-0005-0000-0000-0000A74E0000}"/>
    <cellStyle name="40% - uthevingsfarge 3 3 4 2_3. Chng in credit spreads" xfId="46268" xr:uid="{00000000-0005-0000-0000-0000A84E0000}"/>
    <cellStyle name="40% - uthevingsfarge 3 3 4 3" xfId="16991" xr:uid="{00000000-0005-0000-0000-0000A94E0000}"/>
    <cellStyle name="40% - uthevingsfarge 3 3 4 3 2" xfId="46269" xr:uid="{00000000-0005-0000-0000-0000AA4E0000}"/>
    <cellStyle name="40% - uthevingsfarge 3 3 4 3 2 2" xfId="46270" xr:uid="{00000000-0005-0000-0000-0000AB4E0000}"/>
    <cellStyle name="40% - uthevingsfarge 3 3 4 3 3" xfId="46271" xr:uid="{00000000-0005-0000-0000-0000AC4E0000}"/>
    <cellStyle name="40% - uthevingsfarge 3 3 4 3_3. Chng in credit spreads" xfId="46272" xr:uid="{00000000-0005-0000-0000-0000AD4E0000}"/>
    <cellStyle name="40% - uthevingsfarge 3 3 4 4" xfId="46273" xr:uid="{00000000-0005-0000-0000-0000AE4E0000}"/>
    <cellStyle name="40% - uthevingsfarge 3 3 4 4 2" xfId="46274" xr:uid="{00000000-0005-0000-0000-0000AF4E0000}"/>
    <cellStyle name="40% - uthevingsfarge 3 3 4 5" xfId="46275" xr:uid="{00000000-0005-0000-0000-0000B04E0000}"/>
    <cellStyle name="40% - uthevingsfarge 3 3 4 6" xfId="46276" xr:uid="{00000000-0005-0000-0000-0000B14E0000}"/>
    <cellStyle name="40% - uthevingsfarge 3 3 4_3. Chng in credit spreads" xfId="46277" xr:uid="{00000000-0005-0000-0000-0000B24E0000}"/>
    <cellStyle name="40% - uthevingsfarge 3 3 5" xfId="16992" xr:uid="{00000000-0005-0000-0000-0000B34E0000}"/>
    <cellStyle name="40% - uthevingsfarge 3 3 5 2" xfId="16993" xr:uid="{00000000-0005-0000-0000-0000B44E0000}"/>
    <cellStyle name="40% - uthevingsfarge 3 3 5 2 2" xfId="46278" xr:uid="{00000000-0005-0000-0000-0000B54E0000}"/>
    <cellStyle name="40% - uthevingsfarge 3 3 5 3" xfId="16994" xr:uid="{00000000-0005-0000-0000-0000B64E0000}"/>
    <cellStyle name="40% - uthevingsfarge 3 3 5 4" xfId="46279" xr:uid="{00000000-0005-0000-0000-0000B74E0000}"/>
    <cellStyle name="40% - uthevingsfarge 3 3 5 5" xfId="46280" xr:uid="{00000000-0005-0000-0000-0000B84E0000}"/>
    <cellStyle name="40% - uthevingsfarge 3 3 5 6" xfId="46281" xr:uid="{00000000-0005-0000-0000-0000B94E0000}"/>
    <cellStyle name="40% - uthevingsfarge 3 3 5_3. Chng in credit spreads" xfId="46282" xr:uid="{00000000-0005-0000-0000-0000BA4E0000}"/>
    <cellStyle name="40% - uthevingsfarge 3 3 6" xfId="16995" xr:uid="{00000000-0005-0000-0000-0000BB4E0000}"/>
    <cellStyle name="40% - uthevingsfarge 3 3 6 2" xfId="16996" xr:uid="{00000000-0005-0000-0000-0000BC4E0000}"/>
    <cellStyle name="40% - uthevingsfarge 3 3 6 2 2" xfId="46283" xr:uid="{00000000-0005-0000-0000-0000BD4E0000}"/>
    <cellStyle name="40% - uthevingsfarge 3 3 6 3" xfId="16997" xr:uid="{00000000-0005-0000-0000-0000BE4E0000}"/>
    <cellStyle name="40% - uthevingsfarge 3 3 6 4" xfId="46284" xr:uid="{00000000-0005-0000-0000-0000BF4E0000}"/>
    <cellStyle name="40% - uthevingsfarge 3 3 6 5" xfId="46285" xr:uid="{00000000-0005-0000-0000-0000C04E0000}"/>
    <cellStyle name="40% - uthevingsfarge 3 3 6 6" xfId="46286" xr:uid="{00000000-0005-0000-0000-0000C14E0000}"/>
    <cellStyle name="40% - uthevingsfarge 3 3 6_3. Chng in credit spreads" xfId="46287" xr:uid="{00000000-0005-0000-0000-0000C24E0000}"/>
    <cellStyle name="40% - uthevingsfarge 3 3 7" xfId="16998" xr:uid="{00000000-0005-0000-0000-0000C34E0000}"/>
    <cellStyle name="40% - uthevingsfarge 3 3 7 2" xfId="16999" xr:uid="{00000000-0005-0000-0000-0000C44E0000}"/>
    <cellStyle name="40% - uthevingsfarge 3 3 7 2 2" xfId="46288" xr:uid="{00000000-0005-0000-0000-0000C54E0000}"/>
    <cellStyle name="40% - uthevingsfarge 3 3 7 3" xfId="46289" xr:uid="{00000000-0005-0000-0000-0000C64E0000}"/>
    <cellStyle name="40% - uthevingsfarge 3 3 7_3. Chng in credit spreads" xfId="46290" xr:uid="{00000000-0005-0000-0000-0000C74E0000}"/>
    <cellStyle name="40% - uthevingsfarge 3 3 8" xfId="17000" xr:uid="{00000000-0005-0000-0000-0000C84E0000}"/>
    <cellStyle name="40% - uthevingsfarge 3 3 9" xfId="39944" xr:uid="{00000000-0005-0000-0000-0000C94E0000}"/>
    <cellStyle name="40% - uthevingsfarge 3 3_4 manuell" xfId="55159"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1" xr:uid="{00000000-0005-0000-0000-0000CE4E0000}"/>
    <cellStyle name="40% - uthevingsfarge 3 30 2_4 manuell" xfId="55160" xr:uid="{061C0FBA-326F-4AEB-BB9C-C1528B08C512}"/>
    <cellStyle name="40% - uthevingsfarge 3 30 3" xfId="4677" xr:uid="{00000000-0005-0000-0000-0000D04E0000}"/>
    <cellStyle name="40% - uthevingsfarge 3 30 4" xfId="46292" xr:uid="{00000000-0005-0000-0000-0000D14E0000}"/>
    <cellStyle name="40% - uthevingsfarge 3 30_4 manuell" xfId="55161"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293" xr:uid="{00000000-0005-0000-0000-0000D64E0000}"/>
    <cellStyle name="40% - uthevingsfarge 3 31 2_4 manuell" xfId="55162" xr:uid="{322C6649-1202-4D64-84FE-722255B8AD44}"/>
    <cellStyle name="40% - uthevingsfarge 3 31 3" xfId="4681" xr:uid="{00000000-0005-0000-0000-0000D84E0000}"/>
    <cellStyle name="40% - uthevingsfarge 3 31 4" xfId="46294" xr:uid="{00000000-0005-0000-0000-0000D94E0000}"/>
    <cellStyle name="40% - uthevingsfarge 3 31_4 manuell" xfId="55163"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295" xr:uid="{00000000-0005-0000-0000-0000DE4E0000}"/>
    <cellStyle name="40% - uthevingsfarge 3 32 2_4 manuell" xfId="55164" xr:uid="{40830FF9-79B8-44F6-A543-722E80265687}"/>
    <cellStyle name="40% - uthevingsfarge 3 32 3" xfId="4685" xr:uid="{00000000-0005-0000-0000-0000E04E0000}"/>
    <cellStyle name="40% - uthevingsfarge 3 32 4" xfId="46296" xr:uid="{00000000-0005-0000-0000-0000E14E0000}"/>
    <cellStyle name="40% - uthevingsfarge 3 32_4 manuell" xfId="55165"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297" xr:uid="{00000000-0005-0000-0000-0000E64E0000}"/>
    <cellStyle name="40% - uthevingsfarge 3 33 2_4 manuell" xfId="55166" xr:uid="{3CC09F4D-7D54-45DE-BB8C-86BC3EA587D4}"/>
    <cellStyle name="40% - uthevingsfarge 3 33 3" xfId="4689" xr:uid="{00000000-0005-0000-0000-0000E84E0000}"/>
    <cellStyle name="40% - uthevingsfarge 3 33 4" xfId="46298" xr:uid="{00000000-0005-0000-0000-0000E94E0000}"/>
    <cellStyle name="40% - uthevingsfarge 3 33_4 manuell" xfId="55167"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299" xr:uid="{00000000-0005-0000-0000-0000EE4E0000}"/>
    <cellStyle name="40% - uthevingsfarge 3 34 2_4 manuell" xfId="55168" xr:uid="{AF0B40FF-5B29-499A-958D-95524A179054}"/>
    <cellStyle name="40% - uthevingsfarge 3 34 3" xfId="4693" xr:uid="{00000000-0005-0000-0000-0000F04E0000}"/>
    <cellStyle name="40% - uthevingsfarge 3 34 4" xfId="46300" xr:uid="{00000000-0005-0000-0000-0000F14E0000}"/>
    <cellStyle name="40% - uthevingsfarge 3 34_4 manuell" xfId="55169"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1" xr:uid="{00000000-0005-0000-0000-0000F64E0000}"/>
    <cellStyle name="40% - uthevingsfarge 3 35 2_4 manuell" xfId="55170" xr:uid="{86A0EDD9-52D0-46B8-BF14-D516EDE92DB0}"/>
    <cellStyle name="40% - uthevingsfarge 3 35 3" xfId="4697" xr:uid="{00000000-0005-0000-0000-0000F84E0000}"/>
    <cellStyle name="40% - uthevingsfarge 3 35 4" xfId="46302" xr:uid="{00000000-0005-0000-0000-0000F94E0000}"/>
    <cellStyle name="40% - uthevingsfarge 3 35_4 manuell" xfId="55171"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03" xr:uid="{00000000-0005-0000-0000-0000FE4E0000}"/>
    <cellStyle name="40% - uthevingsfarge 3 36 2_4 manuell" xfId="55172" xr:uid="{B9FC5C07-9A8D-429E-94E9-A2129AFCF6C9}"/>
    <cellStyle name="40% - uthevingsfarge 3 36 3" xfId="4701" xr:uid="{00000000-0005-0000-0000-0000004F0000}"/>
    <cellStyle name="40% - uthevingsfarge 3 36 4" xfId="46304" xr:uid="{00000000-0005-0000-0000-0000014F0000}"/>
    <cellStyle name="40% - uthevingsfarge 3 36_4 manuell" xfId="55173"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05" xr:uid="{00000000-0005-0000-0000-0000064F0000}"/>
    <cellStyle name="40% - uthevingsfarge 3 37 2_4 manuell" xfId="55174" xr:uid="{CBB69FDE-DE50-44A9-A08F-9BAB497773DA}"/>
    <cellStyle name="40% - uthevingsfarge 3 37 3" xfId="4705" xr:uid="{00000000-0005-0000-0000-0000084F0000}"/>
    <cellStyle name="40% - uthevingsfarge 3 37 4" xfId="46306" xr:uid="{00000000-0005-0000-0000-0000094F0000}"/>
    <cellStyle name="40% - uthevingsfarge 3 37_4 manuell" xfId="55175"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07" xr:uid="{00000000-0005-0000-0000-00000E4F0000}"/>
    <cellStyle name="40% - uthevingsfarge 3 38 2_4 manuell" xfId="55176" xr:uid="{5F4FF0EA-7867-4351-9CC1-81ABC25A758C}"/>
    <cellStyle name="40% - uthevingsfarge 3 38 3" xfId="4709" xr:uid="{00000000-0005-0000-0000-0000104F0000}"/>
    <cellStyle name="40% - uthevingsfarge 3 38 4" xfId="46308" xr:uid="{00000000-0005-0000-0000-0000114F0000}"/>
    <cellStyle name="40% - uthevingsfarge 3 38_4 manuell" xfId="55177"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09" xr:uid="{00000000-0005-0000-0000-0000164F0000}"/>
    <cellStyle name="40% - uthevingsfarge 3 39 2_4 manuell" xfId="55178" xr:uid="{D42CB454-FC7A-4F77-B1B8-4F02E1A81D79}"/>
    <cellStyle name="40% - uthevingsfarge 3 39 3" xfId="4713" xr:uid="{00000000-0005-0000-0000-0000184F0000}"/>
    <cellStyle name="40% - uthevingsfarge 3 39 4" xfId="46310" xr:uid="{00000000-0005-0000-0000-0000194F0000}"/>
    <cellStyle name="40% - uthevingsfarge 3 39_4 manuell" xfId="55179" xr:uid="{CFBD2BAB-5E4D-410B-B1CF-14079A4C78D8}"/>
    <cellStyle name="40% - uthevingsfarge 3 4" xfId="4714" xr:uid="{00000000-0005-0000-0000-00001B4F0000}"/>
    <cellStyle name="40% - uthevingsfarge 3 4 10" xfId="46311"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2" xr:uid="{00000000-0005-0000-0000-0000204F0000}"/>
    <cellStyle name="40% - uthevingsfarge 3 4 2 2 3" xfId="46313" xr:uid="{00000000-0005-0000-0000-0000214F0000}"/>
    <cellStyle name="40% - uthevingsfarge 3 4 2 2_3. Chng in credit spreads" xfId="46314" xr:uid="{00000000-0005-0000-0000-0000224F0000}"/>
    <cellStyle name="40% - uthevingsfarge 3 4 2 3" xfId="17002" xr:uid="{00000000-0005-0000-0000-0000234F0000}"/>
    <cellStyle name="40% - uthevingsfarge 3 4 2 3 2" xfId="46315" xr:uid="{00000000-0005-0000-0000-0000244F0000}"/>
    <cellStyle name="40% - uthevingsfarge 3 4 2 3 2 2" xfId="46316" xr:uid="{00000000-0005-0000-0000-0000254F0000}"/>
    <cellStyle name="40% - uthevingsfarge 3 4 2 3 3" xfId="46317" xr:uid="{00000000-0005-0000-0000-0000264F0000}"/>
    <cellStyle name="40% - uthevingsfarge 3 4 2 3_3. Chng in credit spreads" xfId="46318" xr:uid="{00000000-0005-0000-0000-0000274F0000}"/>
    <cellStyle name="40% - uthevingsfarge 3 4 2 4" xfId="46319" xr:uid="{00000000-0005-0000-0000-0000284F0000}"/>
    <cellStyle name="40% - uthevingsfarge 3 4 2 4 2" xfId="46320" xr:uid="{00000000-0005-0000-0000-0000294F0000}"/>
    <cellStyle name="40% - uthevingsfarge 3 4 2 5" xfId="46321" xr:uid="{00000000-0005-0000-0000-00002A4F0000}"/>
    <cellStyle name="40% - uthevingsfarge 3 4 2 6" xfId="46322" xr:uid="{00000000-0005-0000-0000-00002B4F0000}"/>
    <cellStyle name="40% - uthevingsfarge 3 4 2 7" xfId="46323" xr:uid="{00000000-0005-0000-0000-00002C4F0000}"/>
    <cellStyle name="40% - uthevingsfarge 3 4 2 8" xfId="46324" xr:uid="{00000000-0005-0000-0000-00002D4F0000}"/>
    <cellStyle name="40% - uthevingsfarge 3 4 2_3. Chng in credit spreads" xfId="46325" xr:uid="{00000000-0005-0000-0000-00002E4F0000}"/>
    <cellStyle name="40% - uthevingsfarge 3 4 3" xfId="4717" xr:uid="{00000000-0005-0000-0000-00002F4F0000}"/>
    <cellStyle name="40% - uthevingsfarge 3 4 3 2" xfId="17003" xr:uid="{00000000-0005-0000-0000-0000304F0000}"/>
    <cellStyle name="40% - uthevingsfarge 3 4 3 2 2" xfId="46326" xr:uid="{00000000-0005-0000-0000-0000314F0000}"/>
    <cellStyle name="40% - uthevingsfarge 3 4 3 3" xfId="17004" xr:uid="{00000000-0005-0000-0000-0000324F0000}"/>
    <cellStyle name="40% - uthevingsfarge 3 4 3 4" xfId="46327" xr:uid="{00000000-0005-0000-0000-0000334F0000}"/>
    <cellStyle name="40% - uthevingsfarge 3 4 3 5" xfId="46328" xr:uid="{00000000-0005-0000-0000-0000344F0000}"/>
    <cellStyle name="40% - uthevingsfarge 3 4 3 6" xfId="46329" xr:uid="{00000000-0005-0000-0000-0000354F0000}"/>
    <cellStyle name="40% - uthevingsfarge 3 4 3_3. Chng in credit spreads" xfId="46330" xr:uid="{00000000-0005-0000-0000-0000364F0000}"/>
    <cellStyle name="40% - uthevingsfarge 3 4 4" xfId="17005" xr:uid="{00000000-0005-0000-0000-0000374F0000}"/>
    <cellStyle name="40% - uthevingsfarge 3 4 4 2" xfId="17006" xr:uid="{00000000-0005-0000-0000-0000384F0000}"/>
    <cellStyle name="40% - uthevingsfarge 3 4 4 2 2" xfId="46331" xr:uid="{00000000-0005-0000-0000-0000394F0000}"/>
    <cellStyle name="40% - uthevingsfarge 3 4 4 3" xfId="17007" xr:uid="{00000000-0005-0000-0000-00003A4F0000}"/>
    <cellStyle name="40% - uthevingsfarge 3 4 4 4" xfId="46332" xr:uid="{00000000-0005-0000-0000-00003B4F0000}"/>
    <cellStyle name="40% - uthevingsfarge 3 4 4 5" xfId="46333" xr:uid="{00000000-0005-0000-0000-00003C4F0000}"/>
    <cellStyle name="40% - uthevingsfarge 3 4 4 6" xfId="46334" xr:uid="{00000000-0005-0000-0000-00003D4F0000}"/>
    <cellStyle name="40% - uthevingsfarge 3 4 4_3. Chng in credit spreads" xfId="46335"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36" xr:uid="{00000000-0005-0000-0000-0000424F0000}"/>
    <cellStyle name="40% - uthevingsfarge 3 4 5 5" xfId="46337" xr:uid="{00000000-0005-0000-0000-0000434F0000}"/>
    <cellStyle name="40% - uthevingsfarge 3 4 5 6" xfId="46338"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45" xr:uid="{00000000-0005-0000-0000-00004A4F0000}"/>
    <cellStyle name="40% - uthevingsfarge 3 4 9" xfId="46339" xr:uid="{00000000-0005-0000-0000-00004B4F0000}"/>
    <cellStyle name="40% - uthevingsfarge 3 4_3. Chng in credit spreads" xfId="46340"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1" xr:uid="{00000000-0005-0000-0000-0000504F0000}"/>
    <cellStyle name="40% - uthevingsfarge 3 40 2_4 manuell" xfId="55180" xr:uid="{965A088A-E966-43CA-A131-ACEDC8FFAB79}"/>
    <cellStyle name="40% - uthevingsfarge 3 40 3" xfId="4721" xr:uid="{00000000-0005-0000-0000-0000524F0000}"/>
    <cellStyle name="40% - uthevingsfarge 3 40 4" xfId="46342" xr:uid="{00000000-0005-0000-0000-0000534F0000}"/>
    <cellStyle name="40% - uthevingsfarge 3 40_4 manuell" xfId="55181"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43" xr:uid="{00000000-0005-0000-0000-0000584F0000}"/>
    <cellStyle name="40% - uthevingsfarge 3 41 2_4 manuell" xfId="55182" xr:uid="{5F660F1B-75C8-44D9-A80D-76BA0AE8962D}"/>
    <cellStyle name="40% - uthevingsfarge 3 41 3" xfId="4725" xr:uid="{00000000-0005-0000-0000-00005A4F0000}"/>
    <cellStyle name="40% - uthevingsfarge 3 41 4" xfId="46344" xr:uid="{00000000-0005-0000-0000-00005B4F0000}"/>
    <cellStyle name="40% - uthevingsfarge 3 41_4 manuell" xfId="55183"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45" xr:uid="{00000000-0005-0000-0000-0000604F0000}"/>
    <cellStyle name="40% - uthevingsfarge 3 42 2_4 manuell" xfId="55184" xr:uid="{20CB8C2D-AA22-48B5-8576-5E216C622B0A}"/>
    <cellStyle name="40% - uthevingsfarge 3 42 3" xfId="4729" xr:uid="{00000000-0005-0000-0000-0000624F0000}"/>
    <cellStyle name="40% - uthevingsfarge 3 42 4" xfId="46346" xr:uid="{00000000-0005-0000-0000-0000634F0000}"/>
    <cellStyle name="40% - uthevingsfarge 3 42_4 manuell" xfId="55185"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47" xr:uid="{00000000-0005-0000-0000-0000684F0000}"/>
    <cellStyle name="40% - uthevingsfarge 3 43 2_4 manuell" xfId="55186" xr:uid="{52535DA7-EA34-4D25-AA23-1AD0BB0A5682}"/>
    <cellStyle name="40% - uthevingsfarge 3 43 3" xfId="4733" xr:uid="{00000000-0005-0000-0000-00006A4F0000}"/>
    <cellStyle name="40% - uthevingsfarge 3 43 4" xfId="46348" xr:uid="{00000000-0005-0000-0000-00006B4F0000}"/>
    <cellStyle name="40% - uthevingsfarge 3 43_4 manuell" xfId="55187"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49" xr:uid="{00000000-0005-0000-0000-0000704F0000}"/>
    <cellStyle name="40% - uthevingsfarge 3 44 2_4 manuell" xfId="55188" xr:uid="{8238D210-5EF2-4202-95E1-6F9179E5FD1E}"/>
    <cellStyle name="40% - uthevingsfarge 3 44 3" xfId="4737" xr:uid="{00000000-0005-0000-0000-0000724F0000}"/>
    <cellStyle name="40% - uthevingsfarge 3 44 4" xfId="46350" xr:uid="{00000000-0005-0000-0000-0000734F0000}"/>
    <cellStyle name="40% - uthevingsfarge 3 44_4 manuell" xfId="55189"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1" xr:uid="{00000000-0005-0000-0000-0000784F0000}"/>
    <cellStyle name="40% - uthevingsfarge 3 45 2_4 manuell" xfId="55190" xr:uid="{EE02A08B-11C8-498F-ABD5-18817896CC27}"/>
    <cellStyle name="40% - uthevingsfarge 3 45 3" xfId="4741" xr:uid="{00000000-0005-0000-0000-00007A4F0000}"/>
    <cellStyle name="40% - uthevingsfarge 3 45 4" xfId="46352" xr:uid="{00000000-0005-0000-0000-00007B4F0000}"/>
    <cellStyle name="40% - uthevingsfarge 3 45_4 manuell" xfId="55191"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53" xr:uid="{00000000-0005-0000-0000-0000804F0000}"/>
    <cellStyle name="40% - uthevingsfarge 3 46 2_4 manuell" xfId="55192" xr:uid="{6C1BBAA9-797C-4799-8CDF-8B5948C57976}"/>
    <cellStyle name="40% - uthevingsfarge 3 46 3" xfId="4745" xr:uid="{00000000-0005-0000-0000-0000824F0000}"/>
    <cellStyle name="40% - uthevingsfarge 3 46 4" xfId="46354" xr:uid="{00000000-0005-0000-0000-0000834F0000}"/>
    <cellStyle name="40% - uthevingsfarge 3 46_4 manuell" xfId="55193"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55" xr:uid="{00000000-0005-0000-0000-0000884F0000}"/>
    <cellStyle name="40% - uthevingsfarge 3 47 2_4 manuell" xfId="55194" xr:uid="{D5BED59C-9A12-4C30-955B-3313875B4A0E}"/>
    <cellStyle name="40% - uthevingsfarge 3 47 3" xfId="4749" xr:uid="{00000000-0005-0000-0000-00008A4F0000}"/>
    <cellStyle name="40% - uthevingsfarge 3 47 4" xfId="46356" xr:uid="{00000000-0005-0000-0000-00008B4F0000}"/>
    <cellStyle name="40% - uthevingsfarge 3 47_4 manuell" xfId="55195"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57" xr:uid="{00000000-0005-0000-0000-0000904F0000}"/>
    <cellStyle name="40% - uthevingsfarge 3 48 2_4 manuell" xfId="55196" xr:uid="{43EE929C-606D-4F5B-8361-6D4B5A9A6A23}"/>
    <cellStyle name="40% - uthevingsfarge 3 48 3" xfId="4753" xr:uid="{00000000-0005-0000-0000-0000924F0000}"/>
    <cellStyle name="40% - uthevingsfarge 3 48 4" xfId="46358" xr:uid="{00000000-0005-0000-0000-0000934F0000}"/>
    <cellStyle name="40% - uthevingsfarge 3 48_4 manuell" xfId="55197"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59" xr:uid="{00000000-0005-0000-0000-0000984F0000}"/>
    <cellStyle name="40% - uthevingsfarge 3 49 2_4 manuell" xfId="55198" xr:uid="{3B81D130-C0E5-4E19-ADB1-EA5A72587F0B}"/>
    <cellStyle name="40% - uthevingsfarge 3 49 3" xfId="4757" xr:uid="{00000000-0005-0000-0000-00009A4F0000}"/>
    <cellStyle name="40% - uthevingsfarge 3 49 4" xfId="46360" xr:uid="{00000000-0005-0000-0000-00009B4F0000}"/>
    <cellStyle name="40% - uthevingsfarge 3 49_4 manuell" xfId="55199"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1" xr:uid="{00000000-0005-0000-0000-0000A04F0000}"/>
    <cellStyle name="40% - uthevingsfarge 3 5 2 2 2 2" xfId="46362" xr:uid="{00000000-0005-0000-0000-0000A14F0000}"/>
    <cellStyle name="40% - uthevingsfarge 3 5 2 2 3" xfId="46363" xr:uid="{00000000-0005-0000-0000-0000A24F0000}"/>
    <cellStyle name="40% - uthevingsfarge 3 5 2 2_3. Chng in credit spreads" xfId="46364" xr:uid="{00000000-0005-0000-0000-0000A34F0000}"/>
    <cellStyle name="40% - uthevingsfarge 3 5 2 3" xfId="46365" xr:uid="{00000000-0005-0000-0000-0000A44F0000}"/>
    <cellStyle name="40% - uthevingsfarge 3 5 2 3 2" xfId="46366" xr:uid="{00000000-0005-0000-0000-0000A54F0000}"/>
    <cellStyle name="40% - uthevingsfarge 3 5 2 3 2 2" xfId="46367" xr:uid="{00000000-0005-0000-0000-0000A64F0000}"/>
    <cellStyle name="40% - uthevingsfarge 3 5 2 3 3" xfId="46368" xr:uid="{00000000-0005-0000-0000-0000A74F0000}"/>
    <cellStyle name="40% - uthevingsfarge 3 5 2 3_3. Chng in credit spreads" xfId="46369" xr:uid="{00000000-0005-0000-0000-0000A84F0000}"/>
    <cellStyle name="40% - uthevingsfarge 3 5 2 4" xfId="46370" xr:uid="{00000000-0005-0000-0000-0000A94F0000}"/>
    <cellStyle name="40% - uthevingsfarge 3 5 2 4 2" xfId="46371" xr:uid="{00000000-0005-0000-0000-0000AA4F0000}"/>
    <cellStyle name="40% - uthevingsfarge 3 5 2 5" xfId="46372" xr:uid="{00000000-0005-0000-0000-0000AB4F0000}"/>
    <cellStyle name="40% - uthevingsfarge 3 5 2_3. Chng in credit spreads" xfId="46373" xr:uid="{00000000-0005-0000-0000-0000AC4F0000}"/>
    <cellStyle name="40% - uthevingsfarge 3 5 3" xfId="4761" xr:uid="{00000000-0005-0000-0000-0000AD4F0000}"/>
    <cellStyle name="40% - uthevingsfarge 3 5 3 2" xfId="17016" xr:uid="{00000000-0005-0000-0000-0000AE4F0000}"/>
    <cellStyle name="40% - uthevingsfarge 3 5 3 2 2" xfId="46374" xr:uid="{00000000-0005-0000-0000-0000AF4F0000}"/>
    <cellStyle name="40% - uthevingsfarge 3 5 3 3" xfId="46375" xr:uid="{00000000-0005-0000-0000-0000B04F0000}"/>
    <cellStyle name="40% - uthevingsfarge 3 5 3_3. Chng in credit spreads" xfId="46376" xr:uid="{00000000-0005-0000-0000-0000B14F0000}"/>
    <cellStyle name="40% - uthevingsfarge 3 5 4" xfId="17017" xr:uid="{00000000-0005-0000-0000-0000B24F0000}"/>
    <cellStyle name="40% - uthevingsfarge 3 5 4 2" xfId="46377" xr:uid="{00000000-0005-0000-0000-0000B34F0000}"/>
    <cellStyle name="40% - uthevingsfarge 3 5 4 2 2" xfId="46378" xr:uid="{00000000-0005-0000-0000-0000B44F0000}"/>
    <cellStyle name="40% - uthevingsfarge 3 5 4 3" xfId="46379" xr:uid="{00000000-0005-0000-0000-0000B54F0000}"/>
    <cellStyle name="40% - uthevingsfarge 3 5 4_3. Chng in credit spreads" xfId="46380" xr:uid="{00000000-0005-0000-0000-0000B64F0000}"/>
    <cellStyle name="40% - uthevingsfarge 3 5 5" xfId="17018" xr:uid="{00000000-0005-0000-0000-0000B74F0000}"/>
    <cellStyle name="40% - uthevingsfarge 3 5 5 2" xfId="46381" xr:uid="{00000000-0005-0000-0000-0000B84F0000}"/>
    <cellStyle name="40% - uthevingsfarge 3 5 6" xfId="39946" xr:uid="{00000000-0005-0000-0000-0000B94F0000}"/>
    <cellStyle name="40% - uthevingsfarge 3 5 7" xfId="46382" xr:uid="{00000000-0005-0000-0000-0000BA4F0000}"/>
    <cellStyle name="40% - uthevingsfarge 3 5 8" xfId="46383" xr:uid="{00000000-0005-0000-0000-0000BB4F0000}"/>
    <cellStyle name="40% - uthevingsfarge 3 5 9" xfId="46384" xr:uid="{00000000-0005-0000-0000-0000BC4F0000}"/>
    <cellStyle name="40% - uthevingsfarge 3 5_3. Chng in credit spreads" xfId="46385"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86" xr:uid="{00000000-0005-0000-0000-0000C14F0000}"/>
    <cellStyle name="40% - uthevingsfarge 3 50 2_4 manuell" xfId="55200" xr:uid="{1FEB5B70-2019-4BA3-804D-D50CB35F53CB}"/>
    <cellStyle name="40% - uthevingsfarge 3 50 3" xfId="4765" xr:uid="{00000000-0005-0000-0000-0000C34F0000}"/>
    <cellStyle name="40% - uthevingsfarge 3 50 4" xfId="46387" xr:uid="{00000000-0005-0000-0000-0000C44F0000}"/>
    <cellStyle name="40% - uthevingsfarge 3 50_4 manuell" xfId="55201"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88" xr:uid="{00000000-0005-0000-0000-0000C94F0000}"/>
    <cellStyle name="40% - uthevingsfarge 3 51 2_4 manuell" xfId="55202" xr:uid="{0C4379D1-E097-48B4-B00B-650C411B07FA}"/>
    <cellStyle name="40% - uthevingsfarge 3 51 3" xfId="4769" xr:uid="{00000000-0005-0000-0000-0000CB4F0000}"/>
    <cellStyle name="40% - uthevingsfarge 3 51 4" xfId="46389" xr:uid="{00000000-0005-0000-0000-0000CC4F0000}"/>
    <cellStyle name="40% - uthevingsfarge 3 51_4 manuell" xfId="55203"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0" xr:uid="{00000000-0005-0000-0000-0000D14F0000}"/>
    <cellStyle name="40% - uthevingsfarge 3 52 2_4 manuell" xfId="55204" xr:uid="{307A59D3-7DAB-4C3E-93E7-520C454B6FAA}"/>
    <cellStyle name="40% - uthevingsfarge 3 52 3" xfId="4773" xr:uid="{00000000-0005-0000-0000-0000D34F0000}"/>
    <cellStyle name="40% - uthevingsfarge 3 52 4" xfId="46391" xr:uid="{00000000-0005-0000-0000-0000D44F0000}"/>
    <cellStyle name="40% - uthevingsfarge 3 52_4 manuell" xfId="55205"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2" xr:uid="{00000000-0005-0000-0000-0000D94F0000}"/>
    <cellStyle name="40% - uthevingsfarge 3 53 2_4 manuell" xfId="55206" xr:uid="{2C685A0D-66E8-4B36-9FD9-07C5378BF2C2}"/>
    <cellStyle name="40% - uthevingsfarge 3 53 3" xfId="4777" xr:uid="{00000000-0005-0000-0000-0000DB4F0000}"/>
    <cellStyle name="40% - uthevingsfarge 3 53 4" xfId="46393" xr:uid="{00000000-0005-0000-0000-0000DC4F0000}"/>
    <cellStyle name="40% - uthevingsfarge 3 53_4 manuell" xfId="55207"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394" xr:uid="{00000000-0005-0000-0000-0000E14F0000}"/>
    <cellStyle name="40% - uthevingsfarge 3 54 2_4 manuell" xfId="55208" xr:uid="{E7C5B94E-9177-4584-BE06-0F3A82CC4254}"/>
    <cellStyle name="40% - uthevingsfarge 3 54 3" xfId="4781" xr:uid="{00000000-0005-0000-0000-0000E34F0000}"/>
    <cellStyle name="40% - uthevingsfarge 3 54 4" xfId="46395" xr:uid="{00000000-0005-0000-0000-0000E44F0000}"/>
    <cellStyle name="40% - uthevingsfarge 3 54_4 manuell" xfId="55209"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396" xr:uid="{00000000-0005-0000-0000-0000E94F0000}"/>
    <cellStyle name="40% - uthevingsfarge 3 55 2_4 manuell" xfId="55210" xr:uid="{7B17367D-E21B-4798-87A9-4C35FFEAEDAF}"/>
    <cellStyle name="40% - uthevingsfarge 3 55 3" xfId="4785" xr:uid="{00000000-0005-0000-0000-0000EB4F0000}"/>
    <cellStyle name="40% - uthevingsfarge 3 55 4" xfId="46397" xr:uid="{00000000-0005-0000-0000-0000EC4F0000}"/>
    <cellStyle name="40% - uthevingsfarge 3 55_4 manuell" xfId="55211"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398" xr:uid="{00000000-0005-0000-0000-0000F14F0000}"/>
    <cellStyle name="40% - uthevingsfarge 3 56 2_4 manuell" xfId="55212" xr:uid="{5CE6F911-6132-4359-9A1C-85528DBA6EFB}"/>
    <cellStyle name="40% - uthevingsfarge 3 56 3" xfId="4789" xr:uid="{00000000-0005-0000-0000-0000F34F0000}"/>
    <cellStyle name="40% - uthevingsfarge 3 56 4" xfId="46399" xr:uid="{00000000-0005-0000-0000-0000F44F0000}"/>
    <cellStyle name="40% - uthevingsfarge 3 56_4 manuell" xfId="55213"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0" xr:uid="{00000000-0005-0000-0000-0000F94F0000}"/>
    <cellStyle name="40% - uthevingsfarge 3 57 2_4 manuell" xfId="55214" xr:uid="{E4E32076-ACFB-491A-9639-990C82D28267}"/>
    <cellStyle name="40% - uthevingsfarge 3 57 3" xfId="4793" xr:uid="{00000000-0005-0000-0000-0000FB4F0000}"/>
    <cellStyle name="40% - uthevingsfarge 3 57 4" xfId="46401" xr:uid="{00000000-0005-0000-0000-0000FC4F0000}"/>
    <cellStyle name="40% - uthevingsfarge 3 57_4 manuell" xfId="55215"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2" xr:uid="{00000000-0005-0000-0000-000001500000}"/>
    <cellStyle name="40% - uthevingsfarge 3 58 2_4 manuell" xfId="55216" xr:uid="{FBA6BF2A-D808-4821-9825-B9B2F507BDD6}"/>
    <cellStyle name="40% - uthevingsfarge 3 58 3" xfId="4797" xr:uid="{00000000-0005-0000-0000-000003500000}"/>
    <cellStyle name="40% - uthevingsfarge 3 58 4" xfId="46403" xr:uid="{00000000-0005-0000-0000-000004500000}"/>
    <cellStyle name="40% - uthevingsfarge 3 58_4 manuell" xfId="55217"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04" xr:uid="{00000000-0005-0000-0000-000009500000}"/>
    <cellStyle name="40% - uthevingsfarge 3 59 2_4 manuell" xfId="55218" xr:uid="{978BBB55-AC89-4027-BD40-1696989E0FE3}"/>
    <cellStyle name="40% - uthevingsfarge 3 59 3" xfId="4801" xr:uid="{00000000-0005-0000-0000-00000B500000}"/>
    <cellStyle name="40% - uthevingsfarge 3 59 4" xfId="46405" xr:uid="{00000000-0005-0000-0000-00000C500000}"/>
    <cellStyle name="40% - uthevingsfarge 3 59_4 manuell" xfId="55219"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06" xr:uid="{00000000-0005-0000-0000-000011500000}"/>
    <cellStyle name="40% - uthevingsfarge 3 6 2 2_CC1" xfId="55220" xr:uid="{304CD881-6DC1-4277-BB7A-C17FEA7C5BBB}"/>
    <cellStyle name="40% - uthevingsfarge 3 6 2 3" xfId="46407" xr:uid="{00000000-0005-0000-0000-000012500000}"/>
    <cellStyle name="40% - uthevingsfarge 3 6 2 4" xfId="46408" xr:uid="{00000000-0005-0000-0000-000013500000}"/>
    <cellStyle name="40% - uthevingsfarge 3 6 2_3. Chng in credit spreads" xfId="46409" xr:uid="{00000000-0005-0000-0000-000014500000}"/>
    <cellStyle name="40% - uthevingsfarge 3 6 3" xfId="4805" xr:uid="{00000000-0005-0000-0000-000015500000}"/>
    <cellStyle name="40% - uthevingsfarge 3 6 3 2" xfId="17019" xr:uid="{00000000-0005-0000-0000-000016500000}"/>
    <cellStyle name="40% - uthevingsfarge 3 6 3 2 2" xfId="46410" xr:uid="{00000000-0005-0000-0000-000017500000}"/>
    <cellStyle name="40% - uthevingsfarge 3 6 3 3" xfId="46411" xr:uid="{00000000-0005-0000-0000-000018500000}"/>
    <cellStyle name="40% - uthevingsfarge 3 6 3_3. Chng in credit spreads" xfId="46412" xr:uid="{00000000-0005-0000-0000-000019500000}"/>
    <cellStyle name="40% - uthevingsfarge 3 6 4" xfId="17020" xr:uid="{00000000-0005-0000-0000-00001A500000}"/>
    <cellStyle name="40% - uthevingsfarge 3 6 4 2" xfId="46413" xr:uid="{00000000-0005-0000-0000-00001B500000}"/>
    <cellStyle name="40% - uthevingsfarge 3 6 5" xfId="17021" xr:uid="{00000000-0005-0000-0000-00001C500000}"/>
    <cellStyle name="40% - uthevingsfarge 3 6 6" xfId="39947" xr:uid="{00000000-0005-0000-0000-00001D500000}"/>
    <cellStyle name="40% - uthevingsfarge 3 6 7" xfId="46414" xr:uid="{00000000-0005-0000-0000-00001E500000}"/>
    <cellStyle name="40% - uthevingsfarge 3 6 8" xfId="46415" xr:uid="{00000000-0005-0000-0000-00001F500000}"/>
    <cellStyle name="40% - uthevingsfarge 3 6 9" xfId="46416" xr:uid="{00000000-0005-0000-0000-000020500000}"/>
    <cellStyle name="40% - uthevingsfarge 3 6_3. Chng in credit spreads" xfId="46417" xr:uid="{00000000-0005-0000-0000-000021500000}"/>
    <cellStyle name="40% - uthevingsfarge 3 60" xfId="17022" xr:uid="{00000000-0005-0000-0000-000022500000}"/>
    <cellStyle name="40% - uthevingsfarge 3 60 2" xfId="17023" xr:uid="{00000000-0005-0000-0000-000023500000}"/>
    <cellStyle name="40% - uthevingsfarge 3 60 2 2" xfId="36614" xr:uid="{00000000-0005-0000-0000-000024500000}"/>
    <cellStyle name="40% - uthevingsfarge 3 60 3" xfId="17024" xr:uid="{00000000-0005-0000-0000-000025500000}"/>
    <cellStyle name="40% - uthevingsfarge 3 60 4" xfId="36378"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5" xr:uid="{00000000-0005-0000-0000-00002A500000}"/>
    <cellStyle name="40% - uthevingsfarge 3 61 3" xfId="17028" xr:uid="{00000000-0005-0000-0000-00002B500000}"/>
    <cellStyle name="40% - uthevingsfarge 3 61 4" xfId="36404"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597" xr:uid="{00000000-0005-0000-0000-000030500000}"/>
    <cellStyle name="40% - uthevingsfarge 3 62 3" xfId="36289" xr:uid="{00000000-0005-0000-0000-000031500000}"/>
    <cellStyle name="40% - uthevingsfarge 3 62_AVA DVA EL" xfId="17032" xr:uid="{00000000-0005-0000-0000-000032500000}"/>
    <cellStyle name="40% - uthevingsfarge 3 63" xfId="17033" xr:uid="{00000000-0005-0000-0000-000033500000}"/>
    <cellStyle name="40% - uthevingsfarge 3 63 2" xfId="36588" xr:uid="{00000000-0005-0000-0000-000034500000}"/>
    <cellStyle name="40% - uthevingsfarge 3 64" xfId="17034" xr:uid="{00000000-0005-0000-0000-000035500000}"/>
    <cellStyle name="40% - uthevingsfarge 3 64 2" xfId="36667" xr:uid="{00000000-0005-0000-0000-000036500000}"/>
    <cellStyle name="40% - uthevingsfarge 3 65" xfId="17035" xr:uid="{00000000-0005-0000-0000-000037500000}"/>
    <cellStyle name="40% - uthevingsfarge 3 65 2" xfId="36558" xr:uid="{00000000-0005-0000-0000-000038500000}"/>
    <cellStyle name="40% - uthevingsfarge 3 66" xfId="17036" xr:uid="{00000000-0005-0000-0000-000039500000}"/>
    <cellStyle name="40% - uthevingsfarge 3 66 2" xfId="36653" xr:uid="{00000000-0005-0000-0000-00003A500000}"/>
    <cellStyle name="40% - uthevingsfarge 3 67" xfId="36527" xr:uid="{00000000-0005-0000-0000-00003B500000}"/>
    <cellStyle name="40% - uthevingsfarge 3 68" xfId="46418" xr:uid="{00000000-0005-0000-0000-00003C500000}"/>
    <cellStyle name="40% - uthevingsfarge 3 69" xfId="46419"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0" xr:uid="{00000000-0005-0000-0000-000041500000}"/>
    <cellStyle name="40% - uthevingsfarge 3 7 2 4" xfId="46421" xr:uid="{00000000-0005-0000-0000-000042500000}"/>
    <cellStyle name="40% - uthevingsfarge 3 7 2_4 manuell" xfId="55221"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2" xr:uid="{00000000-0005-0000-0000-000049500000}"/>
    <cellStyle name="40% - uthevingsfarge 3 7 7" xfId="46423" xr:uid="{00000000-0005-0000-0000-00004A500000}"/>
    <cellStyle name="40% - uthevingsfarge 3 7 8" xfId="46424" xr:uid="{00000000-0005-0000-0000-00004B500000}"/>
    <cellStyle name="40% - uthevingsfarge 3 7_3. Chng in credit spreads" xfId="46425" xr:uid="{00000000-0005-0000-0000-00004C500000}"/>
    <cellStyle name="40% - uthevingsfarge 3 70" xfId="46426" xr:uid="{00000000-0005-0000-0000-00004D500000}"/>
    <cellStyle name="40% - uthevingsfarge 3 71" xfId="46427" xr:uid="{00000000-0005-0000-0000-00004E500000}"/>
    <cellStyle name="40% - uthevingsfarge 3 72" xfId="46428" xr:uid="{00000000-0005-0000-0000-00004F500000}"/>
    <cellStyle name="40% - uthevingsfarge 3 73" xfId="46429" xr:uid="{00000000-0005-0000-0000-000050500000}"/>
    <cellStyle name="40% - uthevingsfarge 3 74" xfId="46430"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1" xr:uid="{00000000-0005-0000-0000-000055500000}"/>
    <cellStyle name="40% - uthevingsfarge 3 8 2 4" xfId="46432" xr:uid="{00000000-0005-0000-0000-000056500000}"/>
    <cellStyle name="40% - uthevingsfarge 3 8 2_4 manuell" xfId="55222" xr:uid="{7F86DDC1-BABD-4CB8-86D7-705AB655620F}"/>
    <cellStyle name="40% - uthevingsfarge 3 8 3" xfId="4813" xr:uid="{00000000-0005-0000-0000-000058500000}"/>
    <cellStyle name="40% - uthevingsfarge 3 8 4" xfId="46433" xr:uid="{00000000-0005-0000-0000-000059500000}"/>
    <cellStyle name="40% - uthevingsfarge 3 8 5" xfId="46434" xr:uid="{00000000-0005-0000-0000-00005A500000}"/>
    <cellStyle name="40% - uthevingsfarge 3 8_3. Chng in credit spreads" xfId="46435"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36" xr:uid="{00000000-0005-0000-0000-00005F500000}"/>
    <cellStyle name="40% - uthevingsfarge 3 9 2_4 manuell" xfId="55223" xr:uid="{EE5931E1-51A9-4176-9820-3BADC23F2BCA}"/>
    <cellStyle name="40% - uthevingsfarge 3 9 3" xfId="4817" xr:uid="{00000000-0005-0000-0000-000061500000}"/>
    <cellStyle name="40% - uthevingsfarge 3 9 4" xfId="46437" xr:uid="{00000000-0005-0000-0000-000062500000}"/>
    <cellStyle name="40% - uthevingsfarge 3 9 5" xfId="46438" xr:uid="{00000000-0005-0000-0000-000063500000}"/>
    <cellStyle name="40% - uthevingsfarge 3 9_4 manuell" xfId="55224" xr:uid="{06BF6943-6B12-4ACF-8F59-253C80A17229}"/>
    <cellStyle name="40% - uthevingsfarge 3_4 manuell" xfId="55225" xr:uid="{DB6B0D6D-690D-4F17-B6CE-FBE71758EE5A}"/>
    <cellStyle name="40% - uthevingsfarge 4" xfId="36253"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39" xr:uid="{00000000-0005-0000-0000-00006A500000}"/>
    <cellStyle name="40% - uthevingsfarge 4 10 2_4 manuell" xfId="55226" xr:uid="{9422434B-CB37-4A54-96D6-5FE7BA7DFBD4}"/>
    <cellStyle name="40% - uthevingsfarge 4 10 3" xfId="4821" xr:uid="{00000000-0005-0000-0000-00006C500000}"/>
    <cellStyle name="40% - uthevingsfarge 4 10 4" xfId="46440" xr:uid="{00000000-0005-0000-0000-00006D500000}"/>
    <cellStyle name="40% - uthevingsfarge 4 10 5" xfId="46441" xr:uid="{00000000-0005-0000-0000-00006E500000}"/>
    <cellStyle name="40% - uthevingsfarge 4 10_4 manuell" xfId="55227"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2" xr:uid="{00000000-0005-0000-0000-000073500000}"/>
    <cellStyle name="40% - uthevingsfarge 4 11 2_4 manuell" xfId="55228" xr:uid="{679BF809-1D41-404B-9D09-5E8F9128D3BE}"/>
    <cellStyle name="40% - uthevingsfarge 4 11 3" xfId="4825" xr:uid="{00000000-0005-0000-0000-000075500000}"/>
    <cellStyle name="40% - uthevingsfarge 4 11 4" xfId="46443" xr:uid="{00000000-0005-0000-0000-000076500000}"/>
    <cellStyle name="40% - uthevingsfarge 4 11_4 manuell" xfId="55229"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44" xr:uid="{00000000-0005-0000-0000-00007B500000}"/>
    <cellStyle name="40% - uthevingsfarge 4 12 2_4 manuell" xfId="55230" xr:uid="{E03B7868-089C-4707-B954-4AED368CFFDA}"/>
    <cellStyle name="40% - uthevingsfarge 4 12 3" xfId="4829" xr:uid="{00000000-0005-0000-0000-00007D500000}"/>
    <cellStyle name="40% - uthevingsfarge 4 12 4" xfId="46445" xr:uid="{00000000-0005-0000-0000-00007E500000}"/>
    <cellStyle name="40% - uthevingsfarge 4 12_4 manuell" xfId="55231"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46" xr:uid="{00000000-0005-0000-0000-000083500000}"/>
    <cellStyle name="40% - uthevingsfarge 4 13 2_4 manuell" xfId="55232" xr:uid="{09A86FA1-AAFF-408D-91A8-462884407B3E}"/>
    <cellStyle name="40% - uthevingsfarge 4 13 3" xfId="4833" xr:uid="{00000000-0005-0000-0000-000085500000}"/>
    <cellStyle name="40% - uthevingsfarge 4 13 4" xfId="46447" xr:uid="{00000000-0005-0000-0000-000086500000}"/>
    <cellStyle name="40% - uthevingsfarge 4 13_4 manuell" xfId="55233"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48" xr:uid="{00000000-0005-0000-0000-00008B500000}"/>
    <cellStyle name="40% - uthevingsfarge 4 14 2_4 manuell" xfId="55234" xr:uid="{85964B79-6B21-489D-96A9-362806611A1A}"/>
    <cellStyle name="40% - uthevingsfarge 4 14 3" xfId="4837" xr:uid="{00000000-0005-0000-0000-00008D500000}"/>
    <cellStyle name="40% - uthevingsfarge 4 14 4" xfId="46449" xr:uid="{00000000-0005-0000-0000-00008E500000}"/>
    <cellStyle name="40% - uthevingsfarge 4 14_4 manuell" xfId="55235"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0" xr:uid="{00000000-0005-0000-0000-000093500000}"/>
    <cellStyle name="40% - uthevingsfarge 4 15 2_4 manuell" xfId="55236" xr:uid="{17FB2E72-A017-416E-B66D-853BEF60C57D}"/>
    <cellStyle name="40% - uthevingsfarge 4 15 3" xfId="4841" xr:uid="{00000000-0005-0000-0000-000095500000}"/>
    <cellStyle name="40% - uthevingsfarge 4 15 4" xfId="46451" xr:uid="{00000000-0005-0000-0000-000096500000}"/>
    <cellStyle name="40% - uthevingsfarge 4 15_4 manuell" xfId="55237"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2" xr:uid="{00000000-0005-0000-0000-00009B500000}"/>
    <cellStyle name="40% - uthevingsfarge 4 16 2_4 manuell" xfId="55238" xr:uid="{890557EF-AC41-4E71-B0AB-7FC0760AAFDB}"/>
    <cellStyle name="40% - uthevingsfarge 4 16 3" xfId="4845" xr:uid="{00000000-0005-0000-0000-00009D500000}"/>
    <cellStyle name="40% - uthevingsfarge 4 16 4" xfId="46453" xr:uid="{00000000-0005-0000-0000-00009E500000}"/>
    <cellStyle name="40% - uthevingsfarge 4 16_4 manuell" xfId="55239"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54" xr:uid="{00000000-0005-0000-0000-0000A3500000}"/>
    <cellStyle name="40% - uthevingsfarge 4 17 2_4 manuell" xfId="55240" xr:uid="{AE3008D1-7A60-4E6C-9E60-1B820309E4F5}"/>
    <cellStyle name="40% - uthevingsfarge 4 17 3" xfId="4849" xr:uid="{00000000-0005-0000-0000-0000A5500000}"/>
    <cellStyle name="40% - uthevingsfarge 4 17 4" xfId="46455" xr:uid="{00000000-0005-0000-0000-0000A6500000}"/>
    <cellStyle name="40% - uthevingsfarge 4 17_4 manuell" xfId="55241"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56" xr:uid="{00000000-0005-0000-0000-0000AB500000}"/>
    <cellStyle name="40% - uthevingsfarge 4 18 2_4 manuell" xfId="55242" xr:uid="{D43CFE32-2AC7-4552-B426-1ECBEEE7993F}"/>
    <cellStyle name="40% - uthevingsfarge 4 18 3" xfId="4853" xr:uid="{00000000-0005-0000-0000-0000AD500000}"/>
    <cellStyle name="40% - uthevingsfarge 4 18 4" xfId="46457" xr:uid="{00000000-0005-0000-0000-0000AE500000}"/>
    <cellStyle name="40% - uthevingsfarge 4 18_4 manuell" xfId="55243"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58" xr:uid="{00000000-0005-0000-0000-0000B3500000}"/>
    <cellStyle name="40% - uthevingsfarge 4 19 2_4 manuell" xfId="55244" xr:uid="{FC3DBF36-1D75-49A7-9895-694A838BB944}"/>
    <cellStyle name="40% - uthevingsfarge 4 19 3" xfId="4857" xr:uid="{00000000-0005-0000-0000-0000B5500000}"/>
    <cellStyle name="40% - uthevingsfarge 4 19 4" xfId="46459" xr:uid="{00000000-0005-0000-0000-0000B6500000}"/>
    <cellStyle name="40% - uthevingsfarge 4 19_4 manuell" xfId="55245"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0" xr:uid="{00000000-0005-0000-0000-0000BF500000}"/>
    <cellStyle name="40% - uthevingsfarge 4 2 14" xfId="46461" xr:uid="{00000000-0005-0000-0000-0000C0500000}"/>
    <cellStyle name="40% - uthevingsfarge 4 2 15" xfId="46462" xr:uid="{00000000-0005-0000-0000-0000C1500000}"/>
    <cellStyle name="40% - uthevingsfarge 4 2 16" xfId="46463" xr:uid="{00000000-0005-0000-0000-0000C2500000}"/>
    <cellStyle name="40% - uthevingsfarge 4 2 2" xfId="4859" xr:uid="{00000000-0005-0000-0000-0000C3500000}"/>
    <cellStyle name="40% - uthevingsfarge 4 2 2 10" xfId="46464" xr:uid="{00000000-0005-0000-0000-0000C4500000}"/>
    <cellStyle name="40% - uthevingsfarge 4 2 2 11" xfId="46465" xr:uid="{00000000-0005-0000-0000-0000C5500000}"/>
    <cellStyle name="40% - uthevingsfarge 4 2 2 2" xfId="4860" xr:uid="{00000000-0005-0000-0000-0000C6500000}"/>
    <cellStyle name="40% - uthevingsfarge 4 2 2 2 10" xfId="46466" xr:uid="{00000000-0005-0000-0000-0000C7500000}"/>
    <cellStyle name="40% - uthevingsfarge 4 2 2 2 2" xfId="17047" xr:uid="{00000000-0005-0000-0000-0000C8500000}"/>
    <cellStyle name="40% - uthevingsfarge 4 2 2 2 2 2" xfId="17048" xr:uid="{00000000-0005-0000-0000-0000C9500000}"/>
    <cellStyle name="40% - uthevingsfarge 4 2 2 2 2 2 2" xfId="46467" xr:uid="{00000000-0005-0000-0000-0000CA500000}"/>
    <cellStyle name="40% - uthevingsfarge 4 2 2 2 2 2 2 2" xfId="46468" xr:uid="{00000000-0005-0000-0000-0000CB500000}"/>
    <cellStyle name="40% - uthevingsfarge 4 2 2 2 2 2 3" xfId="46469" xr:uid="{00000000-0005-0000-0000-0000CC500000}"/>
    <cellStyle name="40% - uthevingsfarge 4 2 2 2 2 2_3. Chng in credit spreads" xfId="46470" xr:uid="{00000000-0005-0000-0000-0000CD500000}"/>
    <cellStyle name="40% - uthevingsfarge 4 2 2 2 2 3" xfId="17049" xr:uid="{00000000-0005-0000-0000-0000CE500000}"/>
    <cellStyle name="40% - uthevingsfarge 4 2 2 2 2 3 2" xfId="46471" xr:uid="{00000000-0005-0000-0000-0000CF500000}"/>
    <cellStyle name="40% - uthevingsfarge 4 2 2 2 2 4" xfId="46472" xr:uid="{00000000-0005-0000-0000-0000D0500000}"/>
    <cellStyle name="40% - uthevingsfarge 4 2 2 2 2 5" xfId="46473" xr:uid="{00000000-0005-0000-0000-0000D1500000}"/>
    <cellStyle name="40% - uthevingsfarge 4 2 2 2 2 6" xfId="46474" xr:uid="{00000000-0005-0000-0000-0000D2500000}"/>
    <cellStyle name="40% - uthevingsfarge 4 2 2 2 2_3. Chng in credit spreads" xfId="46475" xr:uid="{00000000-0005-0000-0000-0000D3500000}"/>
    <cellStyle name="40% - uthevingsfarge 4 2 2 2 3" xfId="17050" xr:uid="{00000000-0005-0000-0000-0000D4500000}"/>
    <cellStyle name="40% - uthevingsfarge 4 2 2 2 3 2" xfId="17051" xr:uid="{00000000-0005-0000-0000-0000D5500000}"/>
    <cellStyle name="40% - uthevingsfarge 4 2 2 2 3 2 2" xfId="46476" xr:uid="{00000000-0005-0000-0000-0000D6500000}"/>
    <cellStyle name="40% - uthevingsfarge 4 2 2 2 3 2 2 2" xfId="46477" xr:uid="{00000000-0005-0000-0000-0000D7500000}"/>
    <cellStyle name="40% - uthevingsfarge 4 2 2 2 3 2 3" xfId="46478" xr:uid="{00000000-0005-0000-0000-0000D8500000}"/>
    <cellStyle name="40% - uthevingsfarge 4 2 2 2 3 2_3. Chng in credit spreads" xfId="46479" xr:uid="{00000000-0005-0000-0000-0000D9500000}"/>
    <cellStyle name="40% - uthevingsfarge 4 2 2 2 3 3" xfId="17052" xr:uid="{00000000-0005-0000-0000-0000DA500000}"/>
    <cellStyle name="40% - uthevingsfarge 4 2 2 2 3 3 2" xfId="46480" xr:uid="{00000000-0005-0000-0000-0000DB500000}"/>
    <cellStyle name="40% - uthevingsfarge 4 2 2 2 3 4" xfId="46481" xr:uid="{00000000-0005-0000-0000-0000DC500000}"/>
    <cellStyle name="40% - uthevingsfarge 4 2 2 2 3 5" xfId="46482" xr:uid="{00000000-0005-0000-0000-0000DD500000}"/>
    <cellStyle name="40% - uthevingsfarge 4 2 2 2 3 6" xfId="46483" xr:uid="{00000000-0005-0000-0000-0000DE500000}"/>
    <cellStyle name="40% - uthevingsfarge 4 2 2 2 3_3. Chng in credit spreads" xfId="46484" xr:uid="{00000000-0005-0000-0000-0000DF500000}"/>
    <cellStyle name="40% - uthevingsfarge 4 2 2 2 4" xfId="17053" xr:uid="{00000000-0005-0000-0000-0000E0500000}"/>
    <cellStyle name="40% - uthevingsfarge 4 2 2 2 4 2" xfId="17054" xr:uid="{00000000-0005-0000-0000-0000E1500000}"/>
    <cellStyle name="40% - uthevingsfarge 4 2 2 2 4 2 2" xfId="46485" xr:uid="{00000000-0005-0000-0000-0000E2500000}"/>
    <cellStyle name="40% - uthevingsfarge 4 2 2 2 4 3" xfId="17055" xr:uid="{00000000-0005-0000-0000-0000E3500000}"/>
    <cellStyle name="40% - uthevingsfarge 4 2 2 2 4 4" xfId="46486" xr:uid="{00000000-0005-0000-0000-0000E4500000}"/>
    <cellStyle name="40% - uthevingsfarge 4 2 2 2 4 5" xfId="46487" xr:uid="{00000000-0005-0000-0000-0000E5500000}"/>
    <cellStyle name="40% - uthevingsfarge 4 2 2 2 4 6" xfId="46488" xr:uid="{00000000-0005-0000-0000-0000E6500000}"/>
    <cellStyle name="40% - uthevingsfarge 4 2 2 2 4_3. Chng in credit spreads" xfId="46489" xr:uid="{00000000-0005-0000-0000-0000E7500000}"/>
    <cellStyle name="40% - uthevingsfarge 4 2 2 2 5" xfId="17056" xr:uid="{00000000-0005-0000-0000-0000E8500000}"/>
    <cellStyle name="40% - uthevingsfarge 4 2 2 2 5 2" xfId="17057" xr:uid="{00000000-0005-0000-0000-0000E9500000}"/>
    <cellStyle name="40% - uthevingsfarge 4 2 2 2 5 2 2" xfId="46490" xr:uid="{00000000-0005-0000-0000-0000EA500000}"/>
    <cellStyle name="40% - uthevingsfarge 4 2 2 2 5 3" xfId="17058" xr:uid="{00000000-0005-0000-0000-0000EB500000}"/>
    <cellStyle name="40% - uthevingsfarge 4 2 2 2 5 4" xfId="46491" xr:uid="{00000000-0005-0000-0000-0000EC500000}"/>
    <cellStyle name="40% - uthevingsfarge 4 2 2 2 5 5" xfId="46492" xr:uid="{00000000-0005-0000-0000-0000ED500000}"/>
    <cellStyle name="40% - uthevingsfarge 4 2 2 2 5_3. Chng in credit spreads" xfId="46493" xr:uid="{00000000-0005-0000-0000-0000EE500000}"/>
    <cellStyle name="40% - uthevingsfarge 4 2 2 2 6" xfId="17059" xr:uid="{00000000-0005-0000-0000-0000EF500000}"/>
    <cellStyle name="40% - uthevingsfarge 4 2 2 2 6 2" xfId="46494" xr:uid="{00000000-0005-0000-0000-0000F0500000}"/>
    <cellStyle name="40% - uthevingsfarge 4 2 2 2 7" xfId="17060" xr:uid="{00000000-0005-0000-0000-0000F1500000}"/>
    <cellStyle name="40% - uthevingsfarge 4 2 2 2 8" xfId="46495" xr:uid="{00000000-0005-0000-0000-0000F2500000}"/>
    <cellStyle name="40% - uthevingsfarge 4 2 2 2 9" xfId="46496" xr:uid="{00000000-0005-0000-0000-0000F3500000}"/>
    <cellStyle name="40% - uthevingsfarge 4 2 2 2_3. Chng in credit spreads" xfId="46497" xr:uid="{00000000-0005-0000-0000-0000F4500000}"/>
    <cellStyle name="40% - uthevingsfarge 4 2 2 3" xfId="17061" xr:uid="{00000000-0005-0000-0000-0000F5500000}"/>
    <cellStyle name="40% - uthevingsfarge 4 2 2 3 2" xfId="17062" xr:uid="{00000000-0005-0000-0000-0000F6500000}"/>
    <cellStyle name="40% - uthevingsfarge 4 2 2 3 2 2" xfId="46498" xr:uid="{00000000-0005-0000-0000-0000F7500000}"/>
    <cellStyle name="40% - uthevingsfarge 4 2 2 3 2 2 2" xfId="46499" xr:uid="{00000000-0005-0000-0000-0000F8500000}"/>
    <cellStyle name="40% - uthevingsfarge 4 2 2 3 2 3" xfId="46500" xr:uid="{00000000-0005-0000-0000-0000F9500000}"/>
    <cellStyle name="40% - uthevingsfarge 4 2 2 3 2_3. Chng in credit spreads" xfId="46501" xr:uid="{00000000-0005-0000-0000-0000FA500000}"/>
    <cellStyle name="40% - uthevingsfarge 4 2 2 3 3" xfId="17063" xr:uid="{00000000-0005-0000-0000-0000FB500000}"/>
    <cellStyle name="40% - uthevingsfarge 4 2 2 3 3 2" xfId="46502" xr:uid="{00000000-0005-0000-0000-0000FC500000}"/>
    <cellStyle name="40% - uthevingsfarge 4 2 2 3 4" xfId="46503" xr:uid="{00000000-0005-0000-0000-0000FD500000}"/>
    <cellStyle name="40% - uthevingsfarge 4 2 2 3 5" xfId="46504" xr:uid="{00000000-0005-0000-0000-0000FE500000}"/>
    <cellStyle name="40% - uthevingsfarge 4 2 2 3 6" xfId="46505" xr:uid="{00000000-0005-0000-0000-0000FF500000}"/>
    <cellStyle name="40% - uthevingsfarge 4 2 2 3_3. Chng in credit spreads" xfId="46506" xr:uid="{00000000-0005-0000-0000-000000510000}"/>
    <cellStyle name="40% - uthevingsfarge 4 2 2 4" xfId="17064" xr:uid="{00000000-0005-0000-0000-000001510000}"/>
    <cellStyle name="40% - uthevingsfarge 4 2 2 4 2" xfId="17065" xr:uid="{00000000-0005-0000-0000-000002510000}"/>
    <cellStyle name="40% - uthevingsfarge 4 2 2 4 2 2" xfId="46507" xr:uid="{00000000-0005-0000-0000-000003510000}"/>
    <cellStyle name="40% - uthevingsfarge 4 2 2 4 2 2 2" xfId="46508" xr:uid="{00000000-0005-0000-0000-000004510000}"/>
    <cellStyle name="40% - uthevingsfarge 4 2 2 4 2 3" xfId="46509" xr:uid="{00000000-0005-0000-0000-000005510000}"/>
    <cellStyle name="40% - uthevingsfarge 4 2 2 4 2_3. Chng in credit spreads" xfId="46510" xr:uid="{00000000-0005-0000-0000-000006510000}"/>
    <cellStyle name="40% - uthevingsfarge 4 2 2 4 3" xfId="17066" xr:uid="{00000000-0005-0000-0000-000007510000}"/>
    <cellStyle name="40% - uthevingsfarge 4 2 2 4 3 2" xfId="46511" xr:uid="{00000000-0005-0000-0000-000008510000}"/>
    <cellStyle name="40% - uthevingsfarge 4 2 2 4 4" xfId="46512" xr:uid="{00000000-0005-0000-0000-000009510000}"/>
    <cellStyle name="40% - uthevingsfarge 4 2 2 4 5" xfId="46513" xr:uid="{00000000-0005-0000-0000-00000A510000}"/>
    <cellStyle name="40% - uthevingsfarge 4 2 2 4 6" xfId="46514" xr:uid="{00000000-0005-0000-0000-00000B510000}"/>
    <cellStyle name="40% - uthevingsfarge 4 2 2 4_3. Chng in credit spreads" xfId="46515" xr:uid="{00000000-0005-0000-0000-00000C510000}"/>
    <cellStyle name="40% - uthevingsfarge 4 2 2 5" xfId="17067" xr:uid="{00000000-0005-0000-0000-00000D510000}"/>
    <cellStyle name="40% - uthevingsfarge 4 2 2 5 2" xfId="17068" xr:uid="{00000000-0005-0000-0000-00000E510000}"/>
    <cellStyle name="40% - uthevingsfarge 4 2 2 5 2 2" xfId="46516" xr:uid="{00000000-0005-0000-0000-00000F510000}"/>
    <cellStyle name="40% - uthevingsfarge 4 2 2 5 2 2 2" xfId="46517" xr:uid="{00000000-0005-0000-0000-000010510000}"/>
    <cellStyle name="40% - uthevingsfarge 4 2 2 5 2 3" xfId="46518" xr:uid="{00000000-0005-0000-0000-000011510000}"/>
    <cellStyle name="40% - uthevingsfarge 4 2 2 5 2_3. Chng in credit spreads" xfId="46519" xr:uid="{00000000-0005-0000-0000-000012510000}"/>
    <cellStyle name="40% - uthevingsfarge 4 2 2 5 3" xfId="17069" xr:uid="{00000000-0005-0000-0000-000013510000}"/>
    <cellStyle name="40% - uthevingsfarge 4 2 2 5 3 2" xfId="46520" xr:uid="{00000000-0005-0000-0000-000014510000}"/>
    <cellStyle name="40% - uthevingsfarge 4 2 2 5 4" xfId="46521" xr:uid="{00000000-0005-0000-0000-000015510000}"/>
    <cellStyle name="40% - uthevingsfarge 4 2 2 5 5" xfId="46522" xr:uid="{00000000-0005-0000-0000-000016510000}"/>
    <cellStyle name="40% - uthevingsfarge 4 2 2 5 6" xfId="46523" xr:uid="{00000000-0005-0000-0000-000017510000}"/>
    <cellStyle name="40% - uthevingsfarge 4 2 2 5_3. Chng in credit spreads" xfId="46524" xr:uid="{00000000-0005-0000-0000-000018510000}"/>
    <cellStyle name="40% - uthevingsfarge 4 2 2 6" xfId="17070" xr:uid="{00000000-0005-0000-0000-000019510000}"/>
    <cellStyle name="40% - uthevingsfarge 4 2 2 6 2" xfId="17071" xr:uid="{00000000-0005-0000-0000-00001A510000}"/>
    <cellStyle name="40% - uthevingsfarge 4 2 2 6 2 2" xfId="46525" xr:uid="{00000000-0005-0000-0000-00001B510000}"/>
    <cellStyle name="40% - uthevingsfarge 4 2 2 6 3" xfId="17072" xr:uid="{00000000-0005-0000-0000-00001C510000}"/>
    <cellStyle name="40% - uthevingsfarge 4 2 2 6 4" xfId="46526" xr:uid="{00000000-0005-0000-0000-00001D510000}"/>
    <cellStyle name="40% - uthevingsfarge 4 2 2 6 5" xfId="46527" xr:uid="{00000000-0005-0000-0000-00001E510000}"/>
    <cellStyle name="40% - uthevingsfarge 4 2 2 6 6" xfId="46528" xr:uid="{00000000-0005-0000-0000-00001F510000}"/>
    <cellStyle name="40% - uthevingsfarge 4 2 2 6_3. Chng in credit spreads" xfId="46529" xr:uid="{00000000-0005-0000-0000-000020510000}"/>
    <cellStyle name="40% - uthevingsfarge 4 2 2 7" xfId="17073" xr:uid="{00000000-0005-0000-0000-000021510000}"/>
    <cellStyle name="40% - uthevingsfarge 4 2 2 7 2" xfId="46530" xr:uid="{00000000-0005-0000-0000-000022510000}"/>
    <cellStyle name="40% - uthevingsfarge 4 2 2 8" xfId="39948" xr:uid="{00000000-0005-0000-0000-000023510000}"/>
    <cellStyle name="40% - uthevingsfarge 4 2 2 9" xfId="46531" xr:uid="{00000000-0005-0000-0000-000024510000}"/>
    <cellStyle name="40% - uthevingsfarge 4 2 2_3. Chng in credit spreads" xfId="46532" xr:uid="{00000000-0005-0000-0000-000025510000}"/>
    <cellStyle name="40% - uthevingsfarge 4 2 3" xfId="12467" xr:uid="{00000000-0005-0000-0000-000026510000}"/>
    <cellStyle name="40% - uthevingsfarge 4 2 3 10" xfId="46533" xr:uid="{00000000-0005-0000-0000-000027510000}"/>
    <cellStyle name="40% - uthevingsfarge 4 2 3 2" xfId="17074" xr:uid="{00000000-0005-0000-0000-000028510000}"/>
    <cellStyle name="40% - uthevingsfarge 4 2 3 2 2" xfId="17075" xr:uid="{00000000-0005-0000-0000-000029510000}"/>
    <cellStyle name="40% - uthevingsfarge 4 2 3 2 2 2" xfId="46534" xr:uid="{00000000-0005-0000-0000-00002A510000}"/>
    <cellStyle name="40% - uthevingsfarge 4 2 3 2 2 2 2" xfId="46535" xr:uid="{00000000-0005-0000-0000-00002B510000}"/>
    <cellStyle name="40% - uthevingsfarge 4 2 3 2 2 3" xfId="46536" xr:uid="{00000000-0005-0000-0000-00002C510000}"/>
    <cellStyle name="40% - uthevingsfarge 4 2 3 2 2_3. Chng in credit spreads" xfId="46537" xr:uid="{00000000-0005-0000-0000-00002D510000}"/>
    <cellStyle name="40% - uthevingsfarge 4 2 3 2 3" xfId="17076" xr:uid="{00000000-0005-0000-0000-00002E510000}"/>
    <cellStyle name="40% - uthevingsfarge 4 2 3 2 3 2" xfId="46538" xr:uid="{00000000-0005-0000-0000-00002F510000}"/>
    <cellStyle name="40% - uthevingsfarge 4 2 3 2 3 2 2" xfId="46539" xr:uid="{00000000-0005-0000-0000-000030510000}"/>
    <cellStyle name="40% - uthevingsfarge 4 2 3 2 3 3" xfId="46540" xr:uid="{00000000-0005-0000-0000-000031510000}"/>
    <cellStyle name="40% - uthevingsfarge 4 2 3 2 3_3. Chng in credit spreads" xfId="46541" xr:uid="{00000000-0005-0000-0000-000032510000}"/>
    <cellStyle name="40% - uthevingsfarge 4 2 3 2 4" xfId="46542" xr:uid="{00000000-0005-0000-0000-000033510000}"/>
    <cellStyle name="40% - uthevingsfarge 4 2 3 2 4 2" xfId="46543" xr:uid="{00000000-0005-0000-0000-000034510000}"/>
    <cellStyle name="40% - uthevingsfarge 4 2 3 2 4 2 2" xfId="46544" xr:uid="{00000000-0005-0000-0000-000035510000}"/>
    <cellStyle name="40% - uthevingsfarge 4 2 3 2 4 3" xfId="46545" xr:uid="{00000000-0005-0000-0000-000036510000}"/>
    <cellStyle name="40% - uthevingsfarge 4 2 3 2 4_3. Chng in credit spreads" xfId="46546" xr:uid="{00000000-0005-0000-0000-000037510000}"/>
    <cellStyle name="40% - uthevingsfarge 4 2 3 2 5" xfId="46547" xr:uid="{00000000-0005-0000-0000-000038510000}"/>
    <cellStyle name="40% - uthevingsfarge 4 2 3 2 5 2" xfId="46548" xr:uid="{00000000-0005-0000-0000-000039510000}"/>
    <cellStyle name="40% - uthevingsfarge 4 2 3 2 6" xfId="46549" xr:uid="{00000000-0005-0000-0000-00003A510000}"/>
    <cellStyle name="40% - uthevingsfarge 4 2 3 2_3. Chng in credit spreads" xfId="46550" xr:uid="{00000000-0005-0000-0000-00003B510000}"/>
    <cellStyle name="40% - uthevingsfarge 4 2 3 3" xfId="17077" xr:uid="{00000000-0005-0000-0000-00003C510000}"/>
    <cellStyle name="40% - uthevingsfarge 4 2 3 3 2" xfId="17078" xr:uid="{00000000-0005-0000-0000-00003D510000}"/>
    <cellStyle name="40% - uthevingsfarge 4 2 3 3 2 2" xfId="46551" xr:uid="{00000000-0005-0000-0000-00003E510000}"/>
    <cellStyle name="40% - uthevingsfarge 4 2 3 3 2 2 2" xfId="46552" xr:uid="{00000000-0005-0000-0000-00003F510000}"/>
    <cellStyle name="40% - uthevingsfarge 4 2 3 3 2 3" xfId="46553" xr:uid="{00000000-0005-0000-0000-000040510000}"/>
    <cellStyle name="40% - uthevingsfarge 4 2 3 3 2_3. Chng in credit spreads" xfId="46554" xr:uid="{00000000-0005-0000-0000-000041510000}"/>
    <cellStyle name="40% - uthevingsfarge 4 2 3 3 3" xfId="17079" xr:uid="{00000000-0005-0000-0000-000042510000}"/>
    <cellStyle name="40% - uthevingsfarge 4 2 3 3 3 2" xfId="46555" xr:uid="{00000000-0005-0000-0000-000043510000}"/>
    <cellStyle name="40% - uthevingsfarge 4 2 3 3 4" xfId="46556" xr:uid="{00000000-0005-0000-0000-000044510000}"/>
    <cellStyle name="40% - uthevingsfarge 4 2 3 3 5" xfId="46557" xr:uid="{00000000-0005-0000-0000-000045510000}"/>
    <cellStyle name="40% - uthevingsfarge 4 2 3 3 6" xfId="46558" xr:uid="{00000000-0005-0000-0000-000046510000}"/>
    <cellStyle name="40% - uthevingsfarge 4 2 3 3_3. Chng in credit spreads" xfId="46559" xr:uid="{00000000-0005-0000-0000-000047510000}"/>
    <cellStyle name="40% - uthevingsfarge 4 2 3 4" xfId="17080" xr:uid="{00000000-0005-0000-0000-000048510000}"/>
    <cellStyle name="40% - uthevingsfarge 4 2 3 4 2" xfId="17081" xr:uid="{00000000-0005-0000-0000-000049510000}"/>
    <cellStyle name="40% - uthevingsfarge 4 2 3 4 2 2" xfId="46560" xr:uid="{00000000-0005-0000-0000-00004A510000}"/>
    <cellStyle name="40% - uthevingsfarge 4 2 3 4 3" xfId="17082" xr:uid="{00000000-0005-0000-0000-00004B510000}"/>
    <cellStyle name="40% - uthevingsfarge 4 2 3 4 4" xfId="46561" xr:uid="{00000000-0005-0000-0000-00004C510000}"/>
    <cellStyle name="40% - uthevingsfarge 4 2 3 4 5" xfId="46562" xr:uid="{00000000-0005-0000-0000-00004D510000}"/>
    <cellStyle name="40% - uthevingsfarge 4 2 3 4 6" xfId="46563" xr:uid="{00000000-0005-0000-0000-00004E510000}"/>
    <cellStyle name="40% - uthevingsfarge 4 2 3 4_3. Chng in credit spreads" xfId="46564" xr:uid="{00000000-0005-0000-0000-00004F510000}"/>
    <cellStyle name="40% - uthevingsfarge 4 2 3 5" xfId="17083" xr:uid="{00000000-0005-0000-0000-000050510000}"/>
    <cellStyle name="40% - uthevingsfarge 4 2 3 5 2" xfId="17084" xr:uid="{00000000-0005-0000-0000-000051510000}"/>
    <cellStyle name="40% - uthevingsfarge 4 2 3 5 2 2" xfId="46565" xr:uid="{00000000-0005-0000-0000-000052510000}"/>
    <cellStyle name="40% - uthevingsfarge 4 2 3 5 3" xfId="17085" xr:uid="{00000000-0005-0000-0000-000053510000}"/>
    <cellStyle name="40% - uthevingsfarge 4 2 3 5 4" xfId="46566" xr:uid="{00000000-0005-0000-0000-000054510000}"/>
    <cellStyle name="40% - uthevingsfarge 4 2 3 5 5" xfId="46567" xr:uid="{00000000-0005-0000-0000-000055510000}"/>
    <cellStyle name="40% - uthevingsfarge 4 2 3 5 6" xfId="46568" xr:uid="{00000000-0005-0000-0000-000056510000}"/>
    <cellStyle name="40% - uthevingsfarge 4 2 3 5_3. Chng in credit spreads" xfId="46569" xr:uid="{00000000-0005-0000-0000-000057510000}"/>
    <cellStyle name="40% - uthevingsfarge 4 2 3 6" xfId="17086" xr:uid="{00000000-0005-0000-0000-000058510000}"/>
    <cellStyle name="40% - uthevingsfarge 4 2 3 6 2" xfId="46570" xr:uid="{00000000-0005-0000-0000-000059510000}"/>
    <cellStyle name="40% - uthevingsfarge 4 2 3 6 2 2" xfId="46571" xr:uid="{00000000-0005-0000-0000-00005A510000}"/>
    <cellStyle name="40% - uthevingsfarge 4 2 3 6 3" xfId="46572" xr:uid="{00000000-0005-0000-0000-00005B510000}"/>
    <cellStyle name="40% - uthevingsfarge 4 2 3 6_3. Chng in credit spreads" xfId="46573" xr:uid="{00000000-0005-0000-0000-00005C510000}"/>
    <cellStyle name="40% - uthevingsfarge 4 2 3 7" xfId="17087" xr:uid="{00000000-0005-0000-0000-00005D510000}"/>
    <cellStyle name="40% - uthevingsfarge 4 2 3 7 2" xfId="46574" xr:uid="{00000000-0005-0000-0000-00005E510000}"/>
    <cellStyle name="40% - uthevingsfarge 4 2 3 8" xfId="39949" xr:uid="{00000000-0005-0000-0000-00005F510000}"/>
    <cellStyle name="40% - uthevingsfarge 4 2 3 9" xfId="46575" xr:uid="{00000000-0005-0000-0000-000060510000}"/>
    <cellStyle name="40% - uthevingsfarge 4 2 3_3. Chng in credit spreads" xfId="46576"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77" xr:uid="{00000000-0005-0000-0000-000065510000}"/>
    <cellStyle name="40% - uthevingsfarge 4 2 4 2 3" xfId="46578" xr:uid="{00000000-0005-0000-0000-000066510000}"/>
    <cellStyle name="40% - uthevingsfarge 4 2 4 2_3. Chng in credit spreads" xfId="46579" xr:uid="{00000000-0005-0000-0000-000067510000}"/>
    <cellStyle name="40% - uthevingsfarge 4 2 4 3" xfId="17091" xr:uid="{00000000-0005-0000-0000-000068510000}"/>
    <cellStyle name="40% - uthevingsfarge 4 2 4 3 2" xfId="46580" xr:uid="{00000000-0005-0000-0000-000069510000}"/>
    <cellStyle name="40% - uthevingsfarge 4 2 4 3 2 2" xfId="46581" xr:uid="{00000000-0005-0000-0000-00006A510000}"/>
    <cellStyle name="40% - uthevingsfarge 4 2 4 3 3" xfId="46582" xr:uid="{00000000-0005-0000-0000-00006B510000}"/>
    <cellStyle name="40% - uthevingsfarge 4 2 4 3_3. Chng in credit spreads" xfId="46583" xr:uid="{00000000-0005-0000-0000-00006C510000}"/>
    <cellStyle name="40% - uthevingsfarge 4 2 4 4" xfId="17092" xr:uid="{00000000-0005-0000-0000-00006D510000}"/>
    <cellStyle name="40% - uthevingsfarge 4 2 4 4 2" xfId="46584" xr:uid="{00000000-0005-0000-0000-00006E510000}"/>
    <cellStyle name="40% - uthevingsfarge 4 2 4 4 2 2" xfId="46585" xr:uid="{00000000-0005-0000-0000-00006F510000}"/>
    <cellStyle name="40% - uthevingsfarge 4 2 4 4 3" xfId="46586" xr:uid="{00000000-0005-0000-0000-000070510000}"/>
    <cellStyle name="40% - uthevingsfarge 4 2 4 4_3. Chng in credit spreads" xfId="46587" xr:uid="{00000000-0005-0000-0000-000071510000}"/>
    <cellStyle name="40% - uthevingsfarge 4 2 4 5" xfId="46588" xr:uid="{00000000-0005-0000-0000-000072510000}"/>
    <cellStyle name="40% - uthevingsfarge 4 2 4 5 2" xfId="46589" xr:uid="{00000000-0005-0000-0000-000073510000}"/>
    <cellStyle name="40% - uthevingsfarge 4 2 4 6" xfId="46590" xr:uid="{00000000-0005-0000-0000-000074510000}"/>
    <cellStyle name="40% - uthevingsfarge 4 2 4 7" xfId="46591" xr:uid="{00000000-0005-0000-0000-000075510000}"/>
    <cellStyle name="40% - uthevingsfarge 4 2 4_3. Chng in credit spreads" xfId="46592"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593" xr:uid="{00000000-0005-0000-0000-00007A510000}"/>
    <cellStyle name="40% - uthevingsfarge 4 2 5 2 3" xfId="46594" xr:uid="{00000000-0005-0000-0000-00007B510000}"/>
    <cellStyle name="40% - uthevingsfarge 4 2 5 2_3. Chng in credit spreads" xfId="46595" xr:uid="{00000000-0005-0000-0000-00007C510000}"/>
    <cellStyle name="40% - uthevingsfarge 4 2 5 3" xfId="17096" xr:uid="{00000000-0005-0000-0000-00007D510000}"/>
    <cellStyle name="40% - uthevingsfarge 4 2 5 3 2" xfId="46596" xr:uid="{00000000-0005-0000-0000-00007E510000}"/>
    <cellStyle name="40% - uthevingsfarge 4 2 5 4" xfId="17097" xr:uid="{00000000-0005-0000-0000-00007F510000}"/>
    <cellStyle name="40% - uthevingsfarge 4 2 5 5" xfId="46597" xr:uid="{00000000-0005-0000-0000-000080510000}"/>
    <cellStyle name="40% - uthevingsfarge 4 2 5 6" xfId="46598" xr:uid="{00000000-0005-0000-0000-000081510000}"/>
    <cellStyle name="40% - uthevingsfarge 4 2 5 7" xfId="46599" xr:uid="{00000000-0005-0000-0000-000082510000}"/>
    <cellStyle name="40% - uthevingsfarge 4 2 5_3. Chng in credit spreads" xfId="46600"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1" xr:uid="{00000000-0005-0000-0000-000087510000}"/>
    <cellStyle name="40% - uthevingsfarge 4 2 6 2 3" xfId="46602" xr:uid="{00000000-0005-0000-0000-000088510000}"/>
    <cellStyle name="40% - uthevingsfarge 4 2 6 2_3. Chng in credit spreads" xfId="46603" xr:uid="{00000000-0005-0000-0000-000089510000}"/>
    <cellStyle name="40% - uthevingsfarge 4 2 6 3" xfId="17101" xr:uid="{00000000-0005-0000-0000-00008A510000}"/>
    <cellStyle name="40% - uthevingsfarge 4 2 6 3 2" xfId="46604" xr:uid="{00000000-0005-0000-0000-00008B510000}"/>
    <cellStyle name="40% - uthevingsfarge 4 2 6 4" xfId="17102" xr:uid="{00000000-0005-0000-0000-00008C510000}"/>
    <cellStyle name="40% - uthevingsfarge 4 2 6 5" xfId="46605" xr:uid="{00000000-0005-0000-0000-00008D510000}"/>
    <cellStyle name="40% - uthevingsfarge 4 2 6 6" xfId="46606" xr:uid="{00000000-0005-0000-0000-00008E510000}"/>
    <cellStyle name="40% - uthevingsfarge 4 2 6 7" xfId="46607" xr:uid="{00000000-0005-0000-0000-00008F510000}"/>
    <cellStyle name="40% - uthevingsfarge 4 2 6_3. Chng in credit spreads" xfId="46608"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09"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0" xr:uid="{00000000-0005-0000-0000-000098510000}"/>
    <cellStyle name="40% - uthevingsfarge 4 2 7 6" xfId="46611" xr:uid="{00000000-0005-0000-0000-000099510000}"/>
    <cellStyle name="40% - uthevingsfarge 4 2 7_3. Chng in credit spreads" xfId="46612" xr:uid="{00000000-0005-0000-0000-00009A510000}"/>
    <cellStyle name="40% - uthevingsfarge 4 2 8" xfId="17109" xr:uid="{00000000-0005-0000-0000-00009B510000}"/>
    <cellStyle name="40% - uthevingsfarge 4 2 8 2" xfId="17110" xr:uid="{00000000-0005-0000-0000-00009C510000}"/>
    <cellStyle name="40% - uthevingsfarge 4 2 8 2 2" xfId="46613" xr:uid="{00000000-0005-0000-0000-00009D510000}"/>
    <cellStyle name="40% - uthevingsfarge 4 2 8 3" xfId="17111" xr:uid="{00000000-0005-0000-0000-00009E510000}"/>
    <cellStyle name="40% - uthevingsfarge 4 2 8 4" xfId="46614" xr:uid="{00000000-0005-0000-0000-00009F510000}"/>
    <cellStyle name="40% - uthevingsfarge 4 2 8_3. Chng in credit spreads" xfId="46615"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16" xr:uid="{00000000-0005-0000-0000-0000A9510000}"/>
    <cellStyle name="40% - uthevingsfarge 4 20 2_4 manuell" xfId="55246" xr:uid="{A1E70D61-F5FE-4B3A-B4DD-5109C21A0609}"/>
    <cellStyle name="40% - uthevingsfarge 4 20 3" xfId="4865" xr:uid="{00000000-0005-0000-0000-0000AB510000}"/>
    <cellStyle name="40% - uthevingsfarge 4 20 4" xfId="46617" xr:uid="{00000000-0005-0000-0000-0000AC510000}"/>
    <cellStyle name="40% - uthevingsfarge 4 20_4 manuell" xfId="55247"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18" xr:uid="{00000000-0005-0000-0000-0000B1510000}"/>
    <cellStyle name="40% - uthevingsfarge 4 21 2_4 manuell" xfId="55248" xr:uid="{B5D9B4E5-C2A8-4D9D-8495-AF4077F18C8C}"/>
    <cellStyle name="40% - uthevingsfarge 4 21 3" xfId="4869" xr:uid="{00000000-0005-0000-0000-0000B3510000}"/>
    <cellStyle name="40% - uthevingsfarge 4 21 4" xfId="46619" xr:uid="{00000000-0005-0000-0000-0000B4510000}"/>
    <cellStyle name="40% - uthevingsfarge 4 21_4 manuell" xfId="55249"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0" xr:uid="{00000000-0005-0000-0000-0000B9510000}"/>
    <cellStyle name="40% - uthevingsfarge 4 22 2_4 manuell" xfId="55250" xr:uid="{201D064D-3147-48F1-9B45-A8CB68CDCB50}"/>
    <cellStyle name="40% - uthevingsfarge 4 22 3" xfId="4873" xr:uid="{00000000-0005-0000-0000-0000BB510000}"/>
    <cellStyle name="40% - uthevingsfarge 4 22 4" xfId="46621" xr:uid="{00000000-0005-0000-0000-0000BC510000}"/>
    <cellStyle name="40% - uthevingsfarge 4 22_4 manuell" xfId="55251"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2" xr:uid="{00000000-0005-0000-0000-0000C1510000}"/>
    <cellStyle name="40% - uthevingsfarge 4 23 2_4 manuell" xfId="55252" xr:uid="{061EFB72-8DDC-4A3C-8F1C-65AE28AA2D22}"/>
    <cellStyle name="40% - uthevingsfarge 4 23 3" xfId="4877" xr:uid="{00000000-0005-0000-0000-0000C3510000}"/>
    <cellStyle name="40% - uthevingsfarge 4 23 4" xfId="46623" xr:uid="{00000000-0005-0000-0000-0000C4510000}"/>
    <cellStyle name="40% - uthevingsfarge 4 23_4 manuell" xfId="55253"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24" xr:uid="{00000000-0005-0000-0000-0000C9510000}"/>
    <cellStyle name="40% - uthevingsfarge 4 24 2_4 manuell" xfId="55254" xr:uid="{F8C6E4E8-DE13-4C60-B8BA-C011A4105A05}"/>
    <cellStyle name="40% - uthevingsfarge 4 24 3" xfId="4881" xr:uid="{00000000-0005-0000-0000-0000CB510000}"/>
    <cellStyle name="40% - uthevingsfarge 4 24 4" xfId="46625" xr:uid="{00000000-0005-0000-0000-0000CC510000}"/>
    <cellStyle name="40% - uthevingsfarge 4 24_4 manuell" xfId="55255"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26" xr:uid="{00000000-0005-0000-0000-0000D1510000}"/>
    <cellStyle name="40% - uthevingsfarge 4 25 2_4 manuell" xfId="55256" xr:uid="{6140CDCD-016C-41E8-AF3A-DF02CE2B6639}"/>
    <cellStyle name="40% - uthevingsfarge 4 25 3" xfId="4885" xr:uid="{00000000-0005-0000-0000-0000D3510000}"/>
    <cellStyle name="40% - uthevingsfarge 4 25 4" xfId="46627" xr:uid="{00000000-0005-0000-0000-0000D4510000}"/>
    <cellStyle name="40% - uthevingsfarge 4 25_4 manuell" xfId="55257"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28" xr:uid="{00000000-0005-0000-0000-0000D9510000}"/>
    <cellStyle name="40% - uthevingsfarge 4 26 2_4 manuell" xfId="55258" xr:uid="{8E4DB845-FC86-47C5-B3D8-9C6E5D143EF4}"/>
    <cellStyle name="40% - uthevingsfarge 4 26 3" xfId="4889" xr:uid="{00000000-0005-0000-0000-0000DB510000}"/>
    <cellStyle name="40% - uthevingsfarge 4 26 4" xfId="46629" xr:uid="{00000000-0005-0000-0000-0000DC510000}"/>
    <cellStyle name="40% - uthevingsfarge 4 26_4 manuell" xfId="55259"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0" xr:uid="{00000000-0005-0000-0000-0000E1510000}"/>
    <cellStyle name="40% - uthevingsfarge 4 27 2_4 manuell" xfId="55260" xr:uid="{E1AC78FD-1A5B-42E5-A930-7837A95B30D9}"/>
    <cellStyle name="40% - uthevingsfarge 4 27 3" xfId="4893" xr:uid="{00000000-0005-0000-0000-0000E3510000}"/>
    <cellStyle name="40% - uthevingsfarge 4 27 4" xfId="46631" xr:uid="{00000000-0005-0000-0000-0000E4510000}"/>
    <cellStyle name="40% - uthevingsfarge 4 27_4 manuell" xfId="55261"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2" xr:uid="{00000000-0005-0000-0000-0000E9510000}"/>
    <cellStyle name="40% - uthevingsfarge 4 28 2_4 manuell" xfId="55262" xr:uid="{677877B2-A4F0-482A-B94D-BCD3E43A4E09}"/>
    <cellStyle name="40% - uthevingsfarge 4 28 3" xfId="4897" xr:uid="{00000000-0005-0000-0000-0000EB510000}"/>
    <cellStyle name="40% - uthevingsfarge 4 28 4" xfId="46633" xr:uid="{00000000-0005-0000-0000-0000EC510000}"/>
    <cellStyle name="40% - uthevingsfarge 4 28_4 manuell" xfId="55263"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34" xr:uid="{00000000-0005-0000-0000-0000F1510000}"/>
    <cellStyle name="40% - uthevingsfarge 4 29 2_4 manuell" xfId="55264" xr:uid="{B8A9D66A-0FBC-4466-BC09-23D26D05363B}"/>
    <cellStyle name="40% - uthevingsfarge 4 29 3" xfId="4901" xr:uid="{00000000-0005-0000-0000-0000F3510000}"/>
    <cellStyle name="40% - uthevingsfarge 4 29 4" xfId="46635" xr:uid="{00000000-0005-0000-0000-0000F4510000}"/>
    <cellStyle name="40% - uthevingsfarge 4 29_4 manuell" xfId="55265" xr:uid="{1C539926-A0C7-4176-923F-8E743A68D5E1}"/>
    <cellStyle name="40% - uthevingsfarge 4 3" xfId="4902" xr:uid="{00000000-0005-0000-0000-0000F6510000}"/>
    <cellStyle name="40% - uthevingsfarge 4 3 10" xfId="46636" xr:uid="{00000000-0005-0000-0000-0000F7510000}"/>
    <cellStyle name="40% - uthevingsfarge 4 3 11" xfId="46637" xr:uid="{00000000-0005-0000-0000-0000F8510000}"/>
    <cellStyle name="40% - uthevingsfarge 4 3 2" xfId="4903" xr:uid="{00000000-0005-0000-0000-0000F9510000}"/>
    <cellStyle name="40% - uthevingsfarge 4 3 2 10" xfId="46638" xr:uid="{00000000-0005-0000-0000-0000FA510000}"/>
    <cellStyle name="40% - uthevingsfarge 4 3 2 2" xfId="4904" xr:uid="{00000000-0005-0000-0000-0000FB510000}"/>
    <cellStyle name="40% - uthevingsfarge 4 3 2 2 2" xfId="17116" xr:uid="{00000000-0005-0000-0000-0000FC510000}"/>
    <cellStyle name="40% - uthevingsfarge 4 3 2 2 2 2" xfId="46639" xr:uid="{00000000-0005-0000-0000-0000FD510000}"/>
    <cellStyle name="40% - uthevingsfarge 4 3 2 2 2 2 2" xfId="46640" xr:uid="{00000000-0005-0000-0000-0000FE510000}"/>
    <cellStyle name="40% - uthevingsfarge 4 3 2 2 2 3" xfId="46641" xr:uid="{00000000-0005-0000-0000-0000FF510000}"/>
    <cellStyle name="40% - uthevingsfarge 4 3 2 2 2_3. Chng in credit spreads" xfId="46642" xr:uid="{00000000-0005-0000-0000-000000520000}"/>
    <cellStyle name="40% - uthevingsfarge 4 3 2 2 3" xfId="17117" xr:uid="{00000000-0005-0000-0000-000001520000}"/>
    <cellStyle name="40% - uthevingsfarge 4 3 2 2 3 2" xfId="46643" xr:uid="{00000000-0005-0000-0000-000002520000}"/>
    <cellStyle name="40% - uthevingsfarge 4 3 2 2 3 2 2" xfId="46644" xr:uid="{00000000-0005-0000-0000-000003520000}"/>
    <cellStyle name="40% - uthevingsfarge 4 3 2 2 3 3" xfId="46645" xr:uid="{00000000-0005-0000-0000-000004520000}"/>
    <cellStyle name="40% - uthevingsfarge 4 3 2 2 3_3. Chng in credit spreads" xfId="46646" xr:uid="{00000000-0005-0000-0000-000005520000}"/>
    <cellStyle name="40% - uthevingsfarge 4 3 2 2 4" xfId="46647" xr:uid="{00000000-0005-0000-0000-000006520000}"/>
    <cellStyle name="40% - uthevingsfarge 4 3 2 2 4 2" xfId="46648" xr:uid="{00000000-0005-0000-0000-000007520000}"/>
    <cellStyle name="40% - uthevingsfarge 4 3 2 2 5" xfId="46649" xr:uid="{00000000-0005-0000-0000-000008520000}"/>
    <cellStyle name="40% - uthevingsfarge 4 3 2 2 6" xfId="46650" xr:uid="{00000000-0005-0000-0000-000009520000}"/>
    <cellStyle name="40% - uthevingsfarge 4 3 2 2_3. Chng in credit spreads" xfId="46651" xr:uid="{00000000-0005-0000-0000-00000A520000}"/>
    <cellStyle name="40% - uthevingsfarge 4 3 2 3" xfId="17118" xr:uid="{00000000-0005-0000-0000-00000B520000}"/>
    <cellStyle name="40% - uthevingsfarge 4 3 2 3 2" xfId="17119" xr:uid="{00000000-0005-0000-0000-00000C520000}"/>
    <cellStyle name="40% - uthevingsfarge 4 3 2 3 2 2" xfId="46652" xr:uid="{00000000-0005-0000-0000-00000D520000}"/>
    <cellStyle name="40% - uthevingsfarge 4 3 2 3 3" xfId="17120" xr:uid="{00000000-0005-0000-0000-00000E520000}"/>
    <cellStyle name="40% - uthevingsfarge 4 3 2 3 4" xfId="46653" xr:uid="{00000000-0005-0000-0000-00000F520000}"/>
    <cellStyle name="40% - uthevingsfarge 4 3 2 3 5" xfId="46654" xr:uid="{00000000-0005-0000-0000-000010520000}"/>
    <cellStyle name="40% - uthevingsfarge 4 3 2 3 6" xfId="46655" xr:uid="{00000000-0005-0000-0000-000011520000}"/>
    <cellStyle name="40% - uthevingsfarge 4 3 2 3_3. Chng in credit spreads" xfId="46656" xr:uid="{00000000-0005-0000-0000-000012520000}"/>
    <cellStyle name="40% - uthevingsfarge 4 3 2 4" xfId="17121" xr:uid="{00000000-0005-0000-0000-000013520000}"/>
    <cellStyle name="40% - uthevingsfarge 4 3 2 4 2" xfId="17122" xr:uid="{00000000-0005-0000-0000-000014520000}"/>
    <cellStyle name="40% - uthevingsfarge 4 3 2 4 2 2" xfId="46657" xr:uid="{00000000-0005-0000-0000-000015520000}"/>
    <cellStyle name="40% - uthevingsfarge 4 3 2 4 3" xfId="17123" xr:uid="{00000000-0005-0000-0000-000016520000}"/>
    <cellStyle name="40% - uthevingsfarge 4 3 2 4 4" xfId="46658" xr:uid="{00000000-0005-0000-0000-000017520000}"/>
    <cellStyle name="40% - uthevingsfarge 4 3 2 4 5" xfId="46659" xr:uid="{00000000-0005-0000-0000-000018520000}"/>
    <cellStyle name="40% - uthevingsfarge 4 3 2 4 6" xfId="46660" xr:uid="{00000000-0005-0000-0000-000019520000}"/>
    <cellStyle name="40% - uthevingsfarge 4 3 2 4_3. Chng in credit spreads" xfId="46661"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2" xr:uid="{00000000-0005-0000-0000-00001E520000}"/>
    <cellStyle name="40% - uthevingsfarge 4 3 2 5 5" xfId="46663" xr:uid="{00000000-0005-0000-0000-00001F520000}"/>
    <cellStyle name="40% - uthevingsfarge 4 3 2 5 6" xfId="46664"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65" xr:uid="{00000000-0005-0000-0000-000026520000}"/>
    <cellStyle name="40% - uthevingsfarge 4 3 2 9" xfId="46666" xr:uid="{00000000-0005-0000-0000-000027520000}"/>
    <cellStyle name="40% - uthevingsfarge 4 3 2_3. Chng in credit spreads" xfId="46667" xr:uid="{00000000-0005-0000-0000-000028520000}"/>
    <cellStyle name="40% - uthevingsfarge 4 3 3" xfId="4905" xr:uid="{00000000-0005-0000-0000-000029520000}"/>
    <cellStyle name="40% - uthevingsfarge 4 3 3 2" xfId="17132" xr:uid="{00000000-0005-0000-0000-00002A520000}"/>
    <cellStyle name="40% - uthevingsfarge 4 3 3 2 2" xfId="46668" xr:uid="{00000000-0005-0000-0000-00002B520000}"/>
    <cellStyle name="40% - uthevingsfarge 4 3 3 2 2 2" xfId="46669" xr:uid="{00000000-0005-0000-0000-00002C520000}"/>
    <cellStyle name="40% - uthevingsfarge 4 3 3 2 2 2 2" xfId="46670" xr:uid="{00000000-0005-0000-0000-00002D520000}"/>
    <cellStyle name="40% - uthevingsfarge 4 3 3 2 2 3" xfId="46671" xr:uid="{00000000-0005-0000-0000-00002E520000}"/>
    <cellStyle name="40% - uthevingsfarge 4 3 3 2 2_3. Chng in credit spreads" xfId="46672" xr:uid="{00000000-0005-0000-0000-00002F520000}"/>
    <cellStyle name="40% - uthevingsfarge 4 3 3 2 3" xfId="46673" xr:uid="{00000000-0005-0000-0000-000030520000}"/>
    <cellStyle name="40% - uthevingsfarge 4 3 3 2 3 2" xfId="46674" xr:uid="{00000000-0005-0000-0000-000031520000}"/>
    <cellStyle name="40% - uthevingsfarge 4 3 3 2 3 2 2" xfId="46675" xr:uid="{00000000-0005-0000-0000-000032520000}"/>
    <cellStyle name="40% - uthevingsfarge 4 3 3 2 3 3" xfId="46676" xr:uid="{00000000-0005-0000-0000-000033520000}"/>
    <cellStyle name="40% - uthevingsfarge 4 3 3 2 3_3. Chng in credit spreads" xfId="46677" xr:uid="{00000000-0005-0000-0000-000034520000}"/>
    <cellStyle name="40% - uthevingsfarge 4 3 3 2 4" xfId="46678" xr:uid="{00000000-0005-0000-0000-000035520000}"/>
    <cellStyle name="40% - uthevingsfarge 4 3 3 2 4 2" xfId="46679" xr:uid="{00000000-0005-0000-0000-000036520000}"/>
    <cellStyle name="40% - uthevingsfarge 4 3 3 2 5" xfId="46680" xr:uid="{00000000-0005-0000-0000-000037520000}"/>
    <cellStyle name="40% - uthevingsfarge 4 3 3 2_3. Chng in credit spreads" xfId="46681" xr:uid="{00000000-0005-0000-0000-000038520000}"/>
    <cellStyle name="40% - uthevingsfarge 4 3 3 3" xfId="17133" xr:uid="{00000000-0005-0000-0000-000039520000}"/>
    <cellStyle name="40% - uthevingsfarge 4 3 3 3 2" xfId="46682" xr:uid="{00000000-0005-0000-0000-00003A520000}"/>
    <cellStyle name="40% - uthevingsfarge 4 3 3 3 2 2" xfId="46683" xr:uid="{00000000-0005-0000-0000-00003B520000}"/>
    <cellStyle name="40% - uthevingsfarge 4 3 3 3 3" xfId="46684" xr:uid="{00000000-0005-0000-0000-00003C520000}"/>
    <cellStyle name="40% - uthevingsfarge 4 3 3 3_3. Chng in credit spreads" xfId="46685" xr:uid="{00000000-0005-0000-0000-00003D520000}"/>
    <cellStyle name="40% - uthevingsfarge 4 3 3 4" xfId="46686" xr:uid="{00000000-0005-0000-0000-00003E520000}"/>
    <cellStyle name="40% - uthevingsfarge 4 3 3 4 2" xfId="46687" xr:uid="{00000000-0005-0000-0000-00003F520000}"/>
    <cellStyle name="40% - uthevingsfarge 4 3 3 4 2 2" xfId="46688" xr:uid="{00000000-0005-0000-0000-000040520000}"/>
    <cellStyle name="40% - uthevingsfarge 4 3 3 4 3" xfId="46689" xr:uid="{00000000-0005-0000-0000-000041520000}"/>
    <cellStyle name="40% - uthevingsfarge 4 3 3 4_3. Chng in credit spreads" xfId="46690" xr:uid="{00000000-0005-0000-0000-000042520000}"/>
    <cellStyle name="40% - uthevingsfarge 4 3 3 5" xfId="46691" xr:uid="{00000000-0005-0000-0000-000043520000}"/>
    <cellStyle name="40% - uthevingsfarge 4 3 3 5 2" xfId="46692" xr:uid="{00000000-0005-0000-0000-000044520000}"/>
    <cellStyle name="40% - uthevingsfarge 4 3 3 6" xfId="46693" xr:uid="{00000000-0005-0000-0000-000045520000}"/>
    <cellStyle name="40% - uthevingsfarge 4 3 3_3. Chng in credit spreads" xfId="46694" xr:uid="{00000000-0005-0000-0000-000046520000}"/>
    <cellStyle name="40% - uthevingsfarge 4 3 4" xfId="17134" xr:uid="{00000000-0005-0000-0000-000047520000}"/>
    <cellStyle name="40% - uthevingsfarge 4 3 4 2" xfId="17135" xr:uid="{00000000-0005-0000-0000-000048520000}"/>
    <cellStyle name="40% - uthevingsfarge 4 3 4 2 2" xfId="46695" xr:uid="{00000000-0005-0000-0000-000049520000}"/>
    <cellStyle name="40% - uthevingsfarge 4 3 4 2 2 2" xfId="46696" xr:uid="{00000000-0005-0000-0000-00004A520000}"/>
    <cellStyle name="40% - uthevingsfarge 4 3 4 2 3" xfId="46697" xr:uid="{00000000-0005-0000-0000-00004B520000}"/>
    <cellStyle name="40% - uthevingsfarge 4 3 4 2_3. Chng in credit spreads" xfId="46698" xr:uid="{00000000-0005-0000-0000-00004C520000}"/>
    <cellStyle name="40% - uthevingsfarge 4 3 4 3" xfId="17136" xr:uid="{00000000-0005-0000-0000-00004D520000}"/>
    <cellStyle name="40% - uthevingsfarge 4 3 4 3 2" xfId="46699" xr:uid="{00000000-0005-0000-0000-00004E520000}"/>
    <cellStyle name="40% - uthevingsfarge 4 3 4 3 2 2" xfId="46700" xr:uid="{00000000-0005-0000-0000-00004F520000}"/>
    <cellStyle name="40% - uthevingsfarge 4 3 4 3 3" xfId="46701" xr:uid="{00000000-0005-0000-0000-000050520000}"/>
    <cellStyle name="40% - uthevingsfarge 4 3 4 3_3. Chng in credit spreads" xfId="46702" xr:uid="{00000000-0005-0000-0000-000051520000}"/>
    <cellStyle name="40% - uthevingsfarge 4 3 4 4" xfId="46703" xr:uid="{00000000-0005-0000-0000-000052520000}"/>
    <cellStyle name="40% - uthevingsfarge 4 3 4 4 2" xfId="46704" xr:uid="{00000000-0005-0000-0000-000053520000}"/>
    <cellStyle name="40% - uthevingsfarge 4 3 4 5" xfId="46705" xr:uid="{00000000-0005-0000-0000-000054520000}"/>
    <cellStyle name="40% - uthevingsfarge 4 3 4 6" xfId="46706" xr:uid="{00000000-0005-0000-0000-000055520000}"/>
    <cellStyle name="40% - uthevingsfarge 4 3 4_3. Chng in credit spreads" xfId="46707" xr:uid="{00000000-0005-0000-0000-000056520000}"/>
    <cellStyle name="40% - uthevingsfarge 4 3 5" xfId="17137" xr:uid="{00000000-0005-0000-0000-000057520000}"/>
    <cellStyle name="40% - uthevingsfarge 4 3 5 2" xfId="17138" xr:uid="{00000000-0005-0000-0000-000058520000}"/>
    <cellStyle name="40% - uthevingsfarge 4 3 5 2 2" xfId="46708" xr:uid="{00000000-0005-0000-0000-000059520000}"/>
    <cellStyle name="40% - uthevingsfarge 4 3 5 3" xfId="17139" xr:uid="{00000000-0005-0000-0000-00005A520000}"/>
    <cellStyle name="40% - uthevingsfarge 4 3 5 4" xfId="46709" xr:uid="{00000000-0005-0000-0000-00005B520000}"/>
    <cellStyle name="40% - uthevingsfarge 4 3 5 5" xfId="46710" xr:uid="{00000000-0005-0000-0000-00005C520000}"/>
    <cellStyle name="40% - uthevingsfarge 4 3 5 6" xfId="46711" xr:uid="{00000000-0005-0000-0000-00005D520000}"/>
    <cellStyle name="40% - uthevingsfarge 4 3 5_3. Chng in credit spreads" xfId="46712" xr:uid="{00000000-0005-0000-0000-00005E520000}"/>
    <cellStyle name="40% - uthevingsfarge 4 3 6" xfId="17140" xr:uid="{00000000-0005-0000-0000-00005F520000}"/>
    <cellStyle name="40% - uthevingsfarge 4 3 6 2" xfId="17141" xr:uid="{00000000-0005-0000-0000-000060520000}"/>
    <cellStyle name="40% - uthevingsfarge 4 3 6 2 2" xfId="46713" xr:uid="{00000000-0005-0000-0000-000061520000}"/>
    <cellStyle name="40% - uthevingsfarge 4 3 6 3" xfId="17142" xr:uid="{00000000-0005-0000-0000-000062520000}"/>
    <cellStyle name="40% - uthevingsfarge 4 3 6 4" xfId="46714" xr:uid="{00000000-0005-0000-0000-000063520000}"/>
    <cellStyle name="40% - uthevingsfarge 4 3 6 5" xfId="46715" xr:uid="{00000000-0005-0000-0000-000064520000}"/>
    <cellStyle name="40% - uthevingsfarge 4 3 6 6" xfId="46716" xr:uid="{00000000-0005-0000-0000-000065520000}"/>
    <cellStyle name="40% - uthevingsfarge 4 3 6_3. Chng in credit spreads" xfId="46717" xr:uid="{00000000-0005-0000-0000-000066520000}"/>
    <cellStyle name="40% - uthevingsfarge 4 3 7" xfId="17143" xr:uid="{00000000-0005-0000-0000-000067520000}"/>
    <cellStyle name="40% - uthevingsfarge 4 3 7 2" xfId="17144" xr:uid="{00000000-0005-0000-0000-000068520000}"/>
    <cellStyle name="40% - uthevingsfarge 4 3 7 2 2" xfId="46718" xr:uid="{00000000-0005-0000-0000-000069520000}"/>
    <cellStyle name="40% - uthevingsfarge 4 3 7 3" xfId="46719" xr:uid="{00000000-0005-0000-0000-00006A520000}"/>
    <cellStyle name="40% - uthevingsfarge 4 3 7_3. Chng in credit spreads" xfId="46720" xr:uid="{00000000-0005-0000-0000-00006B520000}"/>
    <cellStyle name="40% - uthevingsfarge 4 3 8" xfId="17145" xr:uid="{00000000-0005-0000-0000-00006C520000}"/>
    <cellStyle name="40% - uthevingsfarge 4 3 9" xfId="39950" xr:uid="{00000000-0005-0000-0000-00006D520000}"/>
    <cellStyle name="40% - uthevingsfarge 4 3_4 manuell" xfId="55266"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1" xr:uid="{00000000-0005-0000-0000-000072520000}"/>
    <cellStyle name="40% - uthevingsfarge 4 30 2_4 manuell" xfId="55267" xr:uid="{74DA8A04-40BA-4BA0-B457-0D9FFE5CF227}"/>
    <cellStyle name="40% - uthevingsfarge 4 30 3" xfId="4909" xr:uid="{00000000-0005-0000-0000-000074520000}"/>
    <cellStyle name="40% - uthevingsfarge 4 30 4" xfId="46722" xr:uid="{00000000-0005-0000-0000-000075520000}"/>
    <cellStyle name="40% - uthevingsfarge 4 30_4 manuell" xfId="55268"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23" xr:uid="{00000000-0005-0000-0000-00007A520000}"/>
    <cellStyle name="40% - uthevingsfarge 4 31 2_4 manuell" xfId="55269" xr:uid="{259DEBE0-931E-45E2-A188-3070B93A2D7C}"/>
    <cellStyle name="40% - uthevingsfarge 4 31 3" xfId="4913" xr:uid="{00000000-0005-0000-0000-00007C520000}"/>
    <cellStyle name="40% - uthevingsfarge 4 31 4" xfId="46724" xr:uid="{00000000-0005-0000-0000-00007D520000}"/>
    <cellStyle name="40% - uthevingsfarge 4 31_4 manuell" xfId="55270"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25" xr:uid="{00000000-0005-0000-0000-000082520000}"/>
    <cellStyle name="40% - uthevingsfarge 4 32 2_4 manuell" xfId="55271" xr:uid="{F39188C1-39C7-4A46-8D33-1E7E29092BBA}"/>
    <cellStyle name="40% - uthevingsfarge 4 32 3" xfId="4917" xr:uid="{00000000-0005-0000-0000-000084520000}"/>
    <cellStyle name="40% - uthevingsfarge 4 32 4" xfId="46726" xr:uid="{00000000-0005-0000-0000-000085520000}"/>
    <cellStyle name="40% - uthevingsfarge 4 32_4 manuell" xfId="55272"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27" xr:uid="{00000000-0005-0000-0000-00008A520000}"/>
    <cellStyle name="40% - uthevingsfarge 4 33 2_4 manuell" xfId="55273" xr:uid="{51F21D7A-7515-4CD6-8A12-51CC511475A4}"/>
    <cellStyle name="40% - uthevingsfarge 4 33 3" xfId="4921" xr:uid="{00000000-0005-0000-0000-00008C520000}"/>
    <cellStyle name="40% - uthevingsfarge 4 33 4" xfId="46728" xr:uid="{00000000-0005-0000-0000-00008D520000}"/>
    <cellStyle name="40% - uthevingsfarge 4 33_4 manuell" xfId="55274"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29" xr:uid="{00000000-0005-0000-0000-000092520000}"/>
    <cellStyle name="40% - uthevingsfarge 4 34 2_4 manuell" xfId="55275" xr:uid="{98FBBCD7-CEEE-47B2-AED6-4988005E71AC}"/>
    <cellStyle name="40% - uthevingsfarge 4 34 3" xfId="4925" xr:uid="{00000000-0005-0000-0000-000094520000}"/>
    <cellStyle name="40% - uthevingsfarge 4 34 4" xfId="46730" xr:uid="{00000000-0005-0000-0000-000095520000}"/>
    <cellStyle name="40% - uthevingsfarge 4 34_4 manuell" xfId="55276"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1" xr:uid="{00000000-0005-0000-0000-00009A520000}"/>
    <cellStyle name="40% - uthevingsfarge 4 35 2_4 manuell" xfId="55277" xr:uid="{8CE89B20-8945-4BC8-9D8A-34C10460E26C}"/>
    <cellStyle name="40% - uthevingsfarge 4 35 3" xfId="4929" xr:uid="{00000000-0005-0000-0000-00009C520000}"/>
    <cellStyle name="40% - uthevingsfarge 4 35 4" xfId="46732" xr:uid="{00000000-0005-0000-0000-00009D520000}"/>
    <cellStyle name="40% - uthevingsfarge 4 35_4 manuell" xfId="55278"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33" xr:uid="{00000000-0005-0000-0000-0000A2520000}"/>
    <cellStyle name="40% - uthevingsfarge 4 36 2_4 manuell" xfId="55279" xr:uid="{7CA7F0CB-5407-4458-A5F3-991561D71307}"/>
    <cellStyle name="40% - uthevingsfarge 4 36 3" xfId="4933" xr:uid="{00000000-0005-0000-0000-0000A4520000}"/>
    <cellStyle name="40% - uthevingsfarge 4 36 4" xfId="46734" xr:uid="{00000000-0005-0000-0000-0000A5520000}"/>
    <cellStyle name="40% - uthevingsfarge 4 36_4 manuell" xfId="55280"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35" xr:uid="{00000000-0005-0000-0000-0000AA520000}"/>
    <cellStyle name="40% - uthevingsfarge 4 37 2_4 manuell" xfId="55281" xr:uid="{FF3770B2-1227-4B84-8933-6105337B5464}"/>
    <cellStyle name="40% - uthevingsfarge 4 37 3" xfId="4937" xr:uid="{00000000-0005-0000-0000-0000AC520000}"/>
    <cellStyle name="40% - uthevingsfarge 4 37 4" xfId="46736" xr:uid="{00000000-0005-0000-0000-0000AD520000}"/>
    <cellStyle name="40% - uthevingsfarge 4 37_4 manuell" xfId="55282"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37" xr:uid="{00000000-0005-0000-0000-0000B2520000}"/>
    <cellStyle name="40% - uthevingsfarge 4 38 2_4 manuell" xfId="55283" xr:uid="{F200C4A2-F04B-4537-AC54-3FF114966C3D}"/>
    <cellStyle name="40% - uthevingsfarge 4 38 3" xfId="4941" xr:uid="{00000000-0005-0000-0000-0000B4520000}"/>
    <cellStyle name="40% - uthevingsfarge 4 38 4" xfId="46738" xr:uid="{00000000-0005-0000-0000-0000B5520000}"/>
    <cellStyle name="40% - uthevingsfarge 4 38_4 manuell" xfId="55284"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39" xr:uid="{00000000-0005-0000-0000-0000BA520000}"/>
    <cellStyle name="40% - uthevingsfarge 4 39 2_4 manuell" xfId="55285" xr:uid="{52568E04-D076-4DDF-861E-41258FD3A003}"/>
    <cellStyle name="40% - uthevingsfarge 4 39 3" xfId="4945" xr:uid="{00000000-0005-0000-0000-0000BC520000}"/>
    <cellStyle name="40% - uthevingsfarge 4 39 4" xfId="46740" xr:uid="{00000000-0005-0000-0000-0000BD520000}"/>
    <cellStyle name="40% - uthevingsfarge 4 39_4 manuell" xfId="55286" xr:uid="{199866FC-F3FA-4184-9421-194BF612A12D}"/>
    <cellStyle name="40% - uthevingsfarge 4 4" xfId="4946" xr:uid="{00000000-0005-0000-0000-0000BF520000}"/>
    <cellStyle name="40% - uthevingsfarge 4 4 10" xfId="46741"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2" xr:uid="{00000000-0005-0000-0000-0000C4520000}"/>
    <cellStyle name="40% - uthevingsfarge 4 4 2 2 3" xfId="46743" xr:uid="{00000000-0005-0000-0000-0000C5520000}"/>
    <cellStyle name="40% - uthevingsfarge 4 4 2 2_3. Chng in credit spreads" xfId="46744" xr:uid="{00000000-0005-0000-0000-0000C6520000}"/>
    <cellStyle name="40% - uthevingsfarge 4 4 2 3" xfId="17147" xr:uid="{00000000-0005-0000-0000-0000C7520000}"/>
    <cellStyle name="40% - uthevingsfarge 4 4 2 3 2" xfId="46745" xr:uid="{00000000-0005-0000-0000-0000C8520000}"/>
    <cellStyle name="40% - uthevingsfarge 4 4 2 3 2 2" xfId="46746" xr:uid="{00000000-0005-0000-0000-0000C9520000}"/>
    <cellStyle name="40% - uthevingsfarge 4 4 2 3 3" xfId="46747" xr:uid="{00000000-0005-0000-0000-0000CA520000}"/>
    <cellStyle name="40% - uthevingsfarge 4 4 2 3_3. Chng in credit spreads" xfId="46748" xr:uid="{00000000-0005-0000-0000-0000CB520000}"/>
    <cellStyle name="40% - uthevingsfarge 4 4 2 4" xfId="46749" xr:uid="{00000000-0005-0000-0000-0000CC520000}"/>
    <cellStyle name="40% - uthevingsfarge 4 4 2 4 2" xfId="46750" xr:uid="{00000000-0005-0000-0000-0000CD520000}"/>
    <cellStyle name="40% - uthevingsfarge 4 4 2 5" xfId="46751" xr:uid="{00000000-0005-0000-0000-0000CE520000}"/>
    <cellStyle name="40% - uthevingsfarge 4 4 2 6" xfId="46752" xr:uid="{00000000-0005-0000-0000-0000CF520000}"/>
    <cellStyle name="40% - uthevingsfarge 4 4 2 7" xfId="46753" xr:uid="{00000000-0005-0000-0000-0000D0520000}"/>
    <cellStyle name="40% - uthevingsfarge 4 4 2 8" xfId="46754" xr:uid="{00000000-0005-0000-0000-0000D1520000}"/>
    <cellStyle name="40% - uthevingsfarge 4 4 2_3. Chng in credit spreads" xfId="46755" xr:uid="{00000000-0005-0000-0000-0000D2520000}"/>
    <cellStyle name="40% - uthevingsfarge 4 4 3" xfId="4949" xr:uid="{00000000-0005-0000-0000-0000D3520000}"/>
    <cellStyle name="40% - uthevingsfarge 4 4 3 2" xfId="17148" xr:uid="{00000000-0005-0000-0000-0000D4520000}"/>
    <cellStyle name="40% - uthevingsfarge 4 4 3 2 2" xfId="46756" xr:uid="{00000000-0005-0000-0000-0000D5520000}"/>
    <cellStyle name="40% - uthevingsfarge 4 4 3 3" xfId="17149" xr:uid="{00000000-0005-0000-0000-0000D6520000}"/>
    <cellStyle name="40% - uthevingsfarge 4 4 3 4" xfId="46757" xr:uid="{00000000-0005-0000-0000-0000D7520000}"/>
    <cellStyle name="40% - uthevingsfarge 4 4 3 5" xfId="46758" xr:uid="{00000000-0005-0000-0000-0000D8520000}"/>
    <cellStyle name="40% - uthevingsfarge 4 4 3 6" xfId="46759" xr:uid="{00000000-0005-0000-0000-0000D9520000}"/>
    <cellStyle name="40% - uthevingsfarge 4 4 3_3. Chng in credit spreads" xfId="46760" xr:uid="{00000000-0005-0000-0000-0000DA520000}"/>
    <cellStyle name="40% - uthevingsfarge 4 4 4" xfId="17150" xr:uid="{00000000-0005-0000-0000-0000DB520000}"/>
    <cellStyle name="40% - uthevingsfarge 4 4 4 2" xfId="17151" xr:uid="{00000000-0005-0000-0000-0000DC520000}"/>
    <cellStyle name="40% - uthevingsfarge 4 4 4 2 2" xfId="46761" xr:uid="{00000000-0005-0000-0000-0000DD520000}"/>
    <cellStyle name="40% - uthevingsfarge 4 4 4 3" xfId="17152" xr:uid="{00000000-0005-0000-0000-0000DE520000}"/>
    <cellStyle name="40% - uthevingsfarge 4 4 4 4" xfId="46762" xr:uid="{00000000-0005-0000-0000-0000DF520000}"/>
    <cellStyle name="40% - uthevingsfarge 4 4 4 5" xfId="46763" xr:uid="{00000000-0005-0000-0000-0000E0520000}"/>
    <cellStyle name="40% - uthevingsfarge 4 4 4 6" xfId="46764" xr:uid="{00000000-0005-0000-0000-0000E1520000}"/>
    <cellStyle name="40% - uthevingsfarge 4 4 4_3. Chng in credit spreads" xfId="46765"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66" xr:uid="{00000000-0005-0000-0000-0000E6520000}"/>
    <cellStyle name="40% - uthevingsfarge 4 4 5 5" xfId="46767" xr:uid="{00000000-0005-0000-0000-0000E7520000}"/>
    <cellStyle name="40% - uthevingsfarge 4 4 5 6" xfId="46768"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1" xr:uid="{00000000-0005-0000-0000-0000EE520000}"/>
    <cellStyle name="40% - uthevingsfarge 4 4 9" xfId="46769" xr:uid="{00000000-0005-0000-0000-0000EF520000}"/>
    <cellStyle name="40% - uthevingsfarge 4 4_3. Chng in credit spreads" xfId="46770"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1" xr:uid="{00000000-0005-0000-0000-0000F4520000}"/>
    <cellStyle name="40% - uthevingsfarge 4 40 2_4 manuell" xfId="55287" xr:uid="{EF2DD68C-15CD-4810-B6A7-1C195E4A11D0}"/>
    <cellStyle name="40% - uthevingsfarge 4 40 3" xfId="4953" xr:uid="{00000000-0005-0000-0000-0000F6520000}"/>
    <cellStyle name="40% - uthevingsfarge 4 40 4" xfId="46772" xr:uid="{00000000-0005-0000-0000-0000F7520000}"/>
    <cellStyle name="40% - uthevingsfarge 4 40_4 manuell" xfId="55288"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73" xr:uid="{00000000-0005-0000-0000-0000FC520000}"/>
    <cellStyle name="40% - uthevingsfarge 4 41 2_4 manuell" xfId="55289" xr:uid="{7A72C152-8E9B-4B5E-892A-5766EE3CE939}"/>
    <cellStyle name="40% - uthevingsfarge 4 41 3" xfId="4957" xr:uid="{00000000-0005-0000-0000-0000FE520000}"/>
    <cellStyle name="40% - uthevingsfarge 4 41 4" xfId="46774" xr:uid="{00000000-0005-0000-0000-0000FF520000}"/>
    <cellStyle name="40% - uthevingsfarge 4 41_4 manuell" xfId="55290"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75" xr:uid="{00000000-0005-0000-0000-000004530000}"/>
    <cellStyle name="40% - uthevingsfarge 4 42 2_4 manuell" xfId="55291" xr:uid="{E16A22CA-1FF7-4071-A4E0-B15A044BD048}"/>
    <cellStyle name="40% - uthevingsfarge 4 42 3" xfId="4961" xr:uid="{00000000-0005-0000-0000-000006530000}"/>
    <cellStyle name="40% - uthevingsfarge 4 42 4" xfId="46776" xr:uid="{00000000-0005-0000-0000-000007530000}"/>
    <cellStyle name="40% - uthevingsfarge 4 42_4 manuell" xfId="55292"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77" xr:uid="{00000000-0005-0000-0000-00000C530000}"/>
    <cellStyle name="40% - uthevingsfarge 4 43 2_4 manuell" xfId="55293" xr:uid="{D6DDC7BA-4460-4AD6-80C5-42BBDC8F0800}"/>
    <cellStyle name="40% - uthevingsfarge 4 43 3" xfId="4965" xr:uid="{00000000-0005-0000-0000-00000E530000}"/>
    <cellStyle name="40% - uthevingsfarge 4 43 4" xfId="46778" xr:uid="{00000000-0005-0000-0000-00000F530000}"/>
    <cellStyle name="40% - uthevingsfarge 4 43_4 manuell" xfId="55294"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79" xr:uid="{00000000-0005-0000-0000-000014530000}"/>
    <cellStyle name="40% - uthevingsfarge 4 44 2_4 manuell" xfId="55295" xr:uid="{BF02DCA2-D891-4B28-92F0-85EF58573AF7}"/>
    <cellStyle name="40% - uthevingsfarge 4 44 3" xfId="4969" xr:uid="{00000000-0005-0000-0000-000016530000}"/>
    <cellStyle name="40% - uthevingsfarge 4 44 4" xfId="46780" xr:uid="{00000000-0005-0000-0000-000017530000}"/>
    <cellStyle name="40% - uthevingsfarge 4 44_4 manuell" xfId="55296"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1" xr:uid="{00000000-0005-0000-0000-00001C530000}"/>
    <cellStyle name="40% - uthevingsfarge 4 45 2_4 manuell" xfId="55297" xr:uid="{B8BC3253-B715-4863-8B65-4581A981F261}"/>
    <cellStyle name="40% - uthevingsfarge 4 45 3" xfId="4973" xr:uid="{00000000-0005-0000-0000-00001E530000}"/>
    <cellStyle name="40% - uthevingsfarge 4 45 4" xfId="46782" xr:uid="{00000000-0005-0000-0000-00001F530000}"/>
    <cellStyle name="40% - uthevingsfarge 4 45_4 manuell" xfId="55298"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83" xr:uid="{00000000-0005-0000-0000-000024530000}"/>
    <cellStyle name="40% - uthevingsfarge 4 46 2_4 manuell" xfId="55299" xr:uid="{FE696EBB-B0BD-48A1-ACFF-6746D72768E3}"/>
    <cellStyle name="40% - uthevingsfarge 4 46 3" xfId="4977" xr:uid="{00000000-0005-0000-0000-000026530000}"/>
    <cellStyle name="40% - uthevingsfarge 4 46 4" xfId="46784" xr:uid="{00000000-0005-0000-0000-000027530000}"/>
    <cellStyle name="40% - uthevingsfarge 4 46_4 manuell" xfId="55300"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85" xr:uid="{00000000-0005-0000-0000-00002C530000}"/>
    <cellStyle name="40% - uthevingsfarge 4 47 2_4 manuell" xfId="55301" xr:uid="{B7F7E390-2C84-49F4-9BA4-002CB8E17A5E}"/>
    <cellStyle name="40% - uthevingsfarge 4 47 3" xfId="4981" xr:uid="{00000000-0005-0000-0000-00002E530000}"/>
    <cellStyle name="40% - uthevingsfarge 4 47 4" xfId="46786" xr:uid="{00000000-0005-0000-0000-00002F530000}"/>
    <cellStyle name="40% - uthevingsfarge 4 47_4 manuell" xfId="55302"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87" xr:uid="{00000000-0005-0000-0000-000034530000}"/>
    <cellStyle name="40% - uthevingsfarge 4 48 2_4 manuell" xfId="55303" xr:uid="{BF53E383-9F35-4B66-BEB2-F59BFE707A30}"/>
    <cellStyle name="40% - uthevingsfarge 4 48 3" xfId="4985" xr:uid="{00000000-0005-0000-0000-000036530000}"/>
    <cellStyle name="40% - uthevingsfarge 4 48 4" xfId="46788" xr:uid="{00000000-0005-0000-0000-000037530000}"/>
    <cellStyle name="40% - uthevingsfarge 4 48_4 manuell" xfId="55304"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89" xr:uid="{00000000-0005-0000-0000-00003C530000}"/>
    <cellStyle name="40% - uthevingsfarge 4 49 2_4 manuell" xfId="55305" xr:uid="{5BE078EF-CDB8-4B4A-8B6A-4D294DBA64C8}"/>
    <cellStyle name="40% - uthevingsfarge 4 49 3" xfId="4989" xr:uid="{00000000-0005-0000-0000-00003E530000}"/>
    <cellStyle name="40% - uthevingsfarge 4 49 4" xfId="46790" xr:uid="{00000000-0005-0000-0000-00003F530000}"/>
    <cellStyle name="40% - uthevingsfarge 4 49_4 manuell" xfId="55306"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1" xr:uid="{00000000-0005-0000-0000-000044530000}"/>
    <cellStyle name="40% - uthevingsfarge 4 5 2 2 2 2" xfId="46792" xr:uid="{00000000-0005-0000-0000-000045530000}"/>
    <cellStyle name="40% - uthevingsfarge 4 5 2 2 3" xfId="46793" xr:uid="{00000000-0005-0000-0000-000046530000}"/>
    <cellStyle name="40% - uthevingsfarge 4 5 2 2_3. Chng in credit spreads" xfId="46794" xr:uid="{00000000-0005-0000-0000-000047530000}"/>
    <cellStyle name="40% - uthevingsfarge 4 5 2 3" xfId="46795" xr:uid="{00000000-0005-0000-0000-000048530000}"/>
    <cellStyle name="40% - uthevingsfarge 4 5 2 3 2" xfId="46796" xr:uid="{00000000-0005-0000-0000-000049530000}"/>
    <cellStyle name="40% - uthevingsfarge 4 5 2 3 2 2" xfId="46797" xr:uid="{00000000-0005-0000-0000-00004A530000}"/>
    <cellStyle name="40% - uthevingsfarge 4 5 2 3 3" xfId="46798" xr:uid="{00000000-0005-0000-0000-00004B530000}"/>
    <cellStyle name="40% - uthevingsfarge 4 5 2 3_3. Chng in credit spreads" xfId="46799" xr:uid="{00000000-0005-0000-0000-00004C530000}"/>
    <cellStyle name="40% - uthevingsfarge 4 5 2 4" xfId="46800" xr:uid="{00000000-0005-0000-0000-00004D530000}"/>
    <cellStyle name="40% - uthevingsfarge 4 5 2 4 2" xfId="46801" xr:uid="{00000000-0005-0000-0000-00004E530000}"/>
    <cellStyle name="40% - uthevingsfarge 4 5 2 5" xfId="46802" xr:uid="{00000000-0005-0000-0000-00004F530000}"/>
    <cellStyle name="40% - uthevingsfarge 4 5 2_3. Chng in credit spreads" xfId="46803" xr:uid="{00000000-0005-0000-0000-000050530000}"/>
    <cellStyle name="40% - uthevingsfarge 4 5 3" xfId="4993" xr:uid="{00000000-0005-0000-0000-000051530000}"/>
    <cellStyle name="40% - uthevingsfarge 4 5 3 2" xfId="17161" xr:uid="{00000000-0005-0000-0000-000052530000}"/>
    <cellStyle name="40% - uthevingsfarge 4 5 3 2 2" xfId="46804" xr:uid="{00000000-0005-0000-0000-000053530000}"/>
    <cellStyle name="40% - uthevingsfarge 4 5 3 3" xfId="46805" xr:uid="{00000000-0005-0000-0000-000054530000}"/>
    <cellStyle name="40% - uthevingsfarge 4 5 3_3. Chng in credit spreads" xfId="46806" xr:uid="{00000000-0005-0000-0000-000055530000}"/>
    <cellStyle name="40% - uthevingsfarge 4 5 4" xfId="17162" xr:uid="{00000000-0005-0000-0000-000056530000}"/>
    <cellStyle name="40% - uthevingsfarge 4 5 4 2" xfId="46807" xr:uid="{00000000-0005-0000-0000-000057530000}"/>
    <cellStyle name="40% - uthevingsfarge 4 5 4 2 2" xfId="46808" xr:uid="{00000000-0005-0000-0000-000058530000}"/>
    <cellStyle name="40% - uthevingsfarge 4 5 4 3" xfId="46809" xr:uid="{00000000-0005-0000-0000-000059530000}"/>
    <cellStyle name="40% - uthevingsfarge 4 5 4_3. Chng in credit spreads" xfId="46810" xr:uid="{00000000-0005-0000-0000-00005A530000}"/>
    <cellStyle name="40% - uthevingsfarge 4 5 5" xfId="17163" xr:uid="{00000000-0005-0000-0000-00005B530000}"/>
    <cellStyle name="40% - uthevingsfarge 4 5 5 2" xfId="46811" xr:uid="{00000000-0005-0000-0000-00005C530000}"/>
    <cellStyle name="40% - uthevingsfarge 4 5 6" xfId="39952" xr:uid="{00000000-0005-0000-0000-00005D530000}"/>
    <cellStyle name="40% - uthevingsfarge 4 5 7" xfId="46812" xr:uid="{00000000-0005-0000-0000-00005E530000}"/>
    <cellStyle name="40% - uthevingsfarge 4 5 8" xfId="46813" xr:uid="{00000000-0005-0000-0000-00005F530000}"/>
    <cellStyle name="40% - uthevingsfarge 4 5 9" xfId="46814" xr:uid="{00000000-0005-0000-0000-000060530000}"/>
    <cellStyle name="40% - uthevingsfarge 4 5_3. Chng in credit spreads" xfId="46815"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16" xr:uid="{00000000-0005-0000-0000-000065530000}"/>
    <cellStyle name="40% - uthevingsfarge 4 50 2_4 manuell" xfId="55307" xr:uid="{D2DF1D60-81B6-49AF-BA08-E84A141293D7}"/>
    <cellStyle name="40% - uthevingsfarge 4 50 3" xfId="4997" xr:uid="{00000000-0005-0000-0000-000067530000}"/>
    <cellStyle name="40% - uthevingsfarge 4 50 4" xfId="46817" xr:uid="{00000000-0005-0000-0000-000068530000}"/>
    <cellStyle name="40% - uthevingsfarge 4 50_4 manuell" xfId="55308"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18" xr:uid="{00000000-0005-0000-0000-00006D530000}"/>
    <cellStyle name="40% - uthevingsfarge 4 51 2_4 manuell" xfId="55309" xr:uid="{40ADF08F-CA5E-42F5-A1AA-B503D89E0333}"/>
    <cellStyle name="40% - uthevingsfarge 4 51 3" xfId="5001" xr:uid="{00000000-0005-0000-0000-00006F530000}"/>
    <cellStyle name="40% - uthevingsfarge 4 51 4" xfId="46819" xr:uid="{00000000-0005-0000-0000-000070530000}"/>
    <cellStyle name="40% - uthevingsfarge 4 51_4 manuell" xfId="55310"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0" xr:uid="{00000000-0005-0000-0000-000075530000}"/>
    <cellStyle name="40% - uthevingsfarge 4 52 2_4 manuell" xfId="55311" xr:uid="{B537AED7-C16B-40B4-A126-895916D0438C}"/>
    <cellStyle name="40% - uthevingsfarge 4 52 3" xfId="5005" xr:uid="{00000000-0005-0000-0000-000077530000}"/>
    <cellStyle name="40% - uthevingsfarge 4 52 4" xfId="46821" xr:uid="{00000000-0005-0000-0000-000078530000}"/>
    <cellStyle name="40% - uthevingsfarge 4 52_4 manuell" xfId="55312"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2" xr:uid="{00000000-0005-0000-0000-00007D530000}"/>
    <cellStyle name="40% - uthevingsfarge 4 53 2_4 manuell" xfId="55313" xr:uid="{AE9967E7-B3D7-4780-A9CC-4F42BC4EADC7}"/>
    <cellStyle name="40% - uthevingsfarge 4 53 3" xfId="5009" xr:uid="{00000000-0005-0000-0000-00007F530000}"/>
    <cellStyle name="40% - uthevingsfarge 4 53 4" xfId="46823" xr:uid="{00000000-0005-0000-0000-000080530000}"/>
    <cellStyle name="40% - uthevingsfarge 4 53_4 manuell" xfId="55314"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24" xr:uid="{00000000-0005-0000-0000-000085530000}"/>
    <cellStyle name="40% - uthevingsfarge 4 54 2_4 manuell" xfId="55315" xr:uid="{4211B73D-1267-41E7-B129-9E2CBEE48C96}"/>
    <cellStyle name="40% - uthevingsfarge 4 54 3" xfId="5013" xr:uid="{00000000-0005-0000-0000-000087530000}"/>
    <cellStyle name="40% - uthevingsfarge 4 54 4" xfId="46825" xr:uid="{00000000-0005-0000-0000-000088530000}"/>
    <cellStyle name="40% - uthevingsfarge 4 54_4 manuell" xfId="55316"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26" xr:uid="{00000000-0005-0000-0000-00008D530000}"/>
    <cellStyle name="40% - uthevingsfarge 4 55 2_4 manuell" xfId="55317" xr:uid="{94B05532-06E6-4EDC-A261-48AA6EA63089}"/>
    <cellStyle name="40% - uthevingsfarge 4 55 3" xfId="5017" xr:uid="{00000000-0005-0000-0000-00008F530000}"/>
    <cellStyle name="40% - uthevingsfarge 4 55 4" xfId="46827" xr:uid="{00000000-0005-0000-0000-000090530000}"/>
    <cellStyle name="40% - uthevingsfarge 4 55_4 manuell" xfId="55318"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28" xr:uid="{00000000-0005-0000-0000-000095530000}"/>
    <cellStyle name="40% - uthevingsfarge 4 56 2_4 manuell" xfId="55319" xr:uid="{5E1F6C6E-8C53-4110-AA12-B61CF3D4BB08}"/>
    <cellStyle name="40% - uthevingsfarge 4 56 3" xfId="5021" xr:uid="{00000000-0005-0000-0000-000097530000}"/>
    <cellStyle name="40% - uthevingsfarge 4 56 4" xfId="46829" xr:uid="{00000000-0005-0000-0000-000098530000}"/>
    <cellStyle name="40% - uthevingsfarge 4 56_4 manuell" xfId="55320"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0" xr:uid="{00000000-0005-0000-0000-00009D530000}"/>
    <cellStyle name="40% - uthevingsfarge 4 57 2_4 manuell" xfId="55321" xr:uid="{CEF1033B-16E7-436C-9D36-92E249CED469}"/>
    <cellStyle name="40% - uthevingsfarge 4 57 3" xfId="5025" xr:uid="{00000000-0005-0000-0000-00009F530000}"/>
    <cellStyle name="40% - uthevingsfarge 4 57 4" xfId="46831" xr:uid="{00000000-0005-0000-0000-0000A0530000}"/>
    <cellStyle name="40% - uthevingsfarge 4 57_4 manuell" xfId="55322"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2" xr:uid="{00000000-0005-0000-0000-0000A5530000}"/>
    <cellStyle name="40% - uthevingsfarge 4 58 2_4 manuell" xfId="55323" xr:uid="{72ED1E70-68CB-4B0E-B749-C498E75BBDFD}"/>
    <cellStyle name="40% - uthevingsfarge 4 58 3" xfId="5029" xr:uid="{00000000-0005-0000-0000-0000A7530000}"/>
    <cellStyle name="40% - uthevingsfarge 4 58 4" xfId="46833" xr:uid="{00000000-0005-0000-0000-0000A8530000}"/>
    <cellStyle name="40% - uthevingsfarge 4 58_4 manuell" xfId="55324"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34" xr:uid="{00000000-0005-0000-0000-0000AD530000}"/>
    <cellStyle name="40% - uthevingsfarge 4 59 2_4 manuell" xfId="55325" xr:uid="{A01838A0-A80F-4F78-B25B-D9F439DED23B}"/>
    <cellStyle name="40% - uthevingsfarge 4 59 3" xfId="5033" xr:uid="{00000000-0005-0000-0000-0000AF530000}"/>
    <cellStyle name="40% - uthevingsfarge 4 59 4" xfId="46835" xr:uid="{00000000-0005-0000-0000-0000B0530000}"/>
    <cellStyle name="40% - uthevingsfarge 4 59_4 manuell" xfId="55326"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36" xr:uid="{00000000-0005-0000-0000-0000B5530000}"/>
    <cellStyle name="40% - uthevingsfarge 4 6 2 2_CC1" xfId="55327" xr:uid="{5035B5AC-17EF-48B9-A93F-4BD33E37ED0B}"/>
    <cellStyle name="40% - uthevingsfarge 4 6 2 3" xfId="46837" xr:uid="{00000000-0005-0000-0000-0000B6530000}"/>
    <cellStyle name="40% - uthevingsfarge 4 6 2 4" xfId="46838" xr:uid="{00000000-0005-0000-0000-0000B7530000}"/>
    <cellStyle name="40% - uthevingsfarge 4 6 2_3. Chng in credit spreads" xfId="46839" xr:uid="{00000000-0005-0000-0000-0000B8530000}"/>
    <cellStyle name="40% - uthevingsfarge 4 6 3" xfId="5037" xr:uid="{00000000-0005-0000-0000-0000B9530000}"/>
    <cellStyle name="40% - uthevingsfarge 4 6 3 2" xfId="17164" xr:uid="{00000000-0005-0000-0000-0000BA530000}"/>
    <cellStyle name="40% - uthevingsfarge 4 6 3 2 2" xfId="46840" xr:uid="{00000000-0005-0000-0000-0000BB530000}"/>
    <cellStyle name="40% - uthevingsfarge 4 6 3 3" xfId="46841" xr:uid="{00000000-0005-0000-0000-0000BC530000}"/>
    <cellStyle name="40% - uthevingsfarge 4 6 3_3. Chng in credit spreads" xfId="46842" xr:uid="{00000000-0005-0000-0000-0000BD530000}"/>
    <cellStyle name="40% - uthevingsfarge 4 6 4" xfId="17165" xr:uid="{00000000-0005-0000-0000-0000BE530000}"/>
    <cellStyle name="40% - uthevingsfarge 4 6 4 2" xfId="46843" xr:uid="{00000000-0005-0000-0000-0000BF530000}"/>
    <cellStyle name="40% - uthevingsfarge 4 6 5" xfId="17166" xr:uid="{00000000-0005-0000-0000-0000C0530000}"/>
    <cellStyle name="40% - uthevingsfarge 4 6 6" xfId="39953" xr:uid="{00000000-0005-0000-0000-0000C1530000}"/>
    <cellStyle name="40% - uthevingsfarge 4 6 7" xfId="46844" xr:uid="{00000000-0005-0000-0000-0000C2530000}"/>
    <cellStyle name="40% - uthevingsfarge 4 6 8" xfId="46845" xr:uid="{00000000-0005-0000-0000-0000C3530000}"/>
    <cellStyle name="40% - uthevingsfarge 4 6 9" xfId="46846" xr:uid="{00000000-0005-0000-0000-0000C4530000}"/>
    <cellStyle name="40% - uthevingsfarge 4 6_3. Chng in credit spreads" xfId="46847" xr:uid="{00000000-0005-0000-0000-0000C5530000}"/>
    <cellStyle name="40% - uthevingsfarge 4 60" xfId="17167" xr:uid="{00000000-0005-0000-0000-0000C6530000}"/>
    <cellStyle name="40% - uthevingsfarge 4 60 2" xfId="17168" xr:uid="{00000000-0005-0000-0000-0000C7530000}"/>
    <cellStyle name="40% - uthevingsfarge 4 60 2 2" xfId="36615" xr:uid="{00000000-0005-0000-0000-0000C8530000}"/>
    <cellStyle name="40% - uthevingsfarge 4 60 3" xfId="17169" xr:uid="{00000000-0005-0000-0000-0000C9530000}"/>
    <cellStyle name="40% - uthevingsfarge 4 60 4" xfId="36379"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36" xr:uid="{00000000-0005-0000-0000-0000CE530000}"/>
    <cellStyle name="40% - uthevingsfarge 4 61 3" xfId="17173" xr:uid="{00000000-0005-0000-0000-0000CF530000}"/>
    <cellStyle name="40% - uthevingsfarge 4 61 4" xfId="36405"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3" xr:uid="{00000000-0005-0000-0000-0000D4530000}"/>
    <cellStyle name="40% - uthevingsfarge 4 62 3" xfId="36313" xr:uid="{00000000-0005-0000-0000-0000D5530000}"/>
    <cellStyle name="40% - uthevingsfarge 4 62_AVA DVA EL" xfId="17177" xr:uid="{00000000-0005-0000-0000-0000D6530000}"/>
    <cellStyle name="40% - uthevingsfarge 4 63" xfId="17178" xr:uid="{00000000-0005-0000-0000-0000D7530000}"/>
    <cellStyle name="40% - uthevingsfarge 4 63 2" xfId="36589" xr:uid="{00000000-0005-0000-0000-0000D8530000}"/>
    <cellStyle name="40% - uthevingsfarge 4 64" xfId="17179" xr:uid="{00000000-0005-0000-0000-0000D9530000}"/>
    <cellStyle name="40% - uthevingsfarge 4 64 2" xfId="36668" xr:uid="{00000000-0005-0000-0000-0000DA530000}"/>
    <cellStyle name="40% - uthevingsfarge 4 65" xfId="17180" xr:uid="{00000000-0005-0000-0000-0000DB530000}"/>
    <cellStyle name="40% - uthevingsfarge 4 65 2" xfId="36559" xr:uid="{00000000-0005-0000-0000-0000DC530000}"/>
    <cellStyle name="40% - uthevingsfarge 4 66" xfId="17181" xr:uid="{00000000-0005-0000-0000-0000DD530000}"/>
    <cellStyle name="40% - uthevingsfarge 4 66 2" xfId="36654" xr:uid="{00000000-0005-0000-0000-0000DE530000}"/>
    <cellStyle name="40% - uthevingsfarge 4 67" xfId="36528" xr:uid="{00000000-0005-0000-0000-0000DF530000}"/>
    <cellStyle name="40% - uthevingsfarge 4 68" xfId="46848" xr:uid="{00000000-0005-0000-0000-0000E0530000}"/>
    <cellStyle name="40% - uthevingsfarge 4 69" xfId="46849"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0" xr:uid="{00000000-0005-0000-0000-0000E5530000}"/>
    <cellStyle name="40% - uthevingsfarge 4 7 2 4" xfId="46851" xr:uid="{00000000-0005-0000-0000-0000E6530000}"/>
    <cellStyle name="40% - uthevingsfarge 4 7 2_4 manuell" xfId="55328"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2" xr:uid="{00000000-0005-0000-0000-0000ED530000}"/>
    <cellStyle name="40% - uthevingsfarge 4 7 7" xfId="46853" xr:uid="{00000000-0005-0000-0000-0000EE530000}"/>
    <cellStyle name="40% - uthevingsfarge 4 7 8" xfId="46854" xr:uid="{00000000-0005-0000-0000-0000EF530000}"/>
    <cellStyle name="40% - uthevingsfarge 4 7_3. Chng in credit spreads" xfId="46855" xr:uid="{00000000-0005-0000-0000-0000F0530000}"/>
    <cellStyle name="40% - uthevingsfarge 4 70" xfId="46856" xr:uid="{00000000-0005-0000-0000-0000F1530000}"/>
    <cellStyle name="40% - uthevingsfarge 4 71" xfId="46857" xr:uid="{00000000-0005-0000-0000-0000F2530000}"/>
    <cellStyle name="40% - uthevingsfarge 4 72" xfId="46858" xr:uid="{00000000-0005-0000-0000-0000F3530000}"/>
    <cellStyle name="40% - uthevingsfarge 4 73" xfId="46859" xr:uid="{00000000-0005-0000-0000-0000F4530000}"/>
    <cellStyle name="40% - uthevingsfarge 4 74" xfId="46860"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1" xr:uid="{00000000-0005-0000-0000-0000F9530000}"/>
    <cellStyle name="40% - uthevingsfarge 4 8 2 4" xfId="46862" xr:uid="{00000000-0005-0000-0000-0000FA530000}"/>
    <cellStyle name="40% - uthevingsfarge 4 8 2_4 manuell" xfId="55329" xr:uid="{58063659-5ACD-4003-B159-8377DAFB655A}"/>
    <cellStyle name="40% - uthevingsfarge 4 8 3" xfId="5045" xr:uid="{00000000-0005-0000-0000-0000FC530000}"/>
    <cellStyle name="40% - uthevingsfarge 4 8 4" xfId="46863" xr:uid="{00000000-0005-0000-0000-0000FD530000}"/>
    <cellStyle name="40% - uthevingsfarge 4 8 5" xfId="46864" xr:uid="{00000000-0005-0000-0000-0000FE530000}"/>
    <cellStyle name="40% - uthevingsfarge 4 8_3. Chng in credit spreads" xfId="46865"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66" xr:uid="{00000000-0005-0000-0000-000003540000}"/>
    <cellStyle name="40% - uthevingsfarge 4 9 2_4 manuell" xfId="55330" xr:uid="{21DFD38B-F526-4B61-B9CE-9194C6E67EC8}"/>
    <cellStyle name="40% - uthevingsfarge 4 9 3" xfId="5049" xr:uid="{00000000-0005-0000-0000-000005540000}"/>
    <cellStyle name="40% - uthevingsfarge 4 9 4" xfId="46867" xr:uid="{00000000-0005-0000-0000-000006540000}"/>
    <cellStyle name="40% - uthevingsfarge 4 9 5" xfId="46868" xr:uid="{00000000-0005-0000-0000-000007540000}"/>
    <cellStyle name="40% - uthevingsfarge 4 9_4 manuell" xfId="55331" xr:uid="{E36A0E07-4393-49A4-9BFA-B07FE76B8AF9}"/>
    <cellStyle name="40% - uthevingsfarge 4_4 manuell" xfId="55332" xr:uid="{85F6C2CE-3384-4A14-B385-B46C8FA701E6}"/>
    <cellStyle name="40% - uthevingsfarge 5" xfId="36254"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69" xr:uid="{00000000-0005-0000-0000-00000E540000}"/>
    <cellStyle name="40% - uthevingsfarge 5 10 2_4 manuell" xfId="55333" xr:uid="{FDDDCEE7-881A-48E7-9B88-D92D4E20B620}"/>
    <cellStyle name="40% - uthevingsfarge 5 10 3" xfId="5053" xr:uid="{00000000-0005-0000-0000-000010540000}"/>
    <cellStyle name="40% - uthevingsfarge 5 10 4" xfId="46870" xr:uid="{00000000-0005-0000-0000-000011540000}"/>
    <cellStyle name="40% - uthevingsfarge 5 10 5" xfId="46871" xr:uid="{00000000-0005-0000-0000-000012540000}"/>
    <cellStyle name="40% - uthevingsfarge 5 10_4 manuell" xfId="55334"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2" xr:uid="{00000000-0005-0000-0000-000017540000}"/>
    <cellStyle name="40% - uthevingsfarge 5 11 2_4 manuell" xfId="55335" xr:uid="{2CFF4C42-9415-4DC9-8D1A-603D43F0AE50}"/>
    <cellStyle name="40% - uthevingsfarge 5 11 3" xfId="5057" xr:uid="{00000000-0005-0000-0000-000019540000}"/>
    <cellStyle name="40% - uthevingsfarge 5 11 4" xfId="46873" xr:uid="{00000000-0005-0000-0000-00001A540000}"/>
    <cellStyle name="40% - uthevingsfarge 5 11_4 manuell" xfId="55336"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74" xr:uid="{00000000-0005-0000-0000-00001F540000}"/>
    <cellStyle name="40% - uthevingsfarge 5 12 2_4 manuell" xfId="55337" xr:uid="{B2F17EEA-BF69-4F23-9E12-836CBCA65538}"/>
    <cellStyle name="40% - uthevingsfarge 5 12 3" xfId="5061" xr:uid="{00000000-0005-0000-0000-000021540000}"/>
    <cellStyle name="40% - uthevingsfarge 5 12 4" xfId="46875" xr:uid="{00000000-0005-0000-0000-000022540000}"/>
    <cellStyle name="40% - uthevingsfarge 5 12_4 manuell" xfId="55338"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76" xr:uid="{00000000-0005-0000-0000-000027540000}"/>
    <cellStyle name="40% - uthevingsfarge 5 13 2_4 manuell" xfId="55339" xr:uid="{A2B59DBD-768E-419B-B704-E6F1E1B0CE69}"/>
    <cellStyle name="40% - uthevingsfarge 5 13 3" xfId="5065" xr:uid="{00000000-0005-0000-0000-000029540000}"/>
    <cellStyle name="40% - uthevingsfarge 5 13 4" xfId="46877" xr:uid="{00000000-0005-0000-0000-00002A540000}"/>
    <cellStyle name="40% - uthevingsfarge 5 13_4 manuell" xfId="55340"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78" xr:uid="{00000000-0005-0000-0000-00002F540000}"/>
    <cellStyle name="40% - uthevingsfarge 5 14 2_4 manuell" xfId="55341" xr:uid="{F68A2E15-5EC9-4F5B-A9EA-D03F17DF4B58}"/>
    <cellStyle name="40% - uthevingsfarge 5 14 3" xfId="5069" xr:uid="{00000000-0005-0000-0000-000031540000}"/>
    <cellStyle name="40% - uthevingsfarge 5 14 4" xfId="46879" xr:uid="{00000000-0005-0000-0000-000032540000}"/>
    <cellStyle name="40% - uthevingsfarge 5 14_4 manuell" xfId="55342"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0" xr:uid="{00000000-0005-0000-0000-000037540000}"/>
    <cellStyle name="40% - uthevingsfarge 5 15 2_4 manuell" xfId="55343" xr:uid="{75804E07-12ED-45A7-92B3-F7D42F890B46}"/>
    <cellStyle name="40% - uthevingsfarge 5 15 3" xfId="5073" xr:uid="{00000000-0005-0000-0000-000039540000}"/>
    <cellStyle name="40% - uthevingsfarge 5 15 4" xfId="46881" xr:uid="{00000000-0005-0000-0000-00003A540000}"/>
    <cellStyle name="40% - uthevingsfarge 5 15_4 manuell" xfId="55344"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2" xr:uid="{00000000-0005-0000-0000-00003F540000}"/>
    <cellStyle name="40% - uthevingsfarge 5 16 2_4 manuell" xfId="55345" xr:uid="{26C13AB6-DE77-426D-97BB-DB2541D07C9F}"/>
    <cellStyle name="40% - uthevingsfarge 5 16 3" xfId="5077" xr:uid="{00000000-0005-0000-0000-000041540000}"/>
    <cellStyle name="40% - uthevingsfarge 5 16 4" xfId="46883" xr:uid="{00000000-0005-0000-0000-000042540000}"/>
    <cellStyle name="40% - uthevingsfarge 5 16_4 manuell" xfId="55346"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84" xr:uid="{00000000-0005-0000-0000-000047540000}"/>
    <cellStyle name="40% - uthevingsfarge 5 17 2_4 manuell" xfId="55347" xr:uid="{AF260B24-8C86-495C-BFC8-604F6828E13D}"/>
    <cellStyle name="40% - uthevingsfarge 5 17 3" xfId="5081" xr:uid="{00000000-0005-0000-0000-000049540000}"/>
    <cellStyle name="40% - uthevingsfarge 5 17 4" xfId="46885" xr:uid="{00000000-0005-0000-0000-00004A540000}"/>
    <cellStyle name="40% - uthevingsfarge 5 17_4 manuell" xfId="55348"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86" xr:uid="{00000000-0005-0000-0000-00004F540000}"/>
    <cellStyle name="40% - uthevingsfarge 5 18 2_4 manuell" xfId="55349" xr:uid="{9D9A2E0B-6BEC-4205-9E75-4E18452E65B1}"/>
    <cellStyle name="40% - uthevingsfarge 5 18 3" xfId="5085" xr:uid="{00000000-0005-0000-0000-000051540000}"/>
    <cellStyle name="40% - uthevingsfarge 5 18 4" xfId="46887" xr:uid="{00000000-0005-0000-0000-000052540000}"/>
    <cellStyle name="40% - uthevingsfarge 5 18_4 manuell" xfId="55350"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88" xr:uid="{00000000-0005-0000-0000-000057540000}"/>
    <cellStyle name="40% - uthevingsfarge 5 19 2_4 manuell" xfId="55351" xr:uid="{9EA7393F-A64B-4287-A6C5-4273515558F8}"/>
    <cellStyle name="40% - uthevingsfarge 5 19 3" xfId="5089" xr:uid="{00000000-0005-0000-0000-000059540000}"/>
    <cellStyle name="40% - uthevingsfarge 5 19 4" xfId="46889" xr:uid="{00000000-0005-0000-0000-00005A540000}"/>
    <cellStyle name="40% - uthevingsfarge 5 19_4 manuell" xfId="55352"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0" xr:uid="{00000000-0005-0000-0000-000063540000}"/>
    <cellStyle name="40% - uthevingsfarge 5 2 14" xfId="46891" xr:uid="{00000000-0005-0000-0000-000064540000}"/>
    <cellStyle name="40% - uthevingsfarge 5 2 15" xfId="46892" xr:uid="{00000000-0005-0000-0000-000065540000}"/>
    <cellStyle name="40% - uthevingsfarge 5 2 16" xfId="46893" xr:uid="{00000000-0005-0000-0000-000066540000}"/>
    <cellStyle name="40% - uthevingsfarge 5 2 2" xfId="5091" xr:uid="{00000000-0005-0000-0000-000067540000}"/>
    <cellStyle name="40% - uthevingsfarge 5 2 2 10" xfId="46894" xr:uid="{00000000-0005-0000-0000-000068540000}"/>
    <cellStyle name="40% - uthevingsfarge 5 2 2 11" xfId="46895" xr:uid="{00000000-0005-0000-0000-000069540000}"/>
    <cellStyle name="40% - uthevingsfarge 5 2 2 2" xfId="5092" xr:uid="{00000000-0005-0000-0000-00006A540000}"/>
    <cellStyle name="40% - uthevingsfarge 5 2 2 2 10" xfId="46896" xr:uid="{00000000-0005-0000-0000-00006B540000}"/>
    <cellStyle name="40% - uthevingsfarge 5 2 2 2 2" xfId="17192" xr:uid="{00000000-0005-0000-0000-00006C540000}"/>
    <cellStyle name="40% - uthevingsfarge 5 2 2 2 2 2" xfId="17193" xr:uid="{00000000-0005-0000-0000-00006D540000}"/>
    <cellStyle name="40% - uthevingsfarge 5 2 2 2 2 2 2" xfId="46897" xr:uid="{00000000-0005-0000-0000-00006E540000}"/>
    <cellStyle name="40% - uthevingsfarge 5 2 2 2 2 2 2 2" xfId="46898" xr:uid="{00000000-0005-0000-0000-00006F540000}"/>
    <cellStyle name="40% - uthevingsfarge 5 2 2 2 2 2 3" xfId="46899" xr:uid="{00000000-0005-0000-0000-000070540000}"/>
    <cellStyle name="40% - uthevingsfarge 5 2 2 2 2 2_3. Chng in credit spreads" xfId="46900" xr:uid="{00000000-0005-0000-0000-000071540000}"/>
    <cellStyle name="40% - uthevingsfarge 5 2 2 2 2 3" xfId="17194" xr:uid="{00000000-0005-0000-0000-000072540000}"/>
    <cellStyle name="40% - uthevingsfarge 5 2 2 2 2 3 2" xfId="46901" xr:uid="{00000000-0005-0000-0000-000073540000}"/>
    <cellStyle name="40% - uthevingsfarge 5 2 2 2 2 4" xfId="46902" xr:uid="{00000000-0005-0000-0000-000074540000}"/>
    <cellStyle name="40% - uthevingsfarge 5 2 2 2 2 5" xfId="46903" xr:uid="{00000000-0005-0000-0000-000075540000}"/>
    <cellStyle name="40% - uthevingsfarge 5 2 2 2 2 6" xfId="46904" xr:uid="{00000000-0005-0000-0000-000076540000}"/>
    <cellStyle name="40% - uthevingsfarge 5 2 2 2 2_3. Chng in credit spreads" xfId="46905" xr:uid="{00000000-0005-0000-0000-000077540000}"/>
    <cellStyle name="40% - uthevingsfarge 5 2 2 2 3" xfId="17195" xr:uid="{00000000-0005-0000-0000-000078540000}"/>
    <cellStyle name="40% - uthevingsfarge 5 2 2 2 3 2" xfId="17196" xr:uid="{00000000-0005-0000-0000-000079540000}"/>
    <cellStyle name="40% - uthevingsfarge 5 2 2 2 3 2 2" xfId="46906" xr:uid="{00000000-0005-0000-0000-00007A540000}"/>
    <cellStyle name="40% - uthevingsfarge 5 2 2 2 3 2 2 2" xfId="46907" xr:uid="{00000000-0005-0000-0000-00007B540000}"/>
    <cellStyle name="40% - uthevingsfarge 5 2 2 2 3 2 3" xfId="46908" xr:uid="{00000000-0005-0000-0000-00007C540000}"/>
    <cellStyle name="40% - uthevingsfarge 5 2 2 2 3 2_3. Chng in credit spreads" xfId="46909" xr:uid="{00000000-0005-0000-0000-00007D540000}"/>
    <cellStyle name="40% - uthevingsfarge 5 2 2 2 3 3" xfId="17197" xr:uid="{00000000-0005-0000-0000-00007E540000}"/>
    <cellStyle name="40% - uthevingsfarge 5 2 2 2 3 3 2" xfId="46910" xr:uid="{00000000-0005-0000-0000-00007F540000}"/>
    <cellStyle name="40% - uthevingsfarge 5 2 2 2 3 4" xfId="46911" xr:uid="{00000000-0005-0000-0000-000080540000}"/>
    <cellStyle name="40% - uthevingsfarge 5 2 2 2 3 5" xfId="46912" xr:uid="{00000000-0005-0000-0000-000081540000}"/>
    <cellStyle name="40% - uthevingsfarge 5 2 2 2 3 6" xfId="46913" xr:uid="{00000000-0005-0000-0000-000082540000}"/>
    <cellStyle name="40% - uthevingsfarge 5 2 2 2 3_3. Chng in credit spreads" xfId="46914" xr:uid="{00000000-0005-0000-0000-000083540000}"/>
    <cellStyle name="40% - uthevingsfarge 5 2 2 2 4" xfId="17198" xr:uid="{00000000-0005-0000-0000-000084540000}"/>
    <cellStyle name="40% - uthevingsfarge 5 2 2 2 4 2" xfId="17199" xr:uid="{00000000-0005-0000-0000-000085540000}"/>
    <cellStyle name="40% - uthevingsfarge 5 2 2 2 4 2 2" xfId="46915" xr:uid="{00000000-0005-0000-0000-000086540000}"/>
    <cellStyle name="40% - uthevingsfarge 5 2 2 2 4 3" xfId="17200" xr:uid="{00000000-0005-0000-0000-000087540000}"/>
    <cellStyle name="40% - uthevingsfarge 5 2 2 2 4 4" xfId="46916" xr:uid="{00000000-0005-0000-0000-000088540000}"/>
    <cellStyle name="40% - uthevingsfarge 5 2 2 2 4 5" xfId="46917" xr:uid="{00000000-0005-0000-0000-000089540000}"/>
    <cellStyle name="40% - uthevingsfarge 5 2 2 2 4 6" xfId="46918" xr:uid="{00000000-0005-0000-0000-00008A540000}"/>
    <cellStyle name="40% - uthevingsfarge 5 2 2 2 4_3. Chng in credit spreads" xfId="46919" xr:uid="{00000000-0005-0000-0000-00008B540000}"/>
    <cellStyle name="40% - uthevingsfarge 5 2 2 2 5" xfId="17201" xr:uid="{00000000-0005-0000-0000-00008C540000}"/>
    <cellStyle name="40% - uthevingsfarge 5 2 2 2 5 2" xfId="17202" xr:uid="{00000000-0005-0000-0000-00008D540000}"/>
    <cellStyle name="40% - uthevingsfarge 5 2 2 2 5 2 2" xfId="46920" xr:uid="{00000000-0005-0000-0000-00008E540000}"/>
    <cellStyle name="40% - uthevingsfarge 5 2 2 2 5 3" xfId="17203" xr:uid="{00000000-0005-0000-0000-00008F540000}"/>
    <cellStyle name="40% - uthevingsfarge 5 2 2 2 5 4" xfId="46921" xr:uid="{00000000-0005-0000-0000-000090540000}"/>
    <cellStyle name="40% - uthevingsfarge 5 2 2 2 5 5" xfId="46922" xr:uid="{00000000-0005-0000-0000-000091540000}"/>
    <cellStyle name="40% - uthevingsfarge 5 2 2 2 5_3. Chng in credit spreads" xfId="46923" xr:uid="{00000000-0005-0000-0000-000092540000}"/>
    <cellStyle name="40% - uthevingsfarge 5 2 2 2 6" xfId="17204" xr:uid="{00000000-0005-0000-0000-000093540000}"/>
    <cellStyle name="40% - uthevingsfarge 5 2 2 2 6 2" xfId="46924" xr:uid="{00000000-0005-0000-0000-000094540000}"/>
    <cellStyle name="40% - uthevingsfarge 5 2 2 2 7" xfId="17205" xr:uid="{00000000-0005-0000-0000-000095540000}"/>
    <cellStyle name="40% - uthevingsfarge 5 2 2 2 8" xfId="46925" xr:uid="{00000000-0005-0000-0000-000096540000}"/>
    <cellStyle name="40% - uthevingsfarge 5 2 2 2 9" xfId="46926" xr:uid="{00000000-0005-0000-0000-000097540000}"/>
    <cellStyle name="40% - uthevingsfarge 5 2 2 2_3. Chng in credit spreads" xfId="46927" xr:uid="{00000000-0005-0000-0000-000098540000}"/>
    <cellStyle name="40% - uthevingsfarge 5 2 2 3" xfId="17206" xr:uid="{00000000-0005-0000-0000-000099540000}"/>
    <cellStyle name="40% - uthevingsfarge 5 2 2 3 2" xfId="17207" xr:uid="{00000000-0005-0000-0000-00009A540000}"/>
    <cellStyle name="40% - uthevingsfarge 5 2 2 3 2 2" xfId="46928" xr:uid="{00000000-0005-0000-0000-00009B540000}"/>
    <cellStyle name="40% - uthevingsfarge 5 2 2 3 2 2 2" xfId="46929" xr:uid="{00000000-0005-0000-0000-00009C540000}"/>
    <cellStyle name="40% - uthevingsfarge 5 2 2 3 2 3" xfId="46930" xr:uid="{00000000-0005-0000-0000-00009D540000}"/>
    <cellStyle name="40% - uthevingsfarge 5 2 2 3 2_3. Chng in credit spreads" xfId="46931" xr:uid="{00000000-0005-0000-0000-00009E540000}"/>
    <cellStyle name="40% - uthevingsfarge 5 2 2 3 3" xfId="17208" xr:uid="{00000000-0005-0000-0000-00009F540000}"/>
    <cellStyle name="40% - uthevingsfarge 5 2 2 3 3 2" xfId="46932" xr:uid="{00000000-0005-0000-0000-0000A0540000}"/>
    <cellStyle name="40% - uthevingsfarge 5 2 2 3 4" xfId="46933" xr:uid="{00000000-0005-0000-0000-0000A1540000}"/>
    <cellStyle name="40% - uthevingsfarge 5 2 2 3 5" xfId="46934" xr:uid="{00000000-0005-0000-0000-0000A2540000}"/>
    <cellStyle name="40% - uthevingsfarge 5 2 2 3 6" xfId="46935" xr:uid="{00000000-0005-0000-0000-0000A3540000}"/>
    <cellStyle name="40% - uthevingsfarge 5 2 2 3_3. Chng in credit spreads" xfId="46936" xr:uid="{00000000-0005-0000-0000-0000A4540000}"/>
    <cellStyle name="40% - uthevingsfarge 5 2 2 4" xfId="17209" xr:uid="{00000000-0005-0000-0000-0000A5540000}"/>
    <cellStyle name="40% - uthevingsfarge 5 2 2 4 2" xfId="17210" xr:uid="{00000000-0005-0000-0000-0000A6540000}"/>
    <cellStyle name="40% - uthevingsfarge 5 2 2 4 2 2" xfId="46937" xr:uid="{00000000-0005-0000-0000-0000A7540000}"/>
    <cellStyle name="40% - uthevingsfarge 5 2 2 4 2 2 2" xfId="46938" xr:uid="{00000000-0005-0000-0000-0000A8540000}"/>
    <cellStyle name="40% - uthevingsfarge 5 2 2 4 2 3" xfId="46939" xr:uid="{00000000-0005-0000-0000-0000A9540000}"/>
    <cellStyle name="40% - uthevingsfarge 5 2 2 4 2_3. Chng in credit spreads" xfId="46940" xr:uid="{00000000-0005-0000-0000-0000AA540000}"/>
    <cellStyle name="40% - uthevingsfarge 5 2 2 4 3" xfId="17211" xr:uid="{00000000-0005-0000-0000-0000AB540000}"/>
    <cellStyle name="40% - uthevingsfarge 5 2 2 4 3 2" xfId="46941" xr:uid="{00000000-0005-0000-0000-0000AC540000}"/>
    <cellStyle name="40% - uthevingsfarge 5 2 2 4 4" xfId="46942" xr:uid="{00000000-0005-0000-0000-0000AD540000}"/>
    <cellStyle name="40% - uthevingsfarge 5 2 2 4 5" xfId="46943" xr:uid="{00000000-0005-0000-0000-0000AE540000}"/>
    <cellStyle name="40% - uthevingsfarge 5 2 2 4 6" xfId="46944" xr:uid="{00000000-0005-0000-0000-0000AF540000}"/>
    <cellStyle name="40% - uthevingsfarge 5 2 2 4_3. Chng in credit spreads" xfId="46945" xr:uid="{00000000-0005-0000-0000-0000B0540000}"/>
    <cellStyle name="40% - uthevingsfarge 5 2 2 5" xfId="17212" xr:uid="{00000000-0005-0000-0000-0000B1540000}"/>
    <cellStyle name="40% - uthevingsfarge 5 2 2 5 2" xfId="17213" xr:uid="{00000000-0005-0000-0000-0000B2540000}"/>
    <cellStyle name="40% - uthevingsfarge 5 2 2 5 2 2" xfId="46946" xr:uid="{00000000-0005-0000-0000-0000B3540000}"/>
    <cellStyle name="40% - uthevingsfarge 5 2 2 5 2 2 2" xfId="46947" xr:uid="{00000000-0005-0000-0000-0000B4540000}"/>
    <cellStyle name="40% - uthevingsfarge 5 2 2 5 2 3" xfId="46948" xr:uid="{00000000-0005-0000-0000-0000B5540000}"/>
    <cellStyle name="40% - uthevingsfarge 5 2 2 5 2_3. Chng in credit spreads" xfId="46949" xr:uid="{00000000-0005-0000-0000-0000B6540000}"/>
    <cellStyle name="40% - uthevingsfarge 5 2 2 5 3" xfId="17214" xr:uid="{00000000-0005-0000-0000-0000B7540000}"/>
    <cellStyle name="40% - uthevingsfarge 5 2 2 5 3 2" xfId="46950" xr:uid="{00000000-0005-0000-0000-0000B8540000}"/>
    <cellStyle name="40% - uthevingsfarge 5 2 2 5 4" xfId="46951" xr:uid="{00000000-0005-0000-0000-0000B9540000}"/>
    <cellStyle name="40% - uthevingsfarge 5 2 2 5 5" xfId="46952" xr:uid="{00000000-0005-0000-0000-0000BA540000}"/>
    <cellStyle name="40% - uthevingsfarge 5 2 2 5 6" xfId="46953" xr:uid="{00000000-0005-0000-0000-0000BB540000}"/>
    <cellStyle name="40% - uthevingsfarge 5 2 2 5_3. Chng in credit spreads" xfId="46954" xr:uid="{00000000-0005-0000-0000-0000BC540000}"/>
    <cellStyle name="40% - uthevingsfarge 5 2 2 6" xfId="17215" xr:uid="{00000000-0005-0000-0000-0000BD540000}"/>
    <cellStyle name="40% - uthevingsfarge 5 2 2 6 2" xfId="17216" xr:uid="{00000000-0005-0000-0000-0000BE540000}"/>
    <cellStyle name="40% - uthevingsfarge 5 2 2 6 2 2" xfId="46955" xr:uid="{00000000-0005-0000-0000-0000BF540000}"/>
    <cellStyle name="40% - uthevingsfarge 5 2 2 6 3" xfId="17217" xr:uid="{00000000-0005-0000-0000-0000C0540000}"/>
    <cellStyle name="40% - uthevingsfarge 5 2 2 6 4" xfId="46956" xr:uid="{00000000-0005-0000-0000-0000C1540000}"/>
    <cellStyle name="40% - uthevingsfarge 5 2 2 6 5" xfId="46957" xr:uid="{00000000-0005-0000-0000-0000C2540000}"/>
    <cellStyle name="40% - uthevingsfarge 5 2 2 6 6" xfId="46958" xr:uid="{00000000-0005-0000-0000-0000C3540000}"/>
    <cellStyle name="40% - uthevingsfarge 5 2 2 6_3. Chng in credit spreads" xfId="46959" xr:uid="{00000000-0005-0000-0000-0000C4540000}"/>
    <cellStyle name="40% - uthevingsfarge 5 2 2 7" xfId="17218" xr:uid="{00000000-0005-0000-0000-0000C5540000}"/>
    <cellStyle name="40% - uthevingsfarge 5 2 2 7 2" xfId="46960" xr:uid="{00000000-0005-0000-0000-0000C6540000}"/>
    <cellStyle name="40% - uthevingsfarge 5 2 2 8" xfId="39954" xr:uid="{00000000-0005-0000-0000-0000C7540000}"/>
    <cellStyle name="40% - uthevingsfarge 5 2 2 9" xfId="46961" xr:uid="{00000000-0005-0000-0000-0000C8540000}"/>
    <cellStyle name="40% - uthevingsfarge 5 2 2_3. Chng in credit spreads" xfId="46962" xr:uid="{00000000-0005-0000-0000-0000C9540000}"/>
    <cellStyle name="40% - uthevingsfarge 5 2 3" xfId="12468" xr:uid="{00000000-0005-0000-0000-0000CA540000}"/>
    <cellStyle name="40% - uthevingsfarge 5 2 3 10" xfId="46963" xr:uid="{00000000-0005-0000-0000-0000CB540000}"/>
    <cellStyle name="40% - uthevingsfarge 5 2 3 2" xfId="17219" xr:uid="{00000000-0005-0000-0000-0000CC540000}"/>
    <cellStyle name="40% - uthevingsfarge 5 2 3 2 2" xfId="17220" xr:uid="{00000000-0005-0000-0000-0000CD540000}"/>
    <cellStyle name="40% - uthevingsfarge 5 2 3 2 2 2" xfId="46964" xr:uid="{00000000-0005-0000-0000-0000CE540000}"/>
    <cellStyle name="40% - uthevingsfarge 5 2 3 2 2 2 2" xfId="46965" xr:uid="{00000000-0005-0000-0000-0000CF540000}"/>
    <cellStyle name="40% - uthevingsfarge 5 2 3 2 2 3" xfId="46966" xr:uid="{00000000-0005-0000-0000-0000D0540000}"/>
    <cellStyle name="40% - uthevingsfarge 5 2 3 2 2_3. Chng in credit spreads" xfId="46967" xr:uid="{00000000-0005-0000-0000-0000D1540000}"/>
    <cellStyle name="40% - uthevingsfarge 5 2 3 2 3" xfId="17221" xr:uid="{00000000-0005-0000-0000-0000D2540000}"/>
    <cellStyle name="40% - uthevingsfarge 5 2 3 2 3 2" xfId="46968" xr:uid="{00000000-0005-0000-0000-0000D3540000}"/>
    <cellStyle name="40% - uthevingsfarge 5 2 3 2 3 2 2" xfId="46969" xr:uid="{00000000-0005-0000-0000-0000D4540000}"/>
    <cellStyle name="40% - uthevingsfarge 5 2 3 2 3 3" xfId="46970" xr:uid="{00000000-0005-0000-0000-0000D5540000}"/>
    <cellStyle name="40% - uthevingsfarge 5 2 3 2 3_3. Chng in credit spreads" xfId="46971" xr:uid="{00000000-0005-0000-0000-0000D6540000}"/>
    <cellStyle name="40% - uthevingsfarge 5 2 3 2 4" xfId="46972" xr:uid="{00000000-0005-0000-0000-0000D7540000}"/>
    <cellStyle name="40% - uthevingsfarge 5 2 3 2 4 2" xfId="46973" xr:uid="{00000000-0005-0000-0000-0000D8540000}"/>
    <cellStyle name="40% - uthevingsfarge 5 2 3 2 4 2 2" xfId="46974" xr:uid="{00000000-0005-0000-0000-0000D9540000}"/>
    <cellStyle name="40% - uthevingsfarge 5 2 3 2 4 3" xfId="46975" xr:uid="{00000000-0005-0000-0000-0000DA540000}"/>
    <cellStyle name="40% - uthevingsfarge 5 2 3 2 4_3. Chng in credit spreads" xfId="46976" xr:uid="{00000000-0005-0000-0000-0000DB540000}"/>
    <cellStyle name="40% - uthevingsfarge 5 2 3 2 5" xfId="46977" xr:uid="{00000000-0005-0000-0000-0000DC540000}"/>
    <cellStyle name="40% - uthevingsfarge 5 2 3 2 5 2" xfId="46978" xr:uid="{00000000-0005-0000-0000-0000DD540000}"/>
    <cellStyle name="40% - uthevingsfarge 5 2 3 2 6" xfId="46979" xr:uid="{00000000-0005-0000-0000-0000DE540000}"/>
    <cellStyle name="40% - uthevingsfarge 5 2 3 2_3. Chng in credit spreads" xfId="46980" xr:uid="{00000000-0005-0000-0000-0000DF540000}"/>
    <cellStyle name="40% - uthevingsfarge 5 2 3 3" xfId="17222" xr:uid="{00000000-0005-0000-0000-0000E0540000}"/>
    <cellStyle name="40% - uthevingsfarge 5 2 3 3 2" xfId="17223" xr:uid="{00000000-0005-0000-0000-0000E1540000}"/>
    <cellStyle name="40% - uthevingsfarge 5 2 3 3 2 2" xfId="46981" xr:uid="{00000000-0005-0000-0000-0000E2540000}"/>
    <cellStyle name="40% - uthevingsfarge 5 2 3 3 2 2 2" xfId="46982" xr:uid="{00000000-0005-0000-0000-0000E3540000}"/>
    <cellStyle name="40% - uthevingsfarge 5 2 3 3 2 3" xfId="46983" xr:uid="{00000000-0005-0000-0000-0000E4540000}"/>
    <cellStyle name="40% - uthevingsfarge 5 2 3 3 2_3. Chng in credit spreads" xfId="46984" xr:uid="{00000000-0005-0000-0000-0000E5540000}"/>
    <cellStyle name="40% - uthevingsfarge 5 2 3 3 3" xfId="17224" xr:uid="{00000000-0005-0000-0000-0000E6540000}"/>
    <cellStyle name="40% - uthevingsfarge 5 2 3 3 3 2" xfId="46985" xr:uid="{00000000-0005-0000-0000-0000E7540000}"/>
    <cellStyle name="40% - uthevingsfarge 5 2 3 3 4" xfId="46986" xr:uid="{00000000-0005-0000-0000-0000E8540000}"/>
    <cellStyle name="40% - uthevingsfarge 5 2 3 3 5" xfId="46987" xr:uid="{00000000-0005-0000-0000-0000E9540000}"/>
    <cellStyle name="40% - uthevingsfarge 5 2 3 3 6" xfId="46988" xr:uid="{00000000-0005-0000-0000-0000EA540000}"/>
    <cellStyle name="40% - uthevingsfarge 5 2 3 3_3. Chng in credit spreads" xfId="46989" xr:uid="{00000000-0005-0000-0000-0000EB540000}"/>
    <cellStyle name="40% - uthevingsfarge 5 2 3 4" xfId="17225" xr:uid="{00000000-0005-0000-0000-0000EC540000}"/>
    <cellStyle name="40% - uthevingsfarge 5 2 3 4 2" xfId="17226" xr:uid="{00000000-0005-0000-0000-0000ED540000}"/>
    <cellStyle name="40% - uthevingsfarge 5 2 3 4 2 2" xfId="46990" xr:uid="{00000000-0005-0000-0000-0000EE540000}"/>
    <cellStyle name="40% - uthevingsfarge 5 2 3 4 3" xfId="17227" xr:uid="{00000000-0005-0000-0000-0000EF540000}"/>
    <cellStyle name="40% - uthevingsfarge 5 2 3 4 4" xfId="46991" xr:uid="{00000000-0005-0000-0000-0000F0540000}"/>
    <cellStyle name="40% - uthevingsfarge 5 2 3 4 5" xfId="46992" xr:uid="{00000000-0005-0000-0000-0000F1540000}"/>
    <cellStyle name="40% - uthevingsfarge 5 2 3 4 6" xfId="46993" xr:uid="{00000000-0005-0000-0000-0000F2540000}"/>
    <cellStyle name="40% - uthevingsfarge 5 2 3 4_3. Chng in credit spreads" xfId="46994" xr:uid="{00000000-0005-0000-0000-0000F3540000}"/>
    <cellStyle name="40% - uthevingsfarge 5 2 3 5" xfId="17228" xr:uid="{00000000-0005-0000-0000-0000F4540000}"/>
    <cellStyle name="40% - uthevingsfarge 5 2 3 5 2" xfId="17229" xr:uid="{00000000-0005-0000-0000-0000F5540000}"/>
    <cellStyle name="40% - uthevingsfarge 5 2 3 5 2 2" xfId="46995" xr:uid="{00000000-0005-0000-0000-0000F6540000}"/>
    <cellStyle name="40% - uthevingsfarge 5 2 3 5 3" xfId="17230" xr:uid="{00000000-0005-0000-0000-0000F7540000}"/>
    <cellStyle name="40% - uthevingsfarge 5 2 3 5 4" xfId="46996" xr:uid="{00000000-0005-0000-0000-0000F8540000}"/>
    <cellStyle name="40% - uthevingsfarge 5 2 3 5 5" xfId="46997" xr:uid="{00000000-0005-0000-0000-0000F9540000}"/>
    <cellStyle name="40% - uthevingsfarge 5 2 3 5 6" xfId="46998" xr:uid="{00000000-0005-0000-0000-0000FA540000}"/>
    <cellStyle name="40% - uthevingsfarge 5 2 3 5_3. Chng in credit spreads" xfId="46999" xr:uid="{00000000-0005-0000-0000-0000FB540000}"/>
    <cellStyle name="40% - uthevingsfarge 5 2 3 6" xfId="17231" xr:uid="{00000000-0005-0000-0000-0000FC540000}"/>
    <cellStyle name="40% - uthevingsfarge 5 2 3 6 2" xfId="47000" xr:uid="{00000000-0005-0000-0000-0000FD540000}"/>
    <cellStyle name="40% - uthevingsfarge 5 2 3 6 2 2" xfId="47001" xr:uid="{00000000-0005-0000-0000-0000FE540000}"/>
    <cellStyle name="40% - uthevingsfarge 5 2 3 6 3" xfId="47002" xr:uid="{00000000-0005-0000-0000-0000FF540000}"/>
    <cellStyle name="40% - uthevingsfarge 5 2 3 6_3. Chng in credit spreads" xfId="47003" xr:uid="{00000000-0005-0000-0000-000000550000}"/>
    <cellStyle name="40% - uthevingsfarge 5 2 3 7" xfId="17232" xr:uid="{00000000-0005-0000-0000-000001550000}"/>
    <cellStyle name="40% - uthevingsfarge 5 2 3 7 2" xfId="47004" xr:uid="{00000000-0005-0000-0000-000002550000}"/>
    <cellStyle name="40% - uthevingsfarge 5 2 3 8" xfId="39955" xr:uid="{00000000-0005-0000-0000-000003550000}"/>
    <cellStyle name="40% - uthevingsfarge 5 2 3 9" xfId="47005" xr:uid="{00000000-0005-0000-0000-000004550000}"/>
    <cellStyle name="40% - uthevingsfarge 5 2 3_3. Chng in credit spreads" xfId="47006"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07" xr:uid="{00000000-0005-0000-0000-000009550000}"/>
    <cellStyle name="40% - uthevingsfarge 5 2 4 2 3" xfId="47008" xr:uid="{00000000-0005-0000-0000-00000A550000}"/>
    <cellStyle name="40% - uthevingsfarge 5 2 4 2_3. Chng in credit spreads" xfId="47009" xr:uid="{00000000-0005-0000-0000-00000B550000}"/>
    <cellStyle name="40% - uthevingsfarge 5 2 4 3" xfId="17236" xr:uid="{00000000-0005-0000-0000-00000C550000}"/>
    <cellStyle name="40% - uthevingsfarge 5 2 4 3 2" xfId="47010" xr:uid="{00000000-0005-0000-0000-00000D550000}"/>
    <cellStyle name="40% - uthevingsfarge 5 2 4 3 2 2" xfId="47011" xr:uid="{00000000-0005-0000-0000-00000E550000}"/>
    <cellStyle name="40% - uthevingsfarge 5 2 4 3 3" xfId="47012" xr:uid="{00000000-0005-0000-0000-00000F550000}"/>
    <cellStyle name="40% - uthevingsfarge 5 2 4 3_3. Chng in credit spreads" xfId="47013" xr:uid="{00000000-0005-0000-0000-000010550000}"/>
    <cellStyle name="40% - uthevingsfarge 5 2 4 4" xfId="17237" xr:uid="{00000000-0005-0000-0000-000011550000}"/>
    <cellStyle name="40% - uthevingsfarge 5 2 4 4 2" xfId="47014" xr:uid="{00000000-0005-0000-0000-000012550000}"/>
    <cellStyle name="40% - uthevingsfarge 5 2 4 4 2 2" xfId="47015" xr:uid="{00000000-0005-0000-0000-000013550000}"/>
    <cellStyle name="40% - uthevingsfarge 5 2 4 4 3" xfId="47016" xr:uid="{00000000-0005-0000-0000-000014550000}"/>
    <cellStyle name="40% - uthevingsfarge 5 2 4 4_3. Chng in credit spreads" xfId="47017" xr:uid="{00000000-0005-0000-0000-000015550000}"/>
    <cellStyle name="40% - uthevingsfarge 5 2 4 5" xfId="47018" xr:uid="{00000000-0005-0000-0000-000016550000}"/>
    <cellStyle name="40% - uthevingsfarge 5 2 4 5 2" xfId="47019" xr:uid="{00000000-0005-0000-0000-000017550000}"/>
    <cellStyle name="40% - uthevingsfarge 5 2 4 6" xfId="47020" xr:uid="{00000000-0005-0000-0000-000018550000}"/>
    <cellStyle name="40% - uthevingsfarge 5 2 4 7" xfId="47021" xr:uid="{00000000-0005-0000-0000-000019550000}"/>
    <cellStyle name="40% - uthevingsfarge 5 2 4_3. Chng in credit spreads" xfId="47022"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23" xr:uid="{00000000-0005-0000-0000-00001E550000}"/>
    <cellStyle name="40% - uthevingsfarge 5 2 5 2 3" xfId="47024" xr:uid="{00000000-0005-0000-0000-00001F550000}"/>
    <cellStyle name="40% - uthevingsfarge 5 2 5 2_3. Chng in credit spreads" xfId="47025" xr:uid="{00000000-0005-0000-0000-000020550000}"/>
    <cellStyle name="40% - uthevingsfarge 5 2 5 3" xfId="17241" xr:uid="{00000000-0005-0000-0000-000021550000}"/>
    <cellStyle name="40% - uthevingsfarge 5 2 5 3 2" xfId="47026" xr:uid="{00000000-0005-0000-0000-000022550000}"/>
    <cellStyle name="40% - uthevingsfarge 5 2 5 4" xfId="17242" xr:uid="{00000000-0005-0000-0000-000023550000}"/>
    <cellStyle name="40% - uthevingsfarge 5 2 5 5" xfId="47027" xr:uid="{00000000-0005-0000-0000-000024550000}"/>
    <cellStyle name="40% - uthevingsfarge 5 2 5 6" xfId="47028" xr:uid="{00000000-0005-0000-0000-000025550000}"/>
    <cellStyle name="40% - uthevingsfarge 5 2 5 7" xfId="47029" xr:uid="{00000000-0005-0000-0000-000026550000}"/>
    <cellStyle name="40% - uthevingsfarge 5 2 5_3. Chng in credit spreads" xfId="47030"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1" xr:uid="{00000000-0005-0000-0000-00002B550000}"/>
    <cellStyle name="40% - uthevingsfarge 5 2 6 2 3" xfId="47032" xr:uid="{00000000-0005-0000-0000-00002C550000}"/>
    <cellStyle name="40% - uthevingsfarge 5 2 6 2_3. Chng in credit spreads" xfId="47033" xr:uid="{00000000-0005-0000-0000-00002D550000}"/>
    <cellStyle name="40% - uthevingsfarge 5 2 6 3" xfId="17246" xr:uid="{00000000-0005-0000-0000-00002E550000}"/>
    <cellStyle name="40% - uthevingsfarge 5 2 6 3 2" xfId="47034" xr:uid="{00000000-0005-0000-0000-00002F550000}"/>
    <cellStyle name="40% - uthevingsfarge 5 2 6 4" xfId="17247" xr:uid="{00000000-0005-0000-0000-000030550000}"/>
    <cellStyle name="40% - uthevingsfarge 5 2 6 5" xfId="47035" xr:uid="{00000000-0005-0000-0000-000031550000}"/>
    <cellStyle name="40% - uthevingsfarge 5 2 6 6" xfId="47036" xr:uid="{00000000-0005-0000-0000-000032550000}"/>
    <cellStyle name="40% - uthevingsfarge 5 2 6 7" xfId="47037" xr:uid="{00000000-0005-0000-0000-000033550000}"/>
    <cellStyle name="40% - uthevingsfarge 5 2 6_3. Chng in credit spreads" xfId="47038"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39"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0" xr:uid="{00000000-0005-0000-0000-00003C550000}"/>
    <cellStyle name="40% - uthevingsfarge 5 2 7 6" xfId="47041" xr:uid="{00000000-0005-0000-0000-00003D550000}"/>
    <cellStyle name="40% - uthevingsfarge 5 2 7_3. Chng in credit spreads" xfId="47042" xr:uid="{00000000-0005-0000-0000-00003E550000}"/>
    <cellStyle name="40% - uthevingsfarge 5 2 8" xfId="17254" xr:uid="{00000000-0005-0000-0000-00003F550000}"/>
    <cellStyle name="40% - uthevingsfarge 5 2 8 2" xfId="17255" xr:uid="{00000000-0005-0000-0000-000040550000}"/>
    <cellStyle name="40% - uthevingsfarge 5 2 8 2 2" xfId="47043" xr:uid="{00000000-0005-0000-0000-000041550000}"/>
    <cellStyle name="40% - uthevingsfarge 5 2 8 3" xfId="17256" xr:uid="{00000000-0005-0000-0000-000042550000}"/>
    <cellStyle name="40% - uthevingsfarge 5 2 8 4" xfId="47044" xr:uid="{00000000-0005-0000-0000-000043550000}"/>
    <cellStyle name="40% - uthevingsfarge 5 2 8_3. Chng in credit spreads" xfId="47045"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46" xr:uid="{00000000-0005-0000-0000-00004D550000}"/>
    <cellStyle name="40% - uthevingsfarge 5 20 2_4 manuell" xfId="55353" xr:uid="{00002297-5BA6-4439-BFA1-0DCD1FD60A68}"/>
    <cellStyle name="40% - uthevingsfarge 5 20 3" xfId="5097" xr:uid="{00000000-0005-0000-0000-00004F550000}"/>
    <cellStyle name="40% - uthevingsfarge 5 20 4" xfId="47047" xr:uid="{00000000-0005-0000-0000-000050550000}"/>
    <cellStyle name="40% - uthevingsfarge 5 20_4 manuell" xfId="55354"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48" xr:uid="{00000000-0005-0000-0000-000055550000}"/>
    <cellStyle name="40% - uthevingsfarge 5 21 2_4 manuell" xfId="55355" xr:uid="{1FF2FED5-21D6-4BCA-9A66-713613C32B98}"/>
    <cellStyle name="40% - uthevingsfarge 5 21 3" xfId="5101" xr:uid="{00000000-0005-0000-0000-000057550000}"/>
    <cellStyle name="40% - uthevingsfarge 5 21 4" xfId="47049" xr:uid="{00000000-0005-0000-0000-000058550000}"/>
    <cellStyle name="40% - uthevingsfarge 5 21_4 manuell" xfId="55356"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0" xr:uid="{00000000-0005-0000-0000-00005D550000}"/>
    <cellStyle name="40% - uthevingsfarge 5 22 2_4 manuell" xfId="55357" xr:uid="{06D362DC-ACA3-4B4C-A5C0-AF5BF8AABC16}"/>
    <cellStyle name="40% - uthevingsfarge 5 22 3" xfId="5105" xr:uid="{00000000-0005-0000-0000-00005F550000}"/>
    <cellStyle name="40% - uthevingsfarge 5 22 4" xfId="47051" xr:uid="{00000000-0005-0000-0000-000060550000}"/>
    <cellStyle name="40% - uthevingsfarge 5 22_4 manuell" xfId="55358"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2" xr:uid="{00000000-0005-0000-0000-000065550000}"/>
    <cellStyle name="40% - uthevingsfarge 5 23 2_4 manuell" xfId="55359" xr:uid="{FAD7C7B4-50E3-41F8-B366-858622B9E54F}"/>
    <cellStyle name="40% - uthevingsfarge 5 23 3" xfId="5109" xr:uid="{00000000-0005-0000-0000-000067550000}"/>
    <cellStyle name="40% - uthevingsfarge 5 23 4" xfId="47053" xr:uid="{00000000-0005-0000-0000-000068550000}"/>
    <cellStyle name="40% - uthevingsfarge 5 23_4 manuell" xfId="55360"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54" xr:uid="{00000000-0005-0000-0000-00006D550000}"/>
    <cellStyle name="40% - uthevingsfarge 5 24 2_4 manuell" xfId="55361" xr:uid="{DC92F3D6-86E9-4E70-9EA5-4BCAF3B45A2C}"/>
    <cellStyle name="40% - uthevingsfarge 5 24 3" xfId="5113" xr:uid="{00000000-0005-0000-0000-00006F550000}"/>
    <cellStyle name="40% - uthevingsfarge 5 24 4" xfId="47055" xr:uid="{00000000-0005-0000-0000-000070550000}"/>
    <cellStyle name="40% - uthevingsfarge 5 24_4 manuell" xfId="55362"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56" xr:uid="{00000000-0005-0000-0000-000075550000}"/>
    <cellStyle name="40% - uthevingsfarge 5 25 2_4 manuell" xfId="55363" xr:uid="{2B83D5B6-2605-4075-9C3E-B796360A78C0}"/>
    <cellStyle name="40% - uthevingsfarge 5 25 3" xfId="5117" xr:uid="{00000000-0005-0000-0000-000077550000}"/>
    <cellStyle name="40% - uthevingsfarge 5 25 4" xfId="47057" xr:uid="{00000000-0005-0000-0000-000078550000}"/>
    <cellStyle name="40% - uthevingsfarge 5 25_4 manuell" xfId="55364"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58" xr:uid="{00000000-0005-0000-0000-00007D550000}"/>
    <cellStyle name="40% - uthevingsfarge 5 26 2_4 manuell" xfId="55365" xr:uid="{45093E0E-9A02-4B2E-BF79-E9C3700458C4}"/>
    <cellStyle name="40% - uthevingsfarge 5 26 3" xfId="5121" xr:uid="{00000000-0005-0000-0000-00007F550000}"/>
    <cellStyle name="40% - uthevingsfarge 5 26 4" xfId="47059" xr:uid="{00000000-0005-0000-0000-000080550000}"/>
    <cellStyle name="40% - uthevingsfarge 5 26_4 manuell" xfId="55366"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0" xr:uid="{00000000-0005-0000-0000-000085550000}"/>
    <cellStyle name="40% - uthevingsfarge 5 27 2_4 manuell" xfId="55367" xr:uid="{7BED1041-28CC-40E0-A6E2-F89D8A6F30F1}"/>
    <cellStyle name="40% - uthevingsfarge 5 27 3" xfId="5125" xr:uid="{00000000-0005-0000-0000-000087550000}"/>
    <cellStyle name="40% - uthevingsfarge 5 27 4" xfId="47061" xr:uid="{00000000-0005-0000-0000-000088550000}"/>
    <cellStyle name="40% - uthevingsfarge 5 27_4 manuell" xfId="55368"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2" xr:uid="{00000000-0005-0000-0000-00008D550000}"/>
    <cellStyle name="40% - uthevingsfarge 5 28 2_4 manuell" xfId="55369" xr:uid="{A1A4E8EE-6185-4F0B-9DB7-B31A66F2BEB0}"/>
    <cellStyle name="40% - uthevingsfarge 5 28 3" xfId="5129" xr:uid="{00000000-0005-0000-0000-00008F550000}"/>
    <cellStyle name="40% - uthevingsfarge 5 28 4" xfId="47063" xr:uid="{00000000-0005-0000-0000-000090550000}"/>
    <cellStyle name="40% - uthevingsfarge 5 28_4 manuell" xfId="55370"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64" xr:uid="{00000000-0005-0000-0000-000095550000}"/>
    <cellStyle name="40% - uthevingsfarge 5 29 2_4 manuell" xfId="55371" xr:uid="{EC13A17F-5837-4FE5-85C8-9594F03D9752}"/>
    <cellStyle name="40% - uthevingsfarge 5 29 3" xfId="5133" xr:uid="{00000000-0005-0000-0000-000097550000}"/>
    <cellStyle name="40% - uthevingsfarge 5 29 4" xfId="47065" xr:uid="{00000000-0005-0000-0000-000098550000}"/>
    <cellStyle name="40% - uthevingsfarge 5 29_4 manuell" xfId="55372" xr:uid="{5F4CF14C-6DE9-44E5-9EE0-7D40B3A8DEB8}"/>
    <cellStyle name="40% - uthevingsfarge 5 3" xfId="5134" xr:uid="{00000000-0005-0000-0000-00009A550000}"/>
    <cellStyle name="40% - uthevingsfarge 5 3 10" xfId="47066" xr:uid="{00000000-0005-0000-0000-00009B550000}"/>
    <cellStyle name="40% - uthevingsfarge 5 3 11" xfId="47067" xr:uid="{00000000-0005-0000-0000-00009C550000}"/>
    <cellStyle name="40% - uthevingsfarge 5 3 2" xfId="5135" xr:uid="{00000000-0005-0000-0000-00009D550000}"/>
    <cellStyle name="40% - uthevingsfarge 5 3 2 10" xfId="47068" xr:uid="{00000000-0005-0000-0000-00009E550000}"/>
    <cellStyle name="40% - uthevingsfarge 5 3 2 2" xfId="5136" xr:uid="{00000000-0005-0000-0000-00009F550000}"/>
    <cellStyle name="40% - uthevingsfarge 5 3 2 2 2" xfId="17261" xr:uid="{00000000-0005-0000-0000-0000A0550000}"/>
    <cellStyle name="40% - uthevingsfarge 5 3 2 2 2 2" xfId="47069" xr:uid="{00000000-0005-0000-0000-0000A1550000}"/>
    <cellStyle name="40% - uthevingsfarge 5 3 2 2 2 2 2" xfId="47070" xr:uid="{00000000-0005-0000-0000-0000A2550000}"/>
    <cellStyle name="40% - uthevingsfarge 5 3 2 2 2 3" xfId="47071" xr:uid="{00000000-0005-0000-0000-0000A3550000}"/>
    <cellStyle name="40% - uthevingsfarge 5 3 2 2 2_3. Chng in credit spreads" xfId="47072" xr:uid="{00000000-0005-0000-0000-0000A4550000}"/>
    <cellStyle name="40% - uthevingsfarge 5 3 2 2 3" xfId="17262" xr:uid="{00000000-0005-0000-0000-0000A5550000}"/>
    <cellStyle name="40% - uthevingsfarge 5 3 2 2 3 2" xfId="47073" xr:uid="{00000000-0005-0000-0000-0000A6550000}"/>
    <cellStyle name="40% - uthevingsfarge 5 3 2 2 3 2 2" xfId="47074" xr:uid="{00000000-0005-0000-0000-0000A7550000}"/>
    <cellStyle name="40% - uthevingsfarge 5 3 2 2 3 3" xfId="47075" xr:uid="{00000000-0005-0000-0000-0000A8550000}"/>
    <cellStyle name="40% - uthevingsfarge 5 3 2 2 3_3. Chng in credit spreads" xfId="47076" xr:uid="{00000000-0005-0000-0000-0000A9550000}"/>
    <cellStyle name="40% - uthevingsfarge 5 3 2 2 4" xfId="47077" xr:uid="{00000000-0005-0000-0000-0000AA550000}"/>
    <cellStyle name="40% - uthevingsfarge 5 3 2 2 4 2" xfId="47078" xr:uid="{00000000-0005-0000-0000-0000AB550000}"/>
    <cellStyle name="40% - uthevingsfarge 5 3 2 2 5" xfId="47079" xr:uid="{00000000-0005-0000-0000-0000AC550000}"/>
    <cellStyle name="40% - uthevingsfarge 5 3 2 2 6" xfId="47080" xr:uid="{00000000-0005-0000-0000-0000AD550000}"/>
    <cellStyle name="40% - uthevingsfarge 5 3 2 2_3. Chng in credit spreads" xfId="47081" xr:uid="{00000000-0005-0000-0000-0000AE550000}"/>
    <cellStyle name="40% - uthevingsfarge 5 3 2 3" xfId="17263" xr:uid="{00000000-0005-0000-0000-0000AF550000}"/>
    <cellStyle name="40% - uthevingsfarge 5 3 2 3 2" xfId="17264" xr:uid="{00000000-0005-0000-0000-0000B0550000}"/>
    <cellStyle name="40% - uthevingsfarge 5 3 2 3 2 2" xfId="47082" xr:uid="{00000000-0005-0000-0000-0000B1550000}"/>
    <cellStyle name="40% - uthevingsfarge 5 3 2 3 3" xfId="17265" xr:uid="{00000000-0005-0000-0000-0000B2550000}"/>
    <cellStyle name="40% - uthevingsfarge 5 3 2 3 4" xfId="47083" xr:uid="{00000000-0005-0000-0000-0000B3550000}"/>
    <cellStyle name="40% - uthevingsfarge 5 3 2 3 5" xfId="47084" xr:uid="{00000000-0005-0000-0000-0000B4550000}"/>
    <cellStyle name="40% - uthevingsfarge 5 3 2 3 6" xfId="47085" xr:uid="{00000000-0005-0000-0000-0000B5550000}"/>
    <cellStyle name="40% - uthevingsfarge 5 3 2 3_3. Chng in credit spreads" xfId="47086" xr:uid="{00000000-0005-0000-0000-0000B6550000}"/>
    <cellStyle name="40% - uthevingsfarge 5 3 2 4" xfId="17266" xr:uid="{00000000-0005-0000-0000-0000B7550000}"/>
    <cellStyle name="40% - uthevingsfarge 5 3 2 4 2" xfId="17267" xr:uid="{00000000-0005-0000-0000-0000B8550000}"/>
    <cellStyle name="40% - uthevingsfarge 5 3 2 4 2 2" xfId="47087" xr:uid="{00000000-0005-0000-0000-0000B9550000}"/>
    <cellStyle name="40% - uthevingsfarge 5 3 2 4 3" xfId="17268" xr:uid="{00000000-0005-0000-0000-0000BA550000}"/>
    <cellStyle name="40% - uthevingsfarge 5 3 2 4 4" xfId="47088" xr:uid="{00000000-0005-0000-0000-0000BB550000}"/>
    <cellStyle name="40% - uthevingsfarge 5 3 2 4 5" xfId="47089" xr:uid="{00000000-0005-0000-0000-0000BC550000}"/>
    <cellStyle name="40% - uthevingsfarge 5 3 2 4 6" xfId="47090" xr:uid="{00000000-0005-0000-0000-0000BD550000}"/>
    <cellStyle name="40% - uthevingsfarge 5 3 2 4_3. Chng in credit spreads" xfId="47091"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2" xr:uid="{00000000-0005-0000-0000-0000C2550000}"/>
    <cellStyle name="40% - uthevingsfarge 5 3 2 5 5" xfId="47093" xr:uid="{00000000-0005-0000-0000-0000C3550000}"/>
    <cellStyle name="40% - uthevingsfarge 5 3 2 5 6" xfId="47094"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095" xr:uid="{00000000-0005-0000-0000-0000CA550000}"/>
    <cellStyle name="40% - uthevingsfarge 5 3 2 9" xfId="47096" xr:uid="{00000000-0005-0000-0000-0000CB550000}"/>
    <cellStyle name="40% - uthevingsfarge 5 3 2_3. Chng in credit spreads" xfId="47097" xr:uid="{00000000-0005-0000-0000-0000CC550000}"/>
    <cellStyle name="40% - uthevingsfarge 5 3 3" xfId="5137" xr:uid="{00000000-0005-0000-0000-0000CD550000}"/>
    <cellStyle name="40% - uthevingsfarge 5 3 3 2" xfId="17277" xr:uid="{00000000-0005-0000-0000-0000CE550000}"/>
    <cellStyle name="40% - uthevingsfarge 5 3 3 2 2" xfId="47098" xr:uid="{00000000-0005-0000-0000-0000CF550000}"/>
    <cellStyle name="40% - uthevingsfarge 5 3 3 2 2 2" xfId="47099" xr:uid="{00000000-0005-0000-0000-0000D0550000}"/>
    <cellStyle name="40% - uthevingsfarge 5 3 3 2 2 2 2" xfId="47100" xr:uid="{00000000-0005-0000-0000-0000D1550000}"/>
    <cellStyle name="40% - uthevingsfarge 5 3 3 2 2 3" xfId="47101" xr:uid="{00000000-0005-0000-0000-0000D2550000}"/>
    <cellStyle name="40% - uthevingsfarge 5 3 3 2 2_3. Chng in credit spreads" xfId="47102" xr:uid="{00000000-0005-0000-0000-0000D3550000}"/>
    <cellStyle name="40% - uthevingsfarge 5 3 3 2 3" xfId="47103" xr:uid="{00000000-0005-0000-0000-0000D4550000}"/>
    <cellStyle name="40% - uthevingsfarge 5 3 3 2 3 2" xfId="47104" xr:uid="{00000000-0005-0000-0000-0000D5550000}"/>
    <cellStyle name="40% - uthevingsfarge 5 3 3 2 3 2 2" xfId="47105" xr:uid="{00000000-0005-0000-0000-0000D6550000}"/>
    <cellStyle name="40% - uthevingsfarge 5 3 3 2 3 3" xfId="47106" xr:uid="{00000000-0005-0000-0000-0000D7550000}"/>
    <cellStyle name="40% - uthevingsfarge 5 3 3 2 3_3. Chng in credit spreads" xfId="47107" xr:uid="{00000000-0005-0000-0000-0000D8550000}"/>
    <cellStyle name="40% - uthevingsfarge 5 3 3 2 4" xfId="47108" xr:uid="{00000000-0005-0000-0000-0000D9550000}"/>
    <cellStyle name="40% - uthevingsfarge 5 3 3 2 4 2" xfId="47109" xr:uid="{00000000-0005-0000-0000-0000DA550000}"/>
    <cellStyle name="40% - uthevingsfarge 5 3 3 2 5" xfId="47110" xr:uid="{00000000-0005-0000-0000-0000DB550000}"/>
    <cellStyle name="40% - uthevingsfarge 5 3 3 2_3. Chng in credit spreads" xfId="47111" xr:uid="{00000000-0005-0000-0000-0000DC550000}"/>
    <cellStyle name="40% - uthevingsfarge 5 3 3 3" xfId="17278" xr:uid="{00000000-0005-0000-0000-0000DD550000}"/>
    <cellStyle name="40% - uthevingsfarge 5 3 3 3 2" xfId="47112" xr:uid="{00000000-0005-0000-0000-0000DE550000}"/>
    <cellStyle name="40% - uthevingsfarge 5 3 3 3 2 2" xfId="47113" xr:uid="{00000000-0005-0000-0000-0000DF550000}"/>
    <cellStyle name="40% - uthevingsfarge 5 3 3 3 3" xfId="47114" xr:uid="{00000000-0005-0000-0000-0000E0550000}"/>
    <cellStyle name="40% - uthevingsfarge 5 3 3 3_3. Chng in credit spreads" xfId="47115" xr:uid="{00000000-0005-0000-0000-0000E1550000}"/>
    <cellStyle name="40% - uthevingsfarge 5 3 3 4" xfId="47116" xr:uid="{00000000-0005-0000-0000-0000E2550000}"/>
    <cellStyle name="40% - uthevingsfarge 5 3 3 4 2" xfId="47117" xr:uid="{00000000-0005-0000-0000-0000E3550000}"/>
    <cellStyle name="40% - uthevingsfarge 5 3 3 4 2 2" xfId="47118" xr:uid="{00000000-0005-0000-0000-0000E4550000}"/>
    <cellStyle name="40% - uthevingsfarge 5 3 3 4 3" xfId="47119" xr:uid="{00000000-0005-0000-0000-0000E5550000}"/>
    <cellStyle name="40% - uthevingsfarge 5 3 3 4_3. Chng in credit spreads" xfId="47120" xr:uid="{00000000-0005-0000-0000-0000E6550000}"/>
    <cellStyle name="40% - uthevingsfarge 5 3 3 5" xfId="47121" xr:uid="{00000000-0005-0000-0000-0000E7550000}"/>
    <cellStyle name="40% - uthevingsfarge 5 3 3 5 2" xfId="47122" xr:uid="{00000000-0005-0000-0000-0000E8550000}"/>
    <cellStyle name="40% - uthevingsfarge 5 3 3 6" xfId="47123" xr:uid="{00000000-0005-0000-0000-0000E9550000}"/>
    <cellStyle name="40% - uthevingsfarge 5 3 3_3. Chng in credit spreads" xfId="47124" xr:uid="{00000000-0005-0000-0000-0000EA550000}"/>
    <cellStyle name="40% - uthevingsfarge 5 3 4" xfId="17279" xr:uid="{00000000-0005-0000-0000-0000EB550000}"/>
    <cellStyle name="40% - uthevingsfarge 5 3 4 2" xfId="17280" xr:uid="{00000000-0005-0000-0000-0000EC550000}"/>
    <cellStyle name="40% - uthevingsfarge 5 3 4 2 2" xfId="47125" xr:uid="{00000000-0005-0000-0000-0000ED550000}"/>
    <cellStyle name="40% - uthevingsfarge 5 3 4 2 2 2" xfId="47126" xr:uid="{00000000-0005-0000-0000-0000EE550000}"/>
    <cellStyle name="40% - uthevingsfarge 5 3 4 2 3" xfId="47127" xr:uid="{00000000-0005-0000-0000-0000EF550000}"/>
    <cellStyle name="40% - uthevingsfarge 5 3 4 2_3. Chng in credit spreads" xfId="47128" xr:uid="{00000000-0005-0000-0000-0000F0550000}"/>
    <cellStyle name="40% - uthevingsfarge 5 3 4 3" xfId="17281" xr:uid="{00000000-0005-0000-0000-0000F1550000}"/>
    <cellStyle name="40% - uthevingsfarge 5 3 4 3 2" xfId="47129" xr:uid="{00000000-0005-0000-0000-0000F2550000}"/>
    <cellStyle name="40% - uthevingsfarge 5 3 4 3 2 2" xfId="47130" xr:uid="{00000000-0005-0000-0000-0000F3550000}"/>
    <cellStyle name="40% - uthevingsfarge 5 3 4 3 3" xfId="47131" xr:uid="{00000000-0005-0000-0000-0000F4550000}"/>
    <cellStyle name="40% - uthevingsfarge 5 3 4 3_3. Chng in credit spreads" xfId="47132" xr:uid="{00000000-0005-0000-0000-0000F5550000}"/>
    <cellStyle name="40% - uthevingsfarge 5 3 4 4" xfId="47133" xr:uid="{00000000-0005-0000-0000-0000F6550000}"/>
    <cellStyle name="40% - uthevingsfarge 5 3 4 4 2" xfId="47134" xr:uid="{00000000-0005-0000-0000-0000F7550000}"/>
    <cellStyle name="40% - uthevingsfarge 5 3 4 5" xfId="47135" xr:uid="{00000000-0005-0000-0000-0000F8550000}"/>
    <cellStyle name="40% - uthevingsfarge 5 3 4 6" xfId="47136" xr:uid="{00000000-0005-0000-0000-0000F9550000}"/>
    <cellStyle name="40% - uthevingsfarge 5 3 4_3. Chng in credit spreads" xfId="47137" xr:uid="{00000000-0005-0000-0000-0000FA550000}"/>
    <cellStyle name="40% - uthevingsfarge 5 3 5" xfId="17282" xr:uid="{00000000-0005-0000-0000-0000FB550000}"/>
    <cellStyle name="40% - uthevingsfarge 5 3 5 2" xfId="17283" xr:uid="{00000000-0005-0000-0000-0000FC550000}"/>
    <cellStyle name="40% - uthevingsfarge 5 3 5 2 2" xfId="47138" xr:uid="{00000000-0005-0000-0000-0000FD550000}"/>
    <cellStyle name="40% - uthevingsfarge 5 3 5 3" xfId="17284" xr:uid="{00000000-0005-0000-0000-0000FE550000}"/>
    <cellStyle name="40% - uthevingsfarge 5 3 5 4" xfId="47139" xr:uid="{00000000-0005-0000-0000-0000FF550000}"/>
    <cellStyle name="40% - uthevingsfarge 5 3 5 5" xfId="47140" xr:uid="{00000000-0005-0000-0000-000000560000}"/>
    <cellStyle name="40% - uthevingsfarge 5 3 5 6" xfId="47141" xr:uid="{00000000-0005-0000-0000-000001560000}"/>
    <cellStyle name="40% - uthevingsfarge 5 3 5_3. Chng in credit spreads" xfId="47142" xr:uid="{00000000-0005-0000-0000-000002560000}"/>
    <cellStyle name="40% - uthevingsfarge 5 3 6" xfId="17285" xr:uid="{00000000-0005-0000-0000-000003560000}"/>
    <cellStyle name="40% - uthevingsfarge 5 3 6 2" xfId="17286" xr:uid="{00000000-0005-0000-0000-000004560000}"/>
    <cellStyle name="40% - uthevingsfarge 5 3 6 2 2" xfId="47143" xr:uid="{00000000-0005-0000-0000-000005560000}"/>
    <cellStyle name="40% - uthevingsfarge 5 3 6 3" xfId="17287" xr:uid="{00000000-0005-0000-0000-000006560000}"/>
    <cellStyle name="40% - uthevingsfarge 5 3 6 4" xfId="47144" xr:uid="{00000000-0005-0000-0000-000007560000}"/>
    <cellStyle name="40% - uthevingsfarge 5 3 6 5" xfId="47145" xr:uid="{00000000-0005-0000-0000-000008560000}"/>
    <cellStyle name="40% - uthevingsfarge 5 3 6 6" xfId="47146" xr:uid="{00000000-0005-0000-0000-000009560000}"/>
    <cellStyle name="40% - uthevingsfarge 5 3 6_3. Chng in credit spreads" xfId="47147" xr:uid="{00000000-0005-0000-0000-00000A560000}"/>
    <cellStyle name="40% - uthevingsfarge 5 3 7" xfId="17288" xr:uid="{00000000-0005-0000-0000-00000B560000}"/>
    <cellStyle name="40% - uthevingsfarge 5 3 7 2" xfId="17289" xr:uid="{00000000-0005-0000-0000-00000C560000}"/>
    <cellStyle name="40% - uthevingsfarge 5 3 7 2 2" xfId="47148" xr:uid="{00000000-0005-0000-0000-00000D560000}"/>
    <cellStyle name="40% - uthevingsfarge 5 3 7 3" xfId="47149" xr:uid="{00000000-0005-0000-0000-00000E560000}"/>
    <cellStyle name="40% - uthevingsfarge 5 3 7_3. Chng in credit spreads" xfId="47150" xr:uid="{00000000-0005-0000-0000-00000F560000}"/>
    <cellStyle name="40% - uthevingsfarge 5 3 8" xfId="17290" xr:uid="{00000000-0005-0000-0000-000010560000}"/>
    <cellStyle name="40% - uthevingsfarge 5 3 9" xfId="39956" xr:uid="{00000000-0005-0000-0000-000011560000}"/>
    <cellStyle name="40% - uthevingsfarge 5 3_4 manuell" xfId="55373"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1" xr:uid="{00000000-0005-0000-0000-000016560000}"/>
    <cellStyle name="40% - uthevingsfarge 5 30 2_4 manuell" xfId="55374" xr:uid="{758F4D51-F3BF-4453-ACA2-3CB42F6DEAB8}"/>
    <cellStyle name="40% - uthevingsfarge 5 30 3" xfId="5141" xr:uid="{00000000-0005-0000-0000-000018560000}"/>
    <cellStyle name="40% - uthevingsfarge 5 30 4" xfId="47152" xr:uid="{00000000-0005-0000-0000-000019560000}"/>
    <cellStyle name="40% - uthevingsfarge 5 30_4 manuell" xfId="55375"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53" xr:uid="{00000000-0005-0000-0000-00001E560000}"/>
    <cellStyle name="40% - uthevingsfarge 5 31 2_4 manuell" xfId="55376" xr:uid="{A6077881-2278-4F87-BE00-BE4E426A17C6}"/>
    <cellStyle name="40% - uthevingsfarge 5 31 3" xfId="5145" xr:uid="{00000000-0005-0000-0000-000020560000}"/>
    <cellStyle name="40% - uthevingsfarge 5 31 4" xfId="47154" xr:uid="{00000000-0005-0000-0000-000021560000}"/>
    <cellStyle name="40% - uthevingsfarge 5 31_4 manuell" xfId="55377"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55" xr:uid="{00000000-0005-0000-0000-000026560000}"/>
    <cellStyle name="40% - uthevingsfarge 5 32 2_4 manuell" xfId="55378" xr:uid="{7E28384A-A977-4C10-A7AA-F18A734D6250}"/>
    <cellStyle name="40% - uthevingsfarge 5 32 3" xfId="5149" xr:uid="{00000000-0005-0000-0000-000028560000}"/>
    <cellStyle name="40% - uthevingsfarge 5 32 4" xfId="47156" xr:uid="{00000000-0005-0000-0000-000029560000}"/>
    <cellStyle name="40% - uthevingsfarge 5 32_4 manuell" xfId="55379"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57" xr:uid="{00000000-0005-0000-0000-00002E560000}"/>
    <cellStyle name="40% - uthevingsfarge 5 33 2_4 manuell" xfId="55380" xr:uid="{8A155D79-8D3C-42C6-9861-F6503F364895}"/>
    <cellStyle name="40% - uthevingsfarge 5 33 3" xfId="5153" xr:uid="{00000000-0005-0000-0000-000030560000}"/>
    <cellStyle name="40% - uthevingsfarge 5 33 4" xfId="47158" xr:uid="{00000000-0005-0000-0000-000031560000}"/>
    <cellStyle name="40% - uthevingsfarge 5 33_4 manuell" xfId="55381"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59" xr:uid="{00000000-0005-0000-0000-000036560000}"/>
    <cellStyle name="40% - uthevingsfarge 5 34 2_4 manuell" xfId="55382" xr:uid="{0FE4B3A2-96E2-47E1-B642-81176DC0C122}"/>
    <cellStyle name="40% - uthevingsfarge 5 34 3" xfId="5157" xr:uid="{00000000-0005-0000-0000-000038560000}"/>
    <cellStyle name="40% - uthevingsfarge 5 34 4" xfId="47160" xr:uid="{00000000-0005-0000-0000-000039560000}"/>
    <cellStyle name="40% - uthevingsfarge 5 34_4 manuell" xfId="55383"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1" xr:uid="{00000000-0005-0000-0000-00003E560000}"/>
    <cellStyle name="40% - uthevingsfarge 5 35 2_4 manuell" xfId="55384" xr:uid="{759F28D4-E7AD-4F05-9082-699CFEE708CF}"/>
    <cellStyle name="40% - uthevingsfarge 5 35 3" xfId="5161" xr:uid="{00000000-0005-0000-0000-000040560000}"/>
    <cellStyle name="40% - uthevingsfarge 5 35 4" xfId="47162" xr:uid="{00000000-0005-0000-0000-000041560000}"/>
    <cellStyle name="40% - uthevingsfarge 5 35_4 manuell" xfId="55385"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63" xr:uid="{00000000-0005-0000-0000-000046560000}"/>
    <cellStyle name="40% - uthevingsfarge 5 36 2_4 manuell" xfId="55386" xr:uid="{0B915710-B0BE-4563-8992-E86D269B0804}"/>
    <cellStyle name="40% - uthevingsfarge 5 36 3" xfId="5165" xr:uid="{00000000-0005-0000-0000-000048560000}"/>
    <cellStyle name="40% - uthevingsfarge 5 36 4" xfId="47164" xr:uid="{00000000-0005-0000-0000-000049560000}"/>
    <cellStyle name="40% - uthevingsfarge 5 36_4 manuell" xfId="55387"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65" xr:uid="{00000000-0005-0000-0000-00004E560000}"/>
    <cellStyle name="40% - uthevingsfarge 5 37 2_4 manuell" xfId="55388" xr:uid="{87B8EA44-8828-4B0F-A367-5AB06B947FA6}"/>
    <cellStyle name="40% - uthevingsfarge 5 37 3" xfId="5169" xr:uid="{00000000-0005-0000-0000-000050560000}"/>
    <cellStyle name="40% - uthevingsfarge 5 37 4" xfId="47166" xr:uid="{00000000-0005-0000-0000-000051560000}"/>
    <cellStyle name="40% - uthevingsfarge 5 37_4 manuell" xfId="55389"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67" xr:uid="{00000000-0005-0000-0000-000056560000}"/>
    <cellStyle name="40% - uthevingsfarge 5 38 2_4 manuell" xfId="55390" xr:uid="{F5B93D5E-5940-41E0-A223-DCE0BA757DB3}"/>
    <cellStyle name="40% - uthevingsfarge 5 38 3" xfId="5173" xr:uid="{00000000-0005-0000-0000-000058560000}"/>
    <cellStyle name="40% - uthevingsfarge 5 38 4" xfId="47168" xr:uid="{00000000-0005-0000-0000-000059560000}"/>
    <cellStyle name="40% - uthevingsfarge 5 38_4 manuell" xfId="55391"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69" xr:uid="{00000000-0005-0000-0000-00005E560000}"/>
    <cellStyle name="40% - uthevingsfarge 5 39 2_4 manuell" xfId="55392" xr:uid="{1CEB2909-379C-4E35-A461-C4CD5E412C31}"/>
    <cellStyle name="40% - uthevingsfarge 5 39 3" xfId="5177" xr:uid="{00000000-0005-0000-0000-000060560000}"/>
    <cellStyle name="40% - uthevingsfarge 5 39 4" xfId="47170" xr:uid="{00000000-0005-0000-0000-000061560000}"/>
    <cellStyle name="40% - uthevingsfarge 5 39_4 manuell" xfId="55393" xr:uid="{605385B9-0CE2-4FBE-A2D7-87DE2E85F332}"/>
    <cellStyle name="40% - uthevingsfarge 5 4" xfId="5178" xr:uid="{00000000-0005-0000-0000-000063560000}"/>
    <cellStyle name="40% - uthevingsfarge 5 4 10" xfId="47171"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2" xr:uid="{00000000-0005-0000-0000-000068560000}"/>
    <cellStyle name="40% - uthevingsfarge 5 4 2 2 3" xfId="47173" xr:uid="{00000000-0005-0000-0000-000069560000}"/>
    <cellStyle name="40% - uthevingsfarge 5 4 2 2_3. Chng in credit spreads" xfId="47174" xr:uid="{00000000-0005-0000-0000-00006A560000}"/>
    <cellStyle name="40% - uthevingsfarge 5 4 2 3" xfId="17292" xr:uid="{00000000-0005-0000-0000-00006B560000}"/>
    <cellStyle name="40% - uthevingsfarge 5 4 2 3 2" xfId="47175" xr:uid="{00000000-0005-0000-0000-00006C560000}"/>
    <cellStyle name="40% - uthevingsfarge 5 4 2 3 2 2" xfId="47176" xr:uid="{00000000-0005-0000-0000-00006D560000}"/>
    <cellStyle name="40% - uthevingsfarge 5 4 2 3 3" xfId="47177" xr:uid="{00000000-0005-0000-0000-00006E560000}"/>
    <cellStyle name="40% - uthevingsfarge 5 4 2 3_3. Chng in credit spreads" xfId="47178" xr:uid="{00000000-0005-0000-0000-00006F560000}"/>
    <cellStyle name="40% - uthevingsfarge 5 4 2 4" xfId="47179" xr:uid="{00000000-0005-0000-0000-000070560000}"/>
    <cellStyle name="40% - uthevingsfarge 5 4 2 4 2" xfId="47180" xr:uid="{00000000-0005-0000-0000-000071560000}"/>
    <cellStyle name="40% - uthevingsfarge 5 4 2 5" xfId="47181" xr:uid="{00000000-0005-0000-0000-000072560000}"/>
    <cellStyle name="40% - uthevingsfarge 5 4 2 6" xfId="47182" xr:uid="{00000000-0005-0000-0000-000073560000}"/>
    <cellStyle name="40% - uthevingsfarge 5 4 2 7" xfId="47183" xr:uid="{00000000-0005-0000-0000-000074560000}"/>
    <cellStyle name="40% - uthevingsfarge 5 4 2 8" xfId="47184" xr:uid="{00000000-0005-0000-0000-000075560000}"/>
    <cellStyle name="40% - uthevingsfarge 5 4 2_3. Chng in credit spreads" xfId="47185" xr:uid="{00000000-0005-0000-0000-000076560000}"/>
    <cellStyle name="40% - uthevingsfarge 5 4 3" xfId="5181" xr:uid="{00000000-0005-0000-0000-000077560000}"/>
    <cellStyle name="40% - uthevingsfarge 5 4 3 2" xfId="17293" xr:uid="{00000000-0005-0000-0000-000078560000}"/>
    <cellStyle name="40% - uthevingsfarge 5 4 3 2 2" xfId="47186" xr:uid="{00000000-0005-0000-0000-000079560000}"/>
    <cellStyle name="40% - uthevingsfarge 5 4 3 3" xfId="17294" xr:uid="{00000000-0005-0000-0000-00007A560000}"/>
    <cellStyle name="40% - uthevingsfarge 5 4 3 4" xfId="47187" xr:uid="{00000000-0005-0000-0000-00007B560000}"/>
    <cellStyle name="40% - uthevingsfarge 5 4 3 5" xfId="47188" xr:uid="{00000000-0005-0000-0000-00007C560000}"/>
    <cellStyle name="40% - uthevingsfarge 5 4 3 6" xfId="47189" xr:uid="{00000000-0005-0000-0000-00007D560000}"/>
    <cellStyle name="40% - uthevingsfarge 5 4 3_3. Chng in credit spreads" xfId="47190" xr:uid="{00000000-0005-0000-0000-00007E560000}"/>
    <cellStyle name="40% - uthevingsfarge 5 4 4" xfId="17295" xr:uid="{00000000-0005-0000-0000-00007F560000}"/>
    <cellStyle name="40% - uthevingsfarge 5 4 4 2" xfId="17296" xr:uid="{00000000-0005-0000-0000-000080560000}"/>
    <cellStyle name="40% - uthevingsfarge 5 4 4 2 2" xfId="47191" xr:uid="{00000000-0005-0000-0000-000081560000}"/>
    <cellStyle name="40% - uthevingsfarge 5 4 4 3" xfId="17297" xr:uid="{00000000-0005-0000-0000-000082560000}"/>
    <cellStyle name="40% - uthevingsfarge 5 4 4 4" xfId="47192" xr:uid="{00000000-0005-0000-0000-000083560000}"/>
    <cellStyle name="40% - uthevingsfarge 5 4 4 5" xfId="47193" xr:uid="{00000000-0005-0000-0000-000084560000}"/>
    <cellStyle name="40% - uthevingsfarge 5 4 4 6" xfId="47194" xr:uid="{00000000-0005-0000-0000-000085560000}"/>
    <cellStyle name="40% - uthevingsfarge 5 4 4_3. Chng in credit spreads" xfId="47195"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196" xr:uid="{00000000-0005-0000-0000-00008A560000}"/>
    <cellStyle name="40% - uthevingsfarge 5 4 5 5" xfId="47197" xr:uid="{00000000-0005-0000-0000-00008B560000}"/>
    <cellStyle name="40% - uthevingsfarge 5 4 5 6" xfId="47198"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57" xr:uid="{00000000-0005-0000-0000-000092560000}"/>
    <cellStyle name="40% - uthevingsfarge 5 4 9" xfId="47199" xr:uid="{00000000-0005-0000-0000-000093560000}"/>
    <cellStyle name="40% - uthevingsfarge 5 4_3. Chng in credit spreads" xfId="47200"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1" xr:uid="{00000000-0005-0000-0000-000098560000}"/>
    <cellStyle name="40% - uthevingsfarge 5 40 2_4 manuell" xfId="55394" xr:uid="{FBE34E8F-26F7-41EF-94B9-D4833EBD2A37}"/>
    <cellStyle name="40% - uthevingsfarge 5 40 3" xfId="5185" xr:uid="{00000000-0005-0000-0000-00009A560000}"/>
    <cellStyle name="40% - uthevingsfarge 5 40 4" xfId="47202" xr:uid="{00000000-0005-0000-0000-00009B560000}"/>
    <cellStyle name="40% - uthevingsfarge 5 40_4 manuell" xfId="55395"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03" xr:uid="{00000000-0005-0000-0000-0000A0560000}"/>
    <cellStyle name="40% - uthevingsfarge 5 41 2_4 manuell" xfId="55396" xr:uid="{6C0AF753-620F-4422-9DDA-9C4EEB0AF6E2}"/>
    <cellStyle name="40% - uthevingsfarge 5 41 3" xfId="5189" xr:uid="{00000000-0005-0000-0000-0000A2560000}"/>
    <cellStyle name="40% - uthevingsfarge 5 41 4" xfId="47204" xr:uid="{00000000-0005-0000-0000-0000A3560000}"/>
    <cellStyle name="40% - uthevingsfarge 5 41_4 manuell" xfId="55397"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05" xr:uid="{00000000-0005-0000-0000-0000A8560000}"/>
    <cellStyle name="40% - uthevingsfarge 5 42 2_4 manuell" xfId="55398" xr:uid="{691837F3-E791-4CE1-B048-C29A0AA20571}"/>
    <cellStyle name="40% - uthevingsfarge 5 42 3" xfId="5193" xr:uid="{00000000-0005-0000-0000-0000AA560000}"/>
    <cellStyle name="40% - uthevingsfarge 5 42 4" xfId="47206" xr:uid="{00000000-0005-0000-0000-0000AB560000}"/>
    <cellStyle name="40% - uthevingsfarge 5 42_4 manuell" xfId="55399"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07" xr:uid="{00000000-0005-0000-0000-0000B0560000}"/>
    <cellStyle name="40% - uthevingsfarge 5 43 2_4 manuell" xfId="55400" xr:uid="{BBCFC8D2-5AEF-41B4-B2E6-D4D8799CCDF0}"/>
    <cellStyle name="40% - uthevingsfarge 5 43 3" xfId="5197" xr:uid="{00000000-0005-0000-0000-0000B2560000}"/>
    <cellStyle name="40% - uthevingsfarge 5 43 4" xfId="47208" xr:uid="{00000000-0005-0000-0000-0000B3560000}"/>
    <cellStyle name="40% - uthevingsfarge 5 43_4 manuell" xfId="55401"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09" xr:uid="{00000000-0005-0000-0000-0000B8560000}"/>
    <cellStyle name="40% - uthevingsfarge 5 44 2_4 manuell" xfId="55402" xr:uid="{F03F8214-CEA7-4408-9CC5-2527115EF3EB}"/>
    <cellStyle name="40% - uthevingsfarge 5 44 3" xfId="5201" xr:uid="{00000000-0005-0000-0000-0000BA560000}"/>
    <cellStyle name="40% - uthevingsfarge 5 44 4" xfId="47210" xr:uid="{00000000-0005-0000-0000-0000BB560000}"/>
    <cellStyle name="40% - uthevingsfarge 5 44_4 manuell" xfId="55403"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1" xr:uid="{00000000-0005-0000-0000-0000C0560000}"/>
    <cellStyle name="40% - uthevingsfarge 5 45 2_4 manuell" xfId="55404" xr:uid="{D140AFE0-BDD9-4F1B-9B80-54305441985D}"/>
    <cellStyle name="40% - uthevingsfarge 5 45 3" xfId="5205" xr:uid="{00000000-0005-0000-0000-0000C2560000}"/>
    <cellStyle name="40% - uthevingsfarge 5 45 4" xfId="47212" xr:uid="{00000000-0005-0000-0000-0000C3560000}"/>
    <cellStyle name="40% - uthevingsfarge 5 45_4 manuell" xfId="55405"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13" xr:uid="{00000000-0005-0000-0000-0000C8560000}"/>
    <cellStyle name="40% - uthevingsfarge 5 46 2_4 manuell" xfId="55406" xr:uid="{198F43DD-D285-4829-9B3C-FA258AC51D6A}"/>
    <cellStyle name="40% - uthevingsfarge 5 46 3" xfId="5209" xr:uid="{00000000-0005-0000-0000-0000CA560000}"/>
    <cellStyle name="40% - uthevingsfarge 5 46 4" xfId="47214" xr:uid="{00000000-0005-0000-0000-0000CB560000}"/>
    <cellStyle name="40% - uthevingsfarge 5 46_4 manuell" xfId="55407"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15" xr:uid="{00000000-0005-0000-0000-0000D0560000}"/>
    <cellStyle name="40% - uthevingsfarge 5 47 2_4 manuell" xfId="55408" xr:uid="{053C998A-A1CC-4B89-91D6-8DCDFC588653}"/>
    <cellStyle name="40% - uthevingsfarge 5 47 3" xfId="5213" xr:uid="{00000000-0005-0000-0000-0000D2560000}"/>
    <cellStyle name="40% - uthevingsfarge 5 47 4" xfId="47216" xr:uid="{00000000-0005-0000-0000-0000D3560000}"/>
    <cellStyle name="40% - uthevingsfarge 5 47_4 manuell" xfId="55409"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17" xr:uid="{00000000-0005-0000-0000-0000D8560000}"/>
    <cellStyle name="40% - uthevingsfarge 5 48 2_4 manuell" xfId="55410" xr:uid="{622B827C-09F0-48E6-B4B0-F3D1A5004452}"/>
    <cellStyle name="40% - uthevingsfarge 5 48 3" xfId="5217" xr:uid="{00000000-0005-0000-0000-0000DA560000}"/>
    <cellStyle name="40% - uthevingsfarge 5 48 4" xfId="47218" xr:uid="{00000000-0005-0000-0000-0000DB560000}"/>
    <cellStyle name="40% - uthevingsfarge 5 48_4 manuell" xfId="55411"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19" xr:uid="{00000000-0005-0000-0000-0000E0560000}"/>
    <cellStyle name="40% - uthevingsfarge 5 49 2_4 manuell" xfId="55412" xr:uid="{03DB7920-23D7-4DC5-A952-CEBC48128AC5}"/>
    <cellStyle name="40% - uthevingsfarge 5 49 3" xfId="5221" xr:uid="{00000000-0005-0000-0000-0000E2560000}"/>
    <cellStyle name="40% - uthevingsfarge 5 49 4" xfId="47220" xr:uid="{00000000-0005-0000-0000-0000E3560000}"/>
    <cellStyle name="40% - uthevingsfarge 5 49_4 manuell" xfId="55413"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1" xr:uid="{00000000-0005-0000-0000-0000E8560000}"/>
    <cellStyle name="40% - uthevingsfarge 5 5 2 2 2 2" xfId="47222" xr:uid="{00000000-0005-0000-0000-0000E9560000}"/>
    <cellStyle name="40% - uthevingsfarge 5 5 2 2 3" xfId="47223" xr:uid="{00000000-0005-0000-0000-0000EA560000}"/>
    <cellStyle name="40% - uthevingsfarge 5 5 2 2_3. Chng in credit spreads" xfId="47224" xr:uid="{00000000-0005-0000-0000-0000EB560000}"/>
    <cellStyle name="40% - uthevingsfarge 5 5 2 3" xfId="47225" xr:uid="{00000000-0005-0000-0000-0000EC560000}"/>
    <cellStyle name="40% - uthevingsfarge 5 5 2 3 2" xfId="47226" xr:uid="{00000000-0005-0000-0000-0000ED560000}"/>
    <cellStyle name="40% - uthevingsfarge 5 5 2 3 2 2" xfId="47227" xr:uid="{00000000-0005-0000-0000-0000EE560000}"/>
    <cellStyle name="40% - uthevingsfarge 5 5 2 3 3" xfId="47228" xr:uid="{00000000-0005-0000-0000-0000EF560000}"/>
    <cellStyle name="40% - uthevingsfarge 5 5 2 3_3. Chng in credit spreads" xfId="47229" xr:uid="{00000000-0005-0000-0000-0000F0560000}"/>
    <cellStyle name="40% - uthevingsfarge 5 5 2 4" xfId="47230" xr:uid="{00000000-0005-0000-0000-0000F1560000}"/>
    <cellStyle name="40% - uthevingsfarge 5 5 2 4 2" xfId="47231" xr:uid="{00000000-0005-0000-0000-0000F2560000}"/>
    <cellStyle name="40% - uthevingsfarge 5 5 2 5" xfId="47232" xr:uid="{00000000-0005-0000-0000-0000F3560000}"/>
    <cellStyle name="40% - uthevingsfarge 5 5 2_3. Chng in credit spreads" xfId="47233" xr:uid="{00000000-0005-0000-0000-0000F4560000}"/>
    <cellStyle name="40% - uthevingsfarge 5 5 3" xfId="5225" xr:uid="{00000000-0005-0000-0000-0000F5560000}"/>
    <cellStyle name="40% - uthevingsfarge 5 5 3 2" xfId="17306" xr:uid="{00000000-0005-0000-0000-0000F6560000}"/>
    <cellStyle name="40% - uthevingsfarge 5 5 3 2 2" xfId="47234" xr:uid="{00000000-0005-0000-0000-0000F7560000}"/>
    <cellStyle name="40% - uthevingsfarge 5 5 3 3" xfId="47235" xr:uid="{00000000-0005-0000-0000-0000F8560000}"/>
    <cellStyle name="40% - uthevingsfarge 5 5 3_3. Chng in credit spreads" xfId="47236" xr:uid="{00000000-0005-0000-0000-0000F9560000}"/>
    <cellStyle name="40% - uthevingsfarge 5 5 4" xfId="17307" xr:uid="{00000000-0005-0000-0000-0000FA560000}"/>
    <cellStyle name="40% - uthevingsfarge 5 5 4 2" xfId="47237" xr:uid="{00000000-0005-0000-0000-0000FB560000}"/>
    <cellStyle name="40% - uthevingsfarge 5 5 4 2 2" xfId="47238" xr:uid="{00000000-0005-0000-0000-0000FC560000}"/>
    <cellStyle name="40% - uthevingsfarge 5 5 4 3" xfId="47239" xr:uid="{00000000-0005-0000-0000-0000FD560000}"/>
    <cellStyle name="40% - uthevingsfarge 5 5 4_3. Chng in credit spreads" xfId="47240" xr:uid="{00000000-0005-0000-0000-0000FE560000}"/>
    <cellStyle name="40% - uthevingsfarge 5 5 5" xfId="17308" xr:uid="{00000000-0005-0000-0000-0000FF560000}"/>
    <cellStyle name="40% - uthevingsfarge 5 5 5 2" xfId="47241" xr:uid="{00000000-0005-0000-0000-000000570000}"/>
    <cellStyle name="40% - uthevingsfarge 5 5 6" xfId="39958" xr:uid="{00000000-0005-0000-0000-000001570000}"/>
    <cellStyle name="40% - uthevingsfarge 5 5 7" xfId="47242" xr:uid="{00000000-0005-0000-0000-000002570000}"/>
    <cellStyle name="40% - uthevingsfarge 5 5 8" xfId="47243" xr:uid="{00000000-0005-0000-0000-000003570000}"/>
    <cellStyle name="40% - uthevingsfarge 5 5 9" xfId="47244" xr:uid="{00000000-0005-0000-0000-000004570000}"/>
    <cellStyle name="40% - uthevingsfarge 5 5_3. Chng in credit spreads" xfId="47245"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46" xr:uid="{00000000-0005-0000-0000-000009570000}"/>
    <cellStyle name="40% - uthevingsfarge 5 50 2_4 manuell" xfId="55414" xr:uid="{50409D76-0141-4E47-A749-D322EF80308C}"/>
    <cellStyle name="40% - uthevingsfarge 5 50 3" xfId="5229" xr:uid="{00000000-0005-0000-0000-00000B570000}"/>
    <cellStyle name="40% - uthevingsfarge 5 50 4" xfId="47247" xr:uid="{00000000-0005-0000-0000-00000C570000}"/>
    <cellStyle name="40% - uthevingsfarge 5 50_4 manuell" xfId="55415"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48" xr:uid="{00000000-0005-0000-0000-000011570000}"/>
    <cellStyle name="40% - uthevingsfarge 5 51 2_4 manuell" xfId="55416" xr:uid="{C08026F2-8634-4AB9-8E98-5ECAF5534280}"/>
    <cellStyle name="40% - uthevingsfarge 5 51 3" xfId="5233" xr:uid="{00000000-0005-0000-0000-000013570000}"/>
    <cellStyle name="40% - uthevingsfarge 5 51 4" xfId="47249" xr:uid="{00000000-0005-0000-0000-000014570000}"/>
    <cellStyle name="40% - uthevingsfarge 5 51_4 manuell" xfId="55417"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0" xr:uid="{00000000-0005-0000-0000-000019570000}"/>
    <cellStyle name="40% - uthevingsfarge 5 52 2_4 manuell" xfId="55418" xr:uid="{17136FDE-20F6-4536-8159-E707C2E2B642}"/>
    <cellStyle name="40% - uthevingsfarge 5 52 3" xfId="5237" xr:uid="{00000000-0005-0000-0000-00001B570000}"/>
    <cellStyle name="40% - uthevingsfarge 5 52 4" xfId="47251" xr:uid="{00000000-0005-0000-0000-00001C570000}"/>
    <cellStyle name="40% - uthevingsfarge 5 52_4 manuell" xfId="55419"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2" xr:uid="{00000000-0005-0000-0000-000021570000}"/>
    <cellStyle name="40% - uthevingsfarge 5 53 2_4 manuell" xfId="55420" xr:uid="{56E70A13-19CE-4679-95C5-E1C15AD3099C}"/>
    <cellStyle name="40% - uthevingsfarge 5 53 3" xfId="5241" xr:uid="{00000000-0005-0000-0000-000023570000}"/>
    <cellStyle name="40% - uthevingsfarge 5 53 4" xfId="47253" xr:uid="{00000000-0005-0000-0000-000024570000}"/>
    <cellStyle name="40% - uthevingsfarge 5 53_4 manuell" xfId="55421"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54" xr:uid="{00000000-0005-0000-0000-000029570000}"/>
    <cellStyle name="40% - uthevingsfarge 5 54 2_4 manuell" xfId="55422" xr:uid="{58FC8EBC-2871-4E70-B47A-D7F5EE3F6B11}"/>
    <cellStyle name="40% - uthevingsfarge 5 54 3" xfId="5245" xr:uid="{00000000-0005-0000-0000-00002B570000}"/>
    <cellStyle name="40% - uthevingsfarge 5 54 4" xfId="47255" xr:uid="{00000000-0005-0000-0000-00002C570000}"/>
    <cellStyle name="40% - uthevingsfarge 5 54_4 manuell" xfId="55423"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56" xr:uid="{00000000-0005-0000-0000-000031570000}"/>
    <cellStyle name="40% - uthevingsfarge 5 55 2_4 manuell" xfId="55424" xr:uid="{17773402-59D9-4CC3-9988-7F0BC11E1312}"/>
    <cellStyle name="40% - uthevingsfarge 5 55 3" xfId="5249" xr:uid="{00000000-0005-0000-0000-000033570000}"/>
    <cellStyle name="40% - uthevingsfarge 5 55 4" xfId="47257" xr:uid="{00000000-0005-0000-0000-000034570000}"/>
    <cellStyle name="40% - uthevingsfarge 5 55_4 manuell" xfId="55425"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58" xr:uid="{00000000-0005-0000-0000-000039570000}"/>
    <cellStyle name="40% - uthevingsfarge 5 56 2_4 manuell" xfId="55426" xr:uid="{B6D57FE7-A869-46B2-B625-B64D10EDDE45}"/>
    <cellStyle name="40% - uthevingsfarge 5 56 3" xfId="5253" xr:uid="{00000000-0005-0000-0000-00003B570000}"/>
    <cellStyle name="40% - uthevingsfarge 5 56 4" xfId="47259" xr:uid="{00000000-0005-0000-0000-00003C570000}"/>
    <cellStyle name="40% - uthevingsfarge 5 56_4 manuell" xfId="55427"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0" xr:uid="{00000000-0005-0000-0000-000041570000}"/>
    <cellStyle name="40% - uthevingsfarge 5 57 2_4 manuell" xfId="55428" xr:uid="{0C924BFA-5C0F-49A3-B730-B64C545A62BC}"/>
    <cellStyle name="40% - uthevingsfarge 5 57 3" xfId="5257" xr:uid="{00000000-0005-0000-0000-000043570000}"/>
    <cellStyle name="40% - uthevingsfarge 5 57 4" xfId="47261" xr:uid="{00000000-0005-0000-0000-000044570000}"/>
    <cellStyle name="40% - uthevingsfarge 5 57_4 manuell" xfId="55429"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2" xr:uid="{00000000-0005-0000-0000-000049570000}"/>
    <cellStyle name="40% - uthevingsfarge 5 58 2_4 manuell" xfId="55430" xr:uid="{86E57DB6-7971-4C17-8842-A94CE45109C0}"/>
    <cellStyle name="40% - uthevingsfarge 5 58 3" xfId="5261" xr:uid="{00000000-0005-0000-0000-00004B570000}"/>
    <cellStyle name="40% - uthevingsfarge 5 58 4" xfId="47263" xr:uid="{00000000-0005-0000-0000-00004C570000}"/>
    <cellStyle name="40% - uthevingsfarge 5 58_4 manuell" xfId="55431"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64" xr:uid="{00000000-0005-0000-0000-000051570000}"/>
    <cellStyle name="40% - uthevingsfarge 5 59 2_4 manuell" xfId="55432" xr:uid="{F15051B2-1773-4F50-8602-B3519A74C3E2}"/>
    <cellStyle name="40% - uthevingsfarge 5 59 3" xfId="5265" xr:uid="{00000000-0005-0000-0000-000053570000}"/>
    <cellStyle name="40% - uthevingsfarge 5 59 4" xfId="47265" xr:uid="{00000000-0005-0000-0000-000054570000}"/>
    <cellStyle name="40% - uthevingsfarge 5 59_4 manuell" xfId="55433"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66" xr:uid="{00000000-0005-0000-0000-000059570000}"/>
    <cellStyle name="40% - uthevingsfarge 5 6 2 2_CC1" xfId="55434" xr:uid="{82EF193F-094F-4C64-97B2-A5D0CC6199EA}"/>
    <cellStyle name="40% - uthevingsfarge 5 6 2 3" xfId="47267" xr:uid="{00000000-0005-0000-0000-00005A570000}"/>
    <cellStyle name="40% - uthevingsfarge 5 6 2 4" xfId="47268" xr:uid="{00000000-0005-0000-0000-00005B570000}"/>
    <cellStyle name="40% - uthevingsfarge 5 6 2_3. Chng in credit spreads" xfId="47269" xr:uid="{00000000-0005-0000-0000-00005C570000}"/>
    <cellStyle name="40% - uthevingsfarge 5 6 3" xfId="5269" xr:uid="{00000000-0005-0000-0000-00005D570000}"/>
    <cellStyle name="40% - uthevingsfarge 5 6 3 2" xfId="17309" xr:uid="{00000000-0005-0000-0000-00005E570000}"/>
    <cellStyle name="40% - uthevingsfarge 5 6 3 2 2" xfId="47270" xr:uid="{00000000-0005-0000-0000-00005F570000}"/>
    <cellStyle name="40% - uthevingsfarge 5 6 3 3" xfId="47271" xr:uid="{00000000-0005-0000-0000-000060570000}"/>
    <cellStyle name="40% - uthevingsfarge 5 6 3_3. Chng in credit spreads" xfId="47272" xr:uid="{00000000-0005-0000-0000-000061570000}"/>
    <cellStyle name="40% - uthevingsfarge 5 6 4" xfId="17310" xr:uid="{00000000-0005-0000-0000-000062570000}"/>
    <cellStyle name="40% - uthevingsfarge 5 6 4 2" xfId="47273" xr:uid="{00000000-0005-0000-0000-000063570000}"/>
    <cellStyle name="40% - uthevingsfarge 5 6 5" xfId="17311" xr:uid="{00000000-0005-0000-0000-000064570000}"/>
    <cellStyle name="40% - uthevingsfarge 5 6 6" xfId="39959" xr:uid="{00000000-0005-0000-0000-000065570000}"/>
    <cellStyle name="40% - uthevingsfarge 5 6 7" xfId="47274" xr:uid="{00000000-0005-0000-0000-000066570000}"/>
    <cellStyle name="40% - uthevingsfarge 5 6 8" xfId="47275" xr:uid="{00000000-0005-0000-0000-000067570000}"/>
    <cellStyle name="40% - uthevingsfarge 5 6 9" xfId="47276" xr:uid="{00000000-0005-0000-0000-000068570000}"/>
    <cellStyle name="40% - uthevingsfarge 5 6_3. Chng in credit spreads" xfId="47277" xr:uid="{00000000-0005-0000-0000-000069570000}"/>
    <cellStyle name="40% - uthevingsfarge 5 60" xfId="17312" xr:uid="{00000000-0005-0000-0000-00006A570000}"/>
    <cellStyle name="40% - uthevingsfarge 5 60 2" xfId="17313" xr:uid="{00000000-0005-0000-0000-00006B570000}"/>
    <cellStyle name="40% - uthevingsfarge 5 60 2 2" xfId="36616" xr:uid="{00000000-0005-0000-0000-00006C570000}"/>
    <cellStyle name="40% - uthevingsfarge 5 60 3" xfId="17314" xr:uid="{00000000-0005-0000-0000-00006D570000}"/>
    <cellStyle name="40% - uthevingsfarge 5 60 4" xfId="36380"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37" xr:uid="{00000000-0005-0000-0000-000072570000}"/>
    <cellStyle name="40% - uthevingsfarge 5 61 3" xfId="17318" xr:uid="{00000000-0005-0000-0000-000073570000}"/>
    <cellStyle name="40% - uthevingsfarge 5 61 4" xfId="36406"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3" xr:uid="{00000000-0005-0000-0000-000078570000}"/>
    <cellStyle name="40% - uthevingsfarge 5 62 3" xfId="36390" xr:uid="{00000000-0005-0000-0000-000079570000}"/>
    <cellStyle name="40% - uthevingsfarge 5 62_AVA DVA EL" xfId="17322" xr:uid="{00000000-0005-0000-0000-00007A570000}"/>
    <cellStyle name="40% - uthevingsfarge 5 63" xfId="17323" xr:uid="{00000000-0005-0000-0000-00007B570000}"/>
    <cellStyle name="40% - uthevingsfarge 5 63 2" xfId="36590" xr:uid="{00000000-0005-0000-0000-00007C570000}"/>
    <cellStyle name="40% - uthevingsfarge 5 64" xfId="17324" xr:uid="{00000000-0005-0000-0000-00007D570000}"/>
    <cellStyle name="40% - uthevingsfarge 5 64 2" xfId="36669" xr:uid="{00000000-0005-0000-0000-00007E570000}"/>
    <cellStyle name="40% - uthevingsfarge 5 65" xfId="17325" xr:uid="{00000000-0005-0000-0000-00007F570000}"/>
    <cellStyle name="40% - uthevingsfarge 5 65 2" xfId="36560" xr:uid="{00000000-0005-0000-0000-000080570000}"/>
    <cellStyle name="40% - uthevingsfarge 5 66" xfId="17326" xr:uid="{00000000-0005-0000-0000-000081570000}"/>
    <cellStyle name="40% - uthevingsfarge 5 66 2" xfId="36655" xr:uid="{00000000-0005-0000-0000-000082570000}"/>
    <cellStyle name="40% - uthevingsfarge 5 67" xfId="36529" xr:uid="{00000000-0005-0000-0000-000083570000}"/>
    <cellStyle name="40% - uthevingsfarge 5 68" xfId="47278" xr:uid="{00000000-0005-0000-0000-000084570000}"/>
    <cellStyle name="40% - uthevingsfarge 5 69" xfId="47279"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0" xr:uid="{00000000-0005-0000-0000-000089570000}"/>
    <cellStyle name="40% - uthevingsfarge 5 7 2 4" xfId="47281" xr:uid="{00000000-0005-0000-0000-00008A570000}"/>
    <cellStyle name="40% - uthevingsfarge 5 7 2_4 manuell" xfId="55435"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2" xr:uid="{00000000-0005-0000-0000-000091570000}"/>
    <cellStyle name="40% - uthevingsfarge 5 7 7" xfId="47283" xr:uid="{00000000-0005-0000-0000-000092570000}"/>
    <cellStyle name="40% - uthevingsfarge 5 7 8" xfId="47284" xr:uid="{00000000-0005-0000-0000-000093570000}"/>
    <cellStyle name="40% - uthevingsfarge 5 7_3. Chng in credit spreads" xfId="47285" xr:uid="{00000000-0005-0000-0000-000094570000}"/>
    <cellStyle name="40% - uthevingsfarge 5 70" xfId="47286" xr:uid="{00000000-0005-0000-0000-000095570000}"/>
    <cellStyle name="40% - uthevingsfarge 5 71" xfId="47287" xr:uid="{00000000-0005-0000-0000-000096570000}"/>
    <cellStyle name="40% - uthevingsfarge 5 72" xfId="47288" xr:uid="{00000000-0005-0000-0000-000097570000}"/>
    <cellStyle name="40% - uthevingsfarge 5 73" xfId="47289" xr:uid="{00000000-0005-0000-0000-000098570000}"/>
    <cellStyle name="40% - uthevingsfarge 5 74" xfId="47290"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1" xr:uid="{00000000-0005-0000-0000-00009D570000}"/>
    <cellStyle name="40% - uthevingsfarge 5 8 2 4" xfId="47292" xr:uid="{00000000-0005-0000-0000-00009E570000}"/>
    <cellStyle name="40% - uthevingsfarge 5 8 2_4 manuell" xfId="55436" xr:uid="{6C2F1984-047D-4713-B67F-7905E76DC3F7}"/>
    <cellStyle name="40% - uthevingsfarge 5 8 3" xfId="5277" xr:uid="{00000000-0005-0000-0000-0000A0570000}"/>
    <cellStyle name="40% - uthevingsfarge 5 8 4" xfId="47293" xr:uid="{00000000-0005-0000-0000-0000A1570000}"/>
    <cellStyle name="40% - uthevingsfarge 5 8 5" xfId="47294" xr:uid="{00000000-0005-0000-0000-0000A2570000}"/>
    <cellStyle name="40% - uthevingsfarge 5 8_3. Chng in credit spreads" xfId="47295"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296" xr:uid="{00000000-0005-0000-0000-0000A7570000}"/>
    <cellStyle name="40% - uthevingsfarge 5 9 2_4 manuell" xfId="55437" xr:uid="{FDA1E688-0F6D-47A5-8C88-175817EB72B5}"/>
    <cellStyle name="40% - uthevingsfarge 5 9 3" xfId="5281" xr:uid="{00000000-0005-0000-0000-0000A9570000}"/>
    <cellStyle name="40% - uthevingsfarge 5 9 4" xfId="47297" xr:uid="{00000000-0005-0000-0000-0000AA570000}"/>
    <cellStyle name="40% - uthevingsfarge 5 9 5" xfId="47298" xr:uid="{00000000-0005-0000-0000-0000AB570000}"/>
    <cellStyle name="40% - uthevingsfarge 5 9_4 manuell" xfId="55438" xr:uid="{D714BAFB-C350-4245-8F8F-38BA0164CDC1}"/>
    <cellStyle name="40% - uthevingsfarge 5_4 manuell" xfId="55439" xr:uid="{9C4DB625-7E45-4C9C-B366-C83D965BCCDF}"/>
    <cellStyle name="40% - uthevingsfarge 6" xfId="36255"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299" xr:uid="{00000000-0005-0000-0000-0000B2570000}"/>
    <cellStyle name="40% - uthevingsfarge 6 10 2_4 manuell" xfId="55440" xr:uid="{97D66D13-7634-460B-A659-7C4A97AB7A0C}"/>
    <cellStyle name="40% - uthevingsfarge 6 10 3" xfId="5285" xr:uid="{00000000-0005-0000-0000-0000B4570000}"/>
    <cellStyle name="40% - uthevingsfarge 6 10 4" xfId="47300" xr:uid="{00000000-0005-0000-0000-0000B5570000}"/>
    <cellStyle name="40% - uthevingsfarge 6 10 5" xfId="47301" xr:uid="{00000000-0005-0000-0000-0000B6570000}"/>
    <cellStyle name="40% - uthevingsfarge 6 10_4 manuell" xfId="55441"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2" xr:uid="{00000000-0005-0000-0000-0000BB570000}"/>
    <cellStyle name="40% - uthevingsfarge 6 11 2_4 manuell" xfId="55442" xr:uid="{9777ACD3-F453-469E-93DE-3AEC0AA4629D}"/>
    <cellStyle name="40% - uthevingsfarge 6 11 3" xfId="5289" xr:uid="{00000000-0005-0000-0000-0000BD570000}"/>
    <cellStyle name="40% - uthevingsfarge 6 11 4" xfId="47303" xr:uid="{00000000-0005-0000-0000-0000BE570000}"/>
    <cellStyle name="40% - uthevingsfarge 6 11_4 manuell" xfId="55443"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04" xr:uid="{00000000-0005-0000-0000-0000C3570000}"/>
    <cellStyle name="40% - uthevingsfarge 6 12 2_4 manuell" xfId="55444" xr:uid="{975E6929-3275-4165-85E4-8DE05F128E78}"/>
    <cellStyle name="40% - uthevingsfarge 6 12 3" xfId="5293" xr:uid="{00000000-0005-0000-0000-0000C5570000}"/>
    <cellStyle name="40% - uthevingsfarge 6 12 4" xfId="47305" xr:uid="{00000000-0005-0000-0000-0000C6570000}"/>
    <cellStyle name="40% - uthevingsfarge 6 12_4 manuell" xfId="55445"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06" xr:uid="{00000000-0005-0000-0000-0000CB570000}"/>
    <cellStyle name="40% - uthevingsfarge 6 13 2_4 manuell" xfId="55446" xr:uid="{5E5317DD-B002-4E84-804C-05B0A6D73AE8}"/>
    <cellStyle name="40% - uthevingsfarge 6 13 3" xfId="5297" xr:uid="{00000000-0005-0000-0000-0000CD570000}"/>
    <cellStyle name="40% - uthevingsfarge 6 13 4" xfId="47307" xr:uid="{00000000-0005-0000-0000-0000CE570000}"/>
    <cellStyle name="40% - uthevingsfarge 6 13_4 manuell" xfId="55447"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08" xr:uid="{00000000-0005-0000-0000-0000D3570000}"/>
    <cellStyle name="40% - uthevingsfarge 6 14 2_4 manuell" xfId="55448" xr:uid="{99B4331D-2F22-4A35-9369-23085E4FC0F1}"/>
    <cellStyle name="40% - uthevingsfarge 6 14 3" xfId="5301" xr:uid="{00000000-0005-0000-0000-0000D5570000}"/>
    <cellStyle name="40% - uthevingsfarge 6 14 4" xfId="47309" xr:uid="{00000000-0005-0000-0000-0000D6570000}"/>
    <cellStyle name="40% - uthevingsfarge 6 14_4 manuell" xfId="55449"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0" xr:uid="{00000000-0005-0000-0000-0000DB570000}"/>
    <cellStyle name="40% - uthevingsfarge 6 15 2_4 manuell" xfId="55450" xr:uid="{CE65E134-FEBC-4040-AF65-F27437AFE9DB}"/>
    <cellStyle name="40% - uthevingsfarge 6 15 3" xfId="5305" xr:uid="{00000000-0005-0000-0000-0000DD570000}"/>
    <cellStyle name="40% - uthevingsfarge 6 15 4" xfId="47311" xr:uid="{00000000-0005-0000-0000-0000DE570000}"/>
    <cellStyle name="40% - uthevingsfarge 6 15_4 manuell" xfId="55451"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2" xr:uid="{00000000-0005-0000-0000-0000E3570000}"/>
    <cellStyle name="40% - uthevingsfarge 6 16 2_4 manuell" xfId="55452" xr:uid="{56E72F8A-B176-446B-9201-83068D6616B9}"/>
    <cellStyle name="40% - uthevingsfarge 6 16 3" xfId="5309" xr:uid="{00000000-0005-0000-0000-0000E5570000}"/>
    <cellStyle name="40% - uthevingsfarge 6 16 4" xfId="47313" xr:uid="{00000000-0005-0000-0000-0000E6570000}"/>
    <cellStyle name="40% - uthevingsfarge 6 16_4 manuell" xfId="55453"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14" xr:uid="{00000000-0005-0000-0000-0000EB570000}"/>
    <cellStyle name="40% - uthevingsfarge 6 17 2_4 manuell" xfId="55454" xr:uid="{409641DE-EC7A-4384-A3A9-703C7B5D3B88}"/>
    <cellStyle name="40% - uthevingsfarge 6 17 3" xfId="5313" xr:uid="{00000000-0005-0000-0000-0000ED570000}"/>
    <cellStyle name="40% - uthevingsfarge 6 17 4" xfId="47315" xr:uid="{00000000-0005-0000-0000-0000EE570000}"/>
    <cellStyle name="40% - uthevingsfarge 6 17_4 manuell" xfId="55455"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16" xr:uid="{00000000-0005-0000-0000-0000F3570000}"/>
    <cellStyle name="40% - uthevingsfarge 6 18 2_4 manuell" xfId="55456" xr:uid="{5F5D6984-F01D-40D7-928A-6C77D56709A6}"/>
    <cellStyle name="40% - uthevingsfarge 6 18 3" xfId="5317" xr:uid="{00000000-0005-0000-0000-0000F5570000}"/>
    <cellStyle name="40% - uthevingsfarge 6 18 4" xfId="47317" xr:uid="{00000000-0005-0000-0000-0000F6570000}"/>
    <cellStyle name="40% - uthevingsfarge 6 18_4 manuell" xfId="55457"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18" xr:uid="{00000000-0005-0000-0000-0000FB570000}"/>
    <cellStyle name="40% - uthevingsfarge 6 19 2_4 manuell" xfId="55458" xr:uid="{27A49F88-C099-44D2-8886-49A22E59C8C2}"/>
    <cellStyle name="40% - uthevingsfarge 6 19 3" xfId="5321" xr:uid="{00000000-0005-0000-0000-0000FD570000}"/>
    <cellStyle name="40% - uthevingsfarge 6 19 4" xfId="47319" xr:uid="{00000000-0005-0000-0000-0000FE570000}"/>
    <cellStyle name="40% - uthevingsfarge 6 19_4 manuell" xfId="55459"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0" xr:uid="{00000000-0005-0000-0000-000007580000}"/>
    <cellStyle name="40% - uthevingsfarge 6 2 14" xfId="47321" xr:uid="{00000000-0005-0000-0000-000008580000}"/>
    <cellStyle name="40% - uthevingsfarge 6 2 15" xfId="47322" xr:uid="{00000000-0005-0000-0000-000009580000}"/>
    <cellStyle name="40% - uthevingsfarge 6 2 16" xfId="47323" xr:uid="{00000000-0005-0000-0000-00000A580000}"/>
    <cellStyle name="40% - uthevingsfarge 6 2 2" xfId="5323" xr:uid="{00000000-0005-0000-0000-00000B580000}"/>
    <cellStyle name="40% - uthevingsfarge 6 2 2 10" xfId="47324" xr:uid="{00000000-0005-0000-0000-00000C580000}"/>
    <cellStyle name="40% - uthevingsfarge 6 2 2 11" xfId="47325" xr:uid="{00000000-0005-0000-0000-00000D580000}"/>
    <cellStyle name="40% - uthevingsfarge 6 2 2 2" xfId="5324" xr:uid="{00000000-0005-0000-0000-00000E580000}"/>
    <cellStyle name="40% - uthevingsfarge 6 2 2 2 10" xfId="47326" xr:uid="{00000000-0005-0000-0000-00000F580000}"/>
    <cellStyle name="40% - uthevingsfarge 6 2 2 2 2" xfId="17337" xr:uid="{00000000-0005-0000-0000-000010580000}"/>
    <cellStyle name="40% - uthevingsfarge 6 2 2 2 2 2" xfId="17338" xr:uid="{00000000-0005-0000-0000-000011580000}"/>
    <cellStyle name="40% - uthevingsfarge 6 2 2 2 2 2 2" xfId="47327" xr:uid="{00000000-0005-0000-0000-000012580000}"/>
    <cellStyle name="40% - uthevingsfarge 6 2 2 2 2 2 2 2" xfId="47328" xr:uid="{00000000-0005-0000-0000-000013580000}"/>
    <cellStyle name="40% - uthevingsfarge 6 2 2 2 2 2 3" xfId="47329" xr:uid="{00000000-0005-0000-0000-000014580000}"/>
    <cellStyle name="40% - uthevingsfarge 6 2 2 2 2 2_3. Chng in credit spreads" xfId="47330" xr:uid="{00000000-0005-0000-0000-000015580000}"/>
    <cellStyle name="40% - uthevingsfarge 6 2 2 2 2 3" xfId="17339" xr:uid="{00000000-0005-0000-0000-000016580000}"/>
    <cellStyle name="40% - uthevingsfarge 6 2 2 2 2 3 2" xfId="47331" xr:uid="{00000000-0005-0000-0000-000017580000}"/>
    <cellStyle name="40% - uthevingsfarge 6 2 2 2 2 4" xfId="47332" xr:uid="{00000000-0005-0000-0000-000018580000}"/>
    <cellStyle name="40% - uthevingsfarge 6 2 2 2 2 5" xfId="47333" xr:uid="{00000000-0005-0000-0000-000019580000}"/>
    <cellStyle name="40% - uthevingsfarge 6 2 2 2 2 6" xfId="47334" xr:uid="{00000000-0005-0000-0000-00001A580000}"/>
    <cellStyle name="40% - uthevingsfarge 6 2 2 2 2_3. Chng in credit spreads" xfId="47335" xr:uid="{00000000-0005-0000-0000-00001B580000}"/>
    <cellStyle name="40% - uthevingsfarge 6 2 2 2 3" xfId="17340" xr:uid="{00000000-0005-0000-0000-00001C580000}"/>
    <cellStyle name="40% - uthevingsfarge 6 2 2 2 3 2" xfId="17341" xr:uid="{00000000-0005-0000-0000-00001D580000}"/>
    <cellStyle name="40% - uthevingsfarge 6 2 2 2 3 2 2" xfId="47336" xr:uid="{00000000-0005-0000-0000-00001E580000}"/>
    <cellStyle name="40% - uthevingsfarge 6 2 2 2 3 2 2 2" xfId="47337" xr:uid="{00000000-0005-0000-0000-00001F580000}"/>
    <cellStyle name="40% - uthevingsfarge 6 2 2 2 3 2 3" xfId="47338" xr:uid="{00000000-0005-0000-0000-000020580000}"/>
    <cellStyle name="40% - uthevingsfarge 6 2 2 2 3 2_3. Chng in credit spreads" xfId="47339" xr:uid="{00000000-0005-0000-0000-000021580000}"/>
    <cellStyle name="40% - uthevingsfarge 6 2 2 2 3 3" xfId="17342" xr:uid="{00000000-0005-0000-0000-000022580000}"/>
    <cellStyle name="40% - uthevingsfarge 6 2 2 2 3 3 2" xfId="47340" xr:uid="{00000000-0005-0000-0000-000023580000}"/>
    <cellStyle name="40% - uthevingsfarge 6 2 2 2 3 4" xfId="47341" xr:uid="{00000000-0005-0000-0000-000024580000}"/>
    <cellStyle name="40% - uthevingsfarge 6 2 2 2 3 5" xfId="47342" xr:uid="{00000000-0005-0000-0000-000025580000}"/>
    <cellStyle name="40% - uthevingsfarge 6 2 2 2 3 6" xfId="47343" xr:uid="{00000000-0005-0000-0000-000026580000}"/>
    <cellStyle name="40% - uthevingsfarge 6 2 2 2 3_3. Chng in credit spreads" xfId="47344" xr:uid="{00000000-0005-0000-0000-000027580000}"/>
    <cellStyle name="40% - uthevingsfarge 6 2 2 2 4" xfId="17343" xr:uid="{00000000-0005-0000-0000-000028580000}"/>
    <cellStyle name="40% - uthevingsfarge 6 2 2 2 4 2" xfId="17344" xr:uid="{00000000-0005-0000-0000-000029580000}"/>
    <cellStyle name="40% - uthevingsfarge 6 2 2 2 4 2 2" xfId="47345" xr:uid="{00000000-0005-0000-0000-00002A580000}"/>
    <cellStyle name="40% - uthevingsfarge 6 2 2 2 4 3" xfId="17345" xr:uid="{00000000-0005-0000-0000-00002B580000}"/>
    <cellStyle name="40% - uthevingsfarge 6 2 2 2 4 4" xfId="47346" xr:uid="{00000000-0005-0000-0000-00002C580000}"/>
    <cellStyle name="40% - uthevingsfarge 6 2 2 2 4 5" xfId="47347" xr:uid="{00000000-0005-0000-0000-00002D580000}"/>
    <cellStyle name="40% - uthevingsfarge 6 2 2 2 4 6" xfId="47348" xr:uid="{00000000-0005-0000-0000-00002E580000}"/>
    <cellStyle name="40% - uthevingsfarge 6 2 2 2 4_3. Chng in credit spreads" xfId="47349" xr:uid="{00000000-0005-0000-0000-00002F580000}"/>
    <cellStyle name="40% - uthevingsfarge 6 2 2 2 5" xfId="17346" xr:uid="{00000000-0005-0000-0000-000030580000}"/>
    <cellStyle name="40% - uthevingsfarge 6 2 2 2 5 2" xfId="17347" xr:uid="{00000000-0005-0000-0000-000031580000}"/>
    <cellStyle name="40% - uthevingsfarge 6 2 2 2 5 2 2" xfId="47350" xr:uid="{00000000-0005-0000-0000-000032580000}"/>
    <cellStyle name="40% - uthevingsfarge 6 2 2 2 5 3" xfId="17348" xr:uid="{00000000-0005-0000-0000-000033580000}"/>
    <cellStyle name="40% - uthevingsfarge 6 2 2 2 5 4" xfId="47351" xr:uid="{00000000-0005-0000-0000-000034580000}"/>
    <cellStyle name="40% - uthevingsfarge 6 2 2 2 5 5" xfId="47352" xr:uid="{00000000-0005-0000-0000-000035580000}"/>
    <cellStyle name="40% - uthevingsfarge 6 2 2 2 5_3. Chng in credit spreads" xfId="47353" xr:uid="{00000000-0005-0000-0000-000036580000}"/>
    <cellStyle name="40% - uthevingsfarge 6 2 2 2 6" xfId="17349" xr:uid="{00000000-0005-0000-0000-000037580000}"/>
    <cellStyle name="40% - uthevingsfarge 6 2 2 2 6 2" xfId="47354" xr:uid="{00000000-0005-0000-0000-000038580000}"/>
    <cellStyle name="40% - uthevingsfarge 6 2 2 2 7" xfId="17350" xr:uid="{00000000-0005-0000-0000-000039580000}"/>
    <cellStyle name="40% - uthevingsfarge 6 2 2 2 8" xfId="47355" xr:uid="{00000000-0005-0000-0000-00003A580000}"/>
    <cellStyle name="40% - uthevingsfarge 6 2 2 2 9" xfId="47356" xr:uid="{00000000-0005-0000-0000-00003B580000}"/>
    <cellStyle name="40% - uthevingsfarge 6 2 2 2_3. Chng in credit spreads" xfId="47357" xr:uid="{00000000-0005-0000-0000-00003C580000}"/>
    <cellStyle name="40% - uthevingsfarge 6 2 2 3" xfId="17351" xr:uid="{00000000-0005-0000-0000-00003D580000}"/>
    <cellStyle name="40% - uthevingsfarge 6 2 2 3 2" xfId="17352" xr:uid="{00000000-0005-0000-0000-00003E580000}"/>
    <cellStyle name="40% - uthevingsfarge 6 2 2 3 2 2" xfId="47358" xr:uid="{00000000-0005-0000-0000-00003F580000}"/>
    <cellStyle name="40% - uthevingsfarge 6 2 2 3 2 2 2" xfId="47359" xr:uid="{00000000-0005-0000-0000-000040580000}"/>
    <cellStyle name="40% - uthevingsfarge 6 2 2 3 2 3" xfId="47360" xr:uid="{00000000-0005-0000-0000-000041580000}"/>
    <cellStyle name="40% - uthevingsfarge 6 2 2 3 2_3. Chng in credit spreads" xfId="47361" xr:uid="{00000000-0005-0000-0000-000042580000}"/>
    <cellStyle name="40% - uthevingsfarge 6 2 2 3 3" xfId="17353" xr:uid="{00000000-0005-0000-0000-000043580000}"/>
    <cellStyle name="40% - uthevingsfarge 6 2 2 3 3 2" xfId="47362" xr:uid="{00000000-0005-0000-0000-000044580000}"/>
    <cellStyle name="40% - uthevingsfarge 6 2 2 3 4" xfId="47363" xr:uid="{00000000-0005-0000-0000-000045580000}"/>
    <cellStyle name="40% - uthevingsfarge 6 2 2 3 5" xfId="47364" xr:uid="{00000000-0005-0000-0000-000046580000}"/>
    <cellStyle name="40% - uthevingsfarge 6 2 2 3 6" xfId="47365" xr:uid="{00000000-0005-0000-0000-000047580000}"/>
    <cellStyle name="40% - uthevingsfarge 6 2 2 3_3. Chng in credit spreads" xfId="47366" xr:uid="{00000000-0005-0000-0000-000048580000}"/>
    <cellStyle name="40% - uthevingsfarge 6 2 2 4" xfId="17354" xr:uid="{00000000-0005-0000-0000-000049580000}"/>
    <cellStyle name="40% - uthevingsfarge 6 2 2 4 2" xfId="17355" xr:uid="{00000000-0005-0000-0000-00004A580000}"/>
    <cellStyle name="40% - uthevingsfarge 6 2 2 4 2 2" xfId="47367" xr:uid="{00000000-0005-0000-0000-00004B580000}"/>
    <cellStyle name="40% - uthevingsfarge 6 2 2 4 2 2 2" xfId="47368" xr:uid="{00000000-0005-0000-0000-00004C580000}"/>
    <cellStyle name="40% - uthevingsfarge 6 2 2 4 2 3" xfId="47369" xr:uid="{00000000-0005-0000-0000-00004D580000}"/>
    <cellStyle name="40% - uthevingsfarge 6 2 2 4 2_3. Chng in credit spreads" xfId="47370" xr:uid="{00000000-0005-0000-0000-00004E580000}"/>
    <cellStyle name="40% - uthevingsfarge 6 2 2 4 3" xfId="17356" xr:uid="{00000000-0005-0000-0000-00004F580000}"/>
    <cellStyle name="40% - uthevingsfarge 6 2 2 4 3 2" xfId="47371" xr:uid="{00000000-0005-0000-0000-000050580000}"/>
    <cellStyle name="40% - uthevingsfarge 6 2 2 4 4" xfId="47372" xr:uid="{00000000-0005-0000-0000-000051580000}"/>
    <cellStyle name="40% - uthevingsfarge 6 2 2 4 5" xfId="47373" xr:uid="{00000000-0005-0000-0000-000052580000}"/>
    <cellStyle name="40% - uthevingsfarge 6 2 2 4 6" xfId="47374" xr:uid="{00000000-0005-0000-0000-000053580000}"/>
    <cellStyle name="40% - uthevingsfarge 6 2 2 4_3. Chng in credit spreads" xfId="47375" xr:uid="{00000000-0005-0000-0000-000054580000}"/>
    <cellStyle name="40% - uthevingsfarge 6 2 2 5" xfId="17357" xr:uid="{00000000-0005-0000-0000-000055580000}"/>
    <cellStyle name="40% - uthevingsfarge 6 2 2 5 2" xfId="17358" xr:uid="{00000000-0005-0000-0000-000056580000}"/>
    <cellStyle name="40% - uthevingsfarge 6 2 2 5 2 2" xfId="47376" xr:uid="{00000000-0005-0000-0000-000057580000}"/>
    <cellStyle name="40% - uthevingsfarge 6 2 2 5 2 2 2" xfId="47377" xr:uid="{00000000-0005-0000-0000-000058580000}"/>
    <cellStyle name="40% - uthevingsfarge 6 2 2 5 2 3" xfId="47378" xr:uid="{00000000-0005-0000-0000-000059580000}"/>
    <cellStyle name="40% - uthevingsfarge 6 2 2 5 2_3. Chng in credit spreads" xfId="47379" xr:uid="{00000000-0005-0000-0000-00005A580000}"/>
    <cellStyle name="40% - uthevingsfarge 6 2 2 5 3" xfId="17359" xr:uid="{00000000-0005-0000-0000-00005B580000}"/>
    <cellStyle name="40% - uthevingsfarge 6 2 2 5 3 2" xfId="47380" xr:uid="{00000000-0005-0000-0000-00005C580000}"/>
    <cellStyle name="40% - uthevingsfarge 6 2 2 5 4" xfId="47381" xr:uid="{00000000-0005-0000-0000-00005D580000}"/>
    <cellStyle name="40% - uthevingsfarge 6 2 2 5 5" xfId="47382" xr:uid="{00000000-0005-0000-0000-00005E580000}"/>
    <cellStyle name="40% - uthevingsfarge 6 2 2 5 6" xfId="47383" xr:uid="{00000000-0005-0000-0000-00005F580000}"/>
    <cellStyle name="40% - uthevingsfarge 6 2 2 5_3. Chng in credit spreads" xfId="47384" xr:uid="{00000000-0005-0000-0000-000060580000}"/>
    <cellStyle name="40% - uthevingsfarge 6 2 2 6" xfId="17360" xr:uid="{00000000-0005-0000-0000-000061580000}"/>
    <cellStyle name="40% - uthevingsfarge 6 2 2 6 2" xfId="17361" xr:uid="{00000000-0005-0000-0000-000062580000}"/>
    <cellStyle name="40% - uthevingsfarge 6 2 2 6 2 2" xfId="47385" xr:uid="{00000000-0005-0000-0000-000063580000}"/>
    <cellStyle name="40% - uthevingsfarge 6 2 2 6 3" xfId="17362" xr:uid="{00000000-0005-0000-0000-000064580000}"/>
    <cellStyle name="40% - uthevingsfarge 6 2 2 6 4" xfId="47386" xr:uid="{00000000-0005-0000-0000-000065580000}"/>
    <cellStyle name="40% - uthevingsfarge 6 2 2 6 5" xfId="47387" xr:uid="{00000000-0005-0000-0000-000066580000}"/>
    <cellStyle name="40% - uthevingsfarge 6 2 2 6 6" xfId="47388" xr:uid="{00000000-0005-0000-0000-000067580000}"/>
    <cellStyle name="40% - uthevingsfarge 6 2 2 6_3. Chng in credit spreads" xfId="47389" xr:uid="{00000000-0005-0000-0000-000068580000}"/>
    <cellStyle name="40% - uthevingsfarge 6 2 2 7" xfId="17363" xr:uid="{00000000-0005-0000-0000-000069580000}"/>
    <cellStyle name="40% - uthevingsfarge 6 2 2 7 2" xfId="47390" xr:uid="{00000000-0005-0000-0000-00006A580000}"/>
    <cellStyle name="40% - uthevingsfarge 6 2 2 8" xfId="39960" xr:uid="{00000000-0005-0000-0000-00006B580000}"/>
    <cellStyle name="40% - uthevingsfarge 6 2 2 9" xfId="47391" xr:uid="{00000000-0005-0000-0000-00006C580000}"/>
    <cellStyle name="40% - uthevingsfarge 6 2 2_3. Chng in credit spreads" xfId="47392" xr:uid="{00000000-0005-0000-0000-00006D580000}"/>
    <cellStyle name="40% - uthevingsfarge 6 2 3" xfId="12469" xr:uid="{00000000-0005-0000-0000-00006E580000}"/>
    <cellStyle name="40% - uthevingsfarge 6 2 3 10" xfId="47393" xr:uid="{00000000-0005-0000-0000-00006F580000}"/>
    <cellStyle name="40% - uthevingsfarge 6 2 3 2" xfId="17364" xr:uid="{00000000-0005-0000-0000-000070580000}"/>
    <cellStyle name="40% - uthevingsfarge 6 2 3 2 2" xfId="17365" xr:uid="{00000000-0005-0000-0000-000071580000}"/>
    <cellStyle name="40% - uthevingsfarge 6 2 3 2 2 2" xfId="47394" xr:uid="{00000000-0005-0000-0000-000072580000}"/>
    <cellStyle name="40% - uthevingsfarge 6 2 3 2 2 2 2" xfId="47395" xr:uid="{00000000-0005-0000-0000-000073580000}"/>
    <cellStyle name="40% - uthevingsfarge 6 2 3 2 2 3" xfId="47396" xr:uid="{00000000-0005-0000-0000-000074580000}"/>
    <cellStyle name="40% - uthevingsfarge 6 2 3 2 2_3. Chng in credit spreads" xfId="47397" xr:uid="{00000000-0005-0000-0000-000075580000}"/>
    <cellStyle name="40% - uthevingsfarge 6 2 3 2 3" xfId="17366" xr:uid="{00000000-0005-0000-0000-000076580000}"/>
    <cellStyle name="40% - uthevingsfarge 6 2 3 2 3 2" xfId="47398" xr:uid="{00000000-0005-0000-0000-000077580000}"/>
    <cellStyle name="40% - uthevingsfarge 6 2 3 2 3 2 2" xfId="47399" xr:uid="{00000000-0005-0000-0000-000078580000}"/>
    <cellStyle name="40% - uthevingsfarge 6 2 3 2 3 3" xfId="47400" xr:uid="{00000000-0005-0000-0000-000079580000}"/>
    <cellStyle name="40% - uthevingsfarge 6 2 3 2 3_3. Chng in credit spreads" xfId="47401" xr:uid="{00000000-0005-0000-0000-00007A580000}"/>
    <cellStyle name="40% - uthevingsfarge 6 2 3 2 4" xfId="47402" xr:uid="{00000000-0005-0000-0000-00007B580000}"/>
    <cellStyle name="40% - uthevingsfarge 6 2 3 2 4 2" xfId="47403" xr:uid="{00000000-0005-0000-0000-00007C580000}"/>
    <cellStyle name="40% - uthevingsfarge 6 2 3 2 4 2 2" xfId="47404" xr:uid="{00000000-0005-0000-0000-00007D580000}"/>
    <cellStyle name="40% - uthevingsfarge 6 2 3 2 4 3" xfId="47405" xr:uid="{00000000-0005-0000-0000-00007E580000}"/>
    <cellStyle name="40% - uthevingsfarge 6 2 3 2 4_3. Chng in credit spreads" xfId="47406" xr:uid="{00000000-0005-0000-0000-00007F580000}"/>
    <cellStyle name="40% - uthevingsfarge 6 2 3 2 5" xfId="47407" xr:uid="{00000000-0005-0000-0000-000080580000}"/>
    <cellStyle name="40% - uthevingsfarge 6 2 3 2 5 2" xfId="47408" xr:uid="{00000000-0005-0000-0000-000081580000}"/>
    <cellStyle name="40% - uthevingsfarge 6 2 3 2 6" xfId="47409" xr:uid="{00000000-0005-0000-0000-000082580000}"/>
    <cellStyle name="40% - uthevingsfarge 6 2 3 2_3. Chng in credit spreads" xfId="47410" xr:uid="{00000000-0005-0000-0000-000083580000}"/>
    <cellStyle name="40% - uthevingsfarge 6 2 3 3" xfId="17367" xr:uid="{00000000-0005-0000-0000-000084580000}"/>
    <cellStyle name="40% - uthevingsfarge 6 2 3 3 2" xfId="17368" xr:uid="{00000000-0005-0000-0000-000085580000}"/>
    <cellStyle name="40% - uthevingsfarge 6 2 3 3 2 2" xfId="47411" xr:uid="{00000000-0005-0000-0000-000086580000}"/>
    <cellStyle name="40% - uthevingsfarge 6 2 3 3 2 2 2" xfId="47412" xr:uid="{00000000-0005-0000-0000-000087580000}"/>
    <cellStyle name="40% - uthevingsfarge 6 2 3 3 2 3" xfId="47413" xr:uid="{00000000-0005-0000-0000-000088580000}"/>
    <cellStyle name="40% - uthevingsfarge 6 2 3 3 2_3. Chng in credit spreads" xfId="47414" xr:uid="{00000000-0005-0000-0000-000089580000}"/>
    <cellStyle name="40% - uthevingsfarge 6 2 3 3 3" xfId="17369" xr:uid="{00000000-0005-0000-0000-00008A580000}"/>
    <cellStyle name="40% - uthevingsfarge 6 2 3 3 3 2" xfId="47415" xr:uid="{00000000-0005-0000-0000-00008B580000}"/>
    <cellStyle name="40% - uthevingsfarge 6 2 3 3 4" xfId="47416" xr:uid="{00000000-0005-0000-0000-00008C580000}"/>
    <cellStyle name="40% - uthevingsfarge 6 2 3 3 5" xfId="47417" xr:uid="{00000000-0005-0000-0000-00008D580000}"/>
    <cellStyle name="40% - uthevingsfarge 6 2 3 3 6" xfId="47418" xr:uid="{00000000-0005-0000-0000-00008E580000}"/>
    <cellStyle name="40% - uthevingsfarge 6 2 3 3_3. Chng in credit spreads" xfId="47419" xr:uid="{00000000-0005-0000-0000-00008F580000}"/>
    <cellStyle name="40% - uthevingsfarge 6 2 3 4" xfId="17370" xr:uid="{00000000-0005-0000-0000-000090580000}"/>
    <cellStyle name="40% - uthevingsfarge 6 2 3 4 2" xfId="17371" xr:uid="{00000000-0005-0000-0000-000091580000}"/>
    <cellStyle name="40% - uthevingsfarge 6 2 3 4 2 2" xfId="47420" xr:uid="{00000000-0005-0000-0000-000092580000}"/>
    <cellStyle name="40% - uthevingsfarge 6 2 3 4 3" xfId="17372" xr:uid="{00000000-0005-0000-0000-000093580000}"/>
    <cellStyle name="40% - uthevingsfarge 6 2 3 4 4" xfId="47421" xr:uid="{00000000-0005-0000-0000-000094580000}"/>
    <cellStyle name="40% - uthevingsfarge 6 2 3 4 5" xfId="47422" xr:uid="{00000000-0005-0000-0000-000095580000}"/>
    <cellStyle name="40% - uthevingsfarge 6 2 3 4 6" xfId="47423" xr:uid="{00000000-0005-0000-0000-000096580000}"/>
    <cellStyle name="40% - uthevingsfarge 6 2 3 4_3. Chng in credit spreads" xfId="47424" xr:uid="{00000000-0005-0000-0000-000097580000}"/>
    <cellStyle name="40% - uthevingsfarge 6 2 3 5" xfId="17373" xr:uid="{00000000-0005-0000-0000-000098580000}"/>
    <cellStyle name="40% - uthevingsfarge 6 2 3 5 2" xfId="17374" xr:uid="{00000000-0005-0000-0000-000099580000}"/>
    <cellStyle name="40% - uthevingsfarge 6 2 3 5 2 2" xfId="47425" xr:uid="{00000000-0005-0000-0000-00009A580000}"/>
    <cellStyle name="40% - uthevingsfarge 6 2 3 5 3" xfId="17375" xr:uid="{00000000-0005-0000-0000-00009B580000}"/>
    <cellStyle name="40% - uthevingsfarge 6 2 3 5 4" xfId="47426" xr:uid="{00000000-0005-0000-0000-00009C580000}"/>
    <cellStyle name="40% - uthevingsfarge 6 2 3 5 5" xfId="47427" xr:uid="{00000000-0005-0000-0000-00009D580000}"/>
    <cellStyle name="40% - uthevingsfarge 6 2 3 5 6" xfId="47428" xr:uid="{00000000-0005-0000-0000-00009E580000}"/>
    <cellStyle name="40% - uthevingsfarge 6 2 3 5_3. Chng in credit spreads" xfId="47429" xr:uid="{00000000-0005-0000-0000-00009F580000}"/>
    <cellStyle name="40% - uthevingsfarge 6 2 3 6" xfId="17376" xr:uid="{00000000-0005-0000-0000-0000A0580000}"/>
    <cellStyle name="40% - uthevingsfarge 6 2 3 6 2" xfId="47430" xr:uid="{00000000-0005-0000-0000-0000A1580000}"/>
    <cellStyle name="40% - uthevingsfarge 6 2 3 6 2 2" xfId="47431" xr:uid="{00000000-0005-0000-0000-0000A2580000}"/>
    <cellStyle name="40% - uthevingsfarge 6 2 3 6 3" xfId="47432" xr:uid="{00000000-0005-0000-0000-0000A3580000}"/>
    <cellStyle name="40% - uthevingsfarge 6 2 3 6_3. Chng in credit spreads" xfId="47433" xr:uid="{00000000-0005-0000-0000-0000A4580000}"/>
    <cellStyle name="40% - uthevingsfarge 6 2 3 7" xfId="17377" xr:uid="{00000000-0005-0000-0000-0000A5580000}"/>
    <cellStyle name="40% - uthevingsfarge 6 2 3 7 2" xfId="47434" xr:uid="{00000000-0005-0000-0000-0000A6580000}"/>
    <cellStyle name="40% - uthevingsfarge 6 2 3 8" xfId="39961" xr:uid="{00000000-0005-0000-0000-0000A7580000}"/>
    <cellStyle name="40% - uthevingsfarge 6 2 3 9" xfId="47435" xr:uid="{00000000-0005-0000-0000-0000A8580000}"/>
    <cellStyle name="40% - uthevingsfarge 6 2 3_3. Chng in credit spreads" xfId="47436"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37" xr:uid="{00000000-0005-0000-0000-0000AD580000}"/>
    <cellStyle name="40% - uthevingsfarge 6 2 4 2 3" xfId="47438" xr:uid="{00000000-0005-0000-0000-0000AE580000}"/>
    <cellStyle name="40% - uthevingsfarge 6 2 4 2_3. Chng in credit spreads" xfId="47439" xr:uid="{00000000-0005-0000-0000-0000AF580000}"/>
    <cellStyle name="40% - uthevingsfarge 6 2 4 3" xfId="17381" xr:uid="{00000000-0005-0000-0000-0000B0580000}"/>
    <cellStyle name="40% - uthevingsfarge 6 2 4 3 2" xfId="47440" xr:uid="{00000000-0005-0000-0000-0000B1580000}"/>
    <cellStyle name="40% - uthevingsfarge 6 2 4 3 2 2" xfId="47441" xr:uid="{00000000-0005-0000-0000-0000B2580000}"/>
    <cellStyle name="40% - uthevingsfarge 6 2 4 3 3" xfId="47442" xr:uid="{00000000-0005-0000-0000-0000B3580000}"/>
    <cellStyle name="40% - uthevingsfarge 6 2 4 3_3. Chng in credit spreads" xfId="47443" xr:uid="{00000000-0005-0000-0000-0000B4580000}"/>
    <cellStyle name="40% - uthevingsfarge 6 2 4 4" xfId="17382" xr:uid="{00000000-0005-0000-0000-0000B5580000}"/>
    <cellStyle name="40% - uthevingsfarge 6 2 4 4 2" xfId="47444" xr:uid="{00000000-0005-0000-0000-0000B6580000}"/>
    <cellStyle name="40% - uthevingsfarge 6 2 4 4 2 2" xfId="47445" xr:uid="{00000000-0005-0000-0000-0000B7580000}"/>
    <cellStyle name="40% - uthevingsfarge 6 2 4 4 3" xfId="47446" xr:uid="{00000000-0005-0000-0000-0000B8580000}"/>
    <cellStyle name="40% - uthevingsfarge 6 2 4 4_3. Chng in credit spreads" xfId="47447" xr:uid="{00000000-0005-0000-0000-0000B9580000}"/>
    <cellStyle name="40% - uthevingsfarge 6 2 4 5" xfId="47448" xr:uid="{00000000-0005-0000-0000-0000BA580000}"/>
    <cellStyle name="40% - uthevingsfarge 6 2 4 5 2" xfId="47449" xr:uid="{00000000-0005-0000-0000-0000BB580000}"/>
    <cellStyle name="40% - uthevingsfarge 6 2 4 6" xfId="47450" xr:uid="{00000000-0005-0000-0000-0000BC580000}"/>
    <cellStyle name="40% - uthevingsfarge 6 2 4 7" xfId="47451" xr:uid="{00000000-0005-0000-0000-0000BD580000}"/>
    <cellStyle name="40% - uthevingsfarge 6 2 4_3. Chng in credit spreads" xfId="47452"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53" xr:uid="{00000000-0005-0000-0000-0000C2580000}"/>
    <cellStyle name="40% - uthevingsfarge 6 2 5 2 3" xfId="47454" xr:uid="{00000000-0005-0000-0000-0000C3580000}"/>
    <cellStyle name="40% - uthevingsfarge 6 2 5 2_3. Chng in credit spreads" xfId="47455" xr:uid="{00000000-0005-0000-0000-0000C4580000}"/>
    <cellStyle name="40% - uthevingsfarge 6 2 5 3" xfId="17386" xr:uid="{00000000-0005-0000-0000-0000C5580000}"/>
    <cellStyle name="40% - uthevingsfarge 6 2 5 3 2" xfId="47456" xr:uid="{00000000-0005-0000-0000-0000C6580000}"/>
    <cellStyle name="40% - uthevingsfarge 6 2 5 4" xfId="17387" xr:uid="{00000000-0005-0000-0000-0000C7580000}"/>
    <cellStyle name="40% - uthevingsfarge 6 2 5 5" xfId="47457" xr:uid="{00000000-0005-0000-0000-0000C8580000}"/>
    <cellStyle name="40% - uthevingsfarge 6 2 5 6" xfId="47458" xr:uid="{00000000-0005-0000-0000-0000C9580000}"/>
    <cellStyle name="40% - uthevingsfarge 6 2 5 7" xfId="47459" xr:uid="{00000000-0005-0000-0000-0000CA580000}"/>
    <cellStyle name="40% - uthevingsfarge 6 2 5_3. Chng in credit spreads" xfId="47460"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1" xr:uid="{00000000-0005-0000-0000-0000CF580000}"/>
    <cellStyle name="40% - uthevingsfarge 6 2 6 2 3" xfId="47462" xr:uid="{00000000-0005-0000-0000-0000D0580000}"/>
    <cellStyle name="40% - uthevingsfarge 6 2 6 2_3. Chng in credit spreads" xfId="47463" xr:uid="{00000000-0005-0000-0000-0000D1580000}"/>
    <cellStyle name="40% - uthevingsfarge 6 2 6 3" xfId="17391" xr:uid="{00000000-0005-0000-0000-0000D2580000}"/>
    <cellStyle name="40% - uthevingsfarge 6 2 6 3 2" xfId="47464" xr:uid="{00000000-0005-0000-0000-0000D3580000}"/>
    <cellStyle name="40% - uthevingsfarge 6 2 6 4" xfId="17392" xr:uid="{00000000-0005-0000-0000-0000D4580000}"/>
    <cellStyle name="40% - uthevingsfarge 6 2 6 5" xfId="47465" xr:uid="{00000000-0005-0000-0000-0000D5580000}"/>
    <cellStyle name="40% - uthevingsfarge 6 2 6 6" xfId="47466" xr:uid="{00000000-0005-0000-0000-0000D6580000}"/>
    <cellStyle name="40% - uthevingsfarge 6 2 6 7" xfId="47467" xr:uid="{00000000-0005-0000-0000-0000D7580000}"/>
    <cellStyle name="40% - uthevingsfarge 6 2 6_3. Chng in credit spreads" xfId="47468"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69"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0" xr:uid="{00000000-0005-0000-0000-0000E0580000}"/>
    <cellStyle name="40% - uthevingsfarge 6 2 7 6" xfId="47471" xr:uid="{00000000-0005-0000-0000-0000E1580000}"/>
    <cellStyle name="40% - uthevingsfarge 6 2 7_3. Chng in credit spreads" xfId="47472" xr:uid="{00000000-0005-0000-0000-0000E2580000}"/>
    <cellStyle name="40% - uthevingsfarge 6 2 8" xfId="17399" xr:uid="{00000000-0005-0000-0000-0000E3580000}"/>
    <cellStyle name="40% - uthevingsfarge 6 2 8 2" xfId="17400" xr:uid="{00000000-0005-0000-0000-0000E4580000}"/>
    <cellStyle name="40% - uthevingsfarge 6 2 8 2 2" xfId="47473" xr:uid="{00000000-0005-0000-0000-0000E5580000}"/>
    <cellStyle name="40% - uthevingsfarge 6 2 8 3" xfId="17401" xr:uid="{00000000-0005-0000-0000-0000E6580000}"/>
    <cellStyle name="40% - uthevingsfarge 6 2 8 4" xfId="47474" xr:uid="{00000000-0005-0000-0000-0000E7580000}"/>
    <cellStyle name="40% - uthevingsfarge 6 2 8_3. Chng in credit spreads" xfId="47475"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76" xr:uid="{00000000-0005-0000-0000-0000F1580000}"/>
    <cellStyle name="40% - uthevingsfarge 6 20 2_4 manuell" xfId="55460" xr:uid="{F0D81A0B-2B47-4030-ACAF-6B93DC5D067F}"/>
    <cellStyle name="40% - uthevingsfarge 6 20 3" xfId="5329" xr:uid="{00000000-0005-0000-0000-0000F3580000}"/>
    <cellStyle name="40% - uthevingsfarge 6 20 4" xfId="47477" xr:uid="{00000000-0005-0000-0000-0000F4580000}"/>
    <cellStyle name="40% - uthevingsfarge 6 20_4 manuell" xfId="55461"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78" xr:uid="{00000000-0005-0000-0000-0000F9580000}"/>
    <cellStyle name="40% - uthevingsfarge 6 21 2_4 manuell" xfId="55462" xr:uid="{3605AC27-1B09-4075-93C5-B6B8C94AE4CB}"/>
    <cellStyle name="40% - uthevingsfarge 6 21 3" xfId="5333" xr:uid="{00000000-0005-0000-0000-0000FB580000}"/>
    <cellStyle name="40% - uthevingsfarge 6 21 4" xfId="47479" xr:uid="{00000000-0005-0000-0000-0000FC580000}"/>
    <cellStyle name="40% - uthevingsfarge 6 21_4 manuell" xfId="55463"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0" xr:uid="{00000000-0005-0000-0000-000001590000}"/>
    <cellStyle name="40% - uthevingsfarge 6 22 2_4 manuell" xfId="55464" xr:uid="{459762D0-FD7C-4DFC-A650-18ED4D6ED44E}"/>
    <cellStyle name="40% - uthevingsfarge 6 22 3" xfId="5337" xr:uid="{00000000-0005-0000-0000-000003590000}"/>
    <cellStyle name="40% - uthevingsfarge 6 22 4" xfId="47481" xr:uid="{00000000-0005-0000-0000-000004590000}"/>
    <cellStyle name="40% - uthevingsfarge 6 22_4 manuell" xfId="55465"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2" xr:uid="{00000000-0005-0000-0000-000009590000}"/>
    <cellStyle name="40% - uthevingsfarge 6 23 2_4 manuell" xfId="55466" xr:uid="{987E1AA2-61B1-430B-99BF-2C0A5F3819B6}"/>
    <cellStyle name="40% - uthevingsfarge 6 23 3" xfId="5341" xr:uid="{00000000-0005-0000-0000-00000B590000}"/>
    <cellStyle name="40% - uthevingsfarge 6 23 4" xfId="47483" xr:uid="{00000000-0005-0000-0000-00000C590000}"/>
    <cellStyle name="40% - uthevingsfarge 6 23_4 manuell" xfId="55467"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84" xr:uid="{00000000-0005-0000-0000-000011590000}"/>
    <cellStyle name="40% - uthevingsfarge 6 24 2_4 manuell" xfId="55468" xr:uid="{19EC68B8-F118-4CD7-A57E-3C1B7458524A}"/>
    <cellStyle name="40% - uthevingsfarge 6 24 3" xfId="5345" xr:uid="{00000000-0005-0000-0000-000013590000}"/>
    <cellStyle name="40% - uthevingsfarge 6 24 4" xfId="47485" xr:uid="{00000000-0005-0000-0000-000014590000}"/>
    <cellStyle name="40% - uthevingsfarge 6 24_4 manuell" xfId="55469"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86" xr:uid="{00000000-0005-0000-0000-000019590000}"/>
    <cellStyle name="40% - uthevingsfarge 6 25 2_4 manuell" xfId="55470" xr:uid="{55E925C2-6F3E-4C7F-9115-6C7A1EF895CE}"/>
    <cellStyle name="40% - uthevingsfarge 6 25 3" xfId="5349" xr:uid="{00000000-0005-0000-0000-00001B590000}"/>
    <cellStyle name="40% - uthevingsfarge 6 25 4" xfId="47487" xr:uid="{00000000-0005-0000-0000-00001C590000}"/>
    <cellStyle name="40% - uthevingsfarge 6 25_4 manuell" xfId="55471"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88" xr:uid="{00000000-0005-0000-0000-000021590000}"/>
    <cellStyle name="40% - uthevingsfarge 6 26 2_4 manuell" xfId="55472" xr:uid="{05F20786-DDC4-46EF-B185-82CB38C90739}"/>
    <cellStyle name="40% - uthevingsfarge 6 26 3" xfId="5353" xr:uid="{00000000-0005-0000-0000-000023590000}"/>
    <cellStyle name="40% - uthevingsfarge 6 26 4" xfId="47489" xr:uid="{00000000-0005-0000-0000-000024590000}"/>
    <cellStyle name="40% - uthevingsfarge 6 26_4 manuell" xfId="55473"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0" xr:uid="{00000000-0005-0000-0000-000029590000}"/>
    <cellStyle name="40% - uthevingsfarge 6 27 2_4 manuell" xfId="55474" xr:uid="{409529D7-66AF-4156-8F8E-6924405DB50E}"/>
    <cellStyle name="40% - uthevingsfarge 6 27 3" xfId="5357" xr:uid="{00000000-0005-0000-0000-00002B590000}"/>
    <cellStyle name="40% - uthevingsfarge 6 27 4" xfId="47491" xr:uid="{00000000-0005-0000-0000-00002C590000}"/>
    <cellStyle name="40% - uthevingsfarge 6 27_4 manuell" xfId="55475"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2" xr:uid="{00000000-0005-0000-0000-000031590000}"/>
    <cellStyle name="40% - uthevingsfarge 6 28 2_4 manuell" xfId="55476" xr:uid="{5F3BF3FA-5812-40D0-A524-67ADEF760498}"/>
    <cellStyle name="40% - uthevingsfarge 6 28 3" xfId="5361" xr:uid="{00000000-0005-0000-0000-000033590000}"/>
    <cellStyle name="40% - uthevingsfarge 6 28 4" xfId="47493" xr:uid="{00000000-0005-0000-0000-000034590000}"/>
    <cellStyle name="40% - uthevingsfarge 6 28_4 manuell" xfId="55477"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494" xr:uid="{00000000-0005-0000-0000-000039590000}"/>
    <cellStyle name="40% - uthevingsfarge 6 29 2_4 manuell" xfId="55478" xr:uid="{F720AE84-36C4-499F-912A-267F57F0034B}"/>
    <cellStyle name="40% - uthevingsfarge 6 29 3" xfId="5365" xr:uid="{00000000-0005-0000-0000-00003B590000}"/>
    <cellStyle name="40% - uthevingsfarge 6 29 4" xfId="47495" xr:uid="{00000000-0005-0000-0000-00003C590000}"/>
    <cellStyle name="40% - uthevingsfarge 6 29_4 manuell" xfId="55479" xr:uid="{1DD5FB34-F8E3-48A0-BC0B-01A6F5BED92D}"/>
    <cellStyle name="40% - uthevingsfarge 6 3" xfId="5366" xr:uid="{00000000-0005-0000-0000-00003E590000}"/>
    <cellStyle name="40% - uthevingsfarge 6 3 10" xfId="47496" xr:uid="{00000000-0005-0000-0000-00003F590000}"/>
    <cellStyle name="40% - uthevingsfarge 6 3 11" xfId="47497" xr:uid="{00000000-0005-0000-0000-000040590000}"/>
    <cellStyle name="40% - uthevingsfarge 6 3 2" xfId="5367" xr:uid="{00000000-0005-0000-0000-000041590000}"/>
    <cellStyle name="40% - uthevingsfarge 6 3 2 10" xfId="47498" xr:uid="{00000000-0005-0000-0000-000042590000}"/>
    <cellStyle name="40% - uthevingsfarge 6 3 2 2" xfId="5368" xr:uid="{00000000-0005-0000-0000-000043590000}"/>
    <cellStyle name="40% - uthevingsfarge 6 3 2 2 2" xfId="17406" xr:uid="{00000000-0005-0000-0000-000044590000}"/>
    <cellStyle name="40% - uthevingsfarge 6 3 2 2 2 2" xfId="47499" xr:uid="{00000000-0005-0000-0000-000045590000}"/>
    <cellStyle name="40% - uthevingsfarge 6 3 2 2 2 2 2" xfId="47500" xr:uid="{00000000-0005-0000-0000-000046590000}"/>
    <cellStyle name="40% - uthevingsfarge 6 3 2 2 2 3" xfId="47501" xr:uid="{00000000-0005-0000-0000-000047590000}"/>
    <cellStyle name="40% - uthevingsfarge 6 3 2 2 2_3. Chng in credit spreads" xfId="47502" xr:uid="{00000000-0005-0000-0000-000048590000}"/>
    <cellStyle name="40% - uthevingsfarge 6 3 2 2 3" xfId="17407" xr:uid="{00000000-0005-0000-0000-000049590000}"/>
    <cellStyle name="40% - uthevingsfarge 6 3 2 2 3 2" xfId="47503" xr:uid="{00000000-0005-0000-0000-00004A590000}"/>
    <cellStyle name="40% - uthevingsfarge 6 3 2 2 3 2 2" xfId="47504" xr:uid="{00000000-0005-0000-0000-00004B590000}"/>
    <cellStyle name="40% - uthevingsfarge 6 3 2 2 3 3" xfId="47505" xr:uid="{00000000-0005-0000-0000-00004C590000}"/>
    <cellStyle name="40% - uthevingsfarge 6 3 2 2 3_3. Chng in credit spreads" xfId="47506" xr:uid="{00000000-0005-0000-0000-00004D590000}"/>
    <cellStyle name="40% - uthevingsfarge 6 3 2 2 4" xfId="47507" xr:uid="{00000000-0005-0000-0000-00004E590000}"/>
    <cellStyle name="40% - uthevingsfarge 6 3 2 2 4 2" xfId="47508" xr:uid="{00000000-0005-0000-0000-00004F590000}"/>
    <cellStyle name="40% - uthevingsfarge 6 3 2 2 5" xfId="47509" xr:uid="{00000000-0005-0000-0000-000050590000}"/>
    <cellStyle name="40% - uthevingsfarge 6 3 2 2 6" xfId="47510" xr:uid="{00000000-0005-0000-0000-000051590000}"/>
    <cellStyle name="40% - uthevingsfarge 6 3 2 2_3. Chng in credit spreads" xfId="47511" xr:uid="{00000000-0005-0000-0000-000052590000}"/>
    <cellStyle name="40% - uthevingsfarge 6 3 2 3" xfId="17408" xr:uid="{00000000-0005-0000-0000-000053590000}"/>
    <cellStyle name="40% - uthevingsfarge 6 3 2 3 2" xfId="17409" xr:uid="{00000000-0005-0000-0000-000054590000}"/>
    <cellStyle name="40% - uthevingsfarge 6 3 2 3 2 2" xfId="47512" xr:uid="{00000000-0005-0000-0000-000055590000}"/>
    <cellStyle name="40% - uthevingsfarge 6 3 2 3 3" xfId="17410" xr:uid="{00000000-0005-0000-0000-000056590000}"/>
    <cellStyle name="40% - uthevingsfarge 6 3 2 3 4" xfId="47513" xr:uid="{00000000-0005-0000-0000-000057590000}"/>
    <cellStyle name="40% - uthevingsfarge 6 3 2 3 5" xfId="47514" xr:uid="{00000000-0005-0000-0000-000058590000}"/>
    <cellStyle name="40% - uthevingsfarge 6 3 2 3 6" xfId="47515" xr:uid="{00000000-0005-0000-0000-000059590000}"/>
    <cellStyle name="40% - uthevingsfarge 6 3 2 3_3. Chng in credit spreads" xfId="47516" xr:uid="{00000000-0005-0000-0000-00005A590000}"/>
    <cellStyle name="40% - uthevingsfarge 6 3 2 4" xfId="17411" xr:uid="{00000000-0005-0000-0000-00005B590000}"/>
    <cellStyle name="40% - uthevingsfarge 6 3 2 4 2" xfId="17412" xr:uid="{00000000-0005-0000-0000-00005C590000}"/>
    <cellStyle name="40% - uthevingsfarge 6 3 2 4 2 2" xfId="47517" xr:uid="{00000000-0005-0000-0000-00005D590000}"/>
    <cellStyle name="40% - uthevingsfarge 6 3 2 4 3" xfId="17413" xr:uid="{00000000-0005-0000-0000-00005E590000}"/>
    <cellStyle name="40% - uthevingsfarge 6 3 2 4 4" xfId="47518" xr:uid="{00000000-0005-0000-0000-00005F590000}"/>
    <cellStyle name="40% - uthevingsfarge 6 3 2 4 5" xfId="47519" xr:uid="{00000000-0005-0000-0000-000060590000}"/>
    <cellStyle name="40% - uthevingsfarge 6 3 2 4 6" xfId="47520" xr:uid="{00000000-0005-0000-0000-000061590000}"/>
    <cellStyle name="40% - uthevingsfarge 6 3 2 4_3. Chng in credit spreads" xfId="47521"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2" xr:uid="{00000000-0005-0000-0000-000066590000}"/>
    <cellStyle name="40% - uthevingsfarge 6 3 2 5 5" xfId="47523" xr:uid="{00000000-0005-0000-0000-000067590000}"/>
    <cellStyle name="40% - uthevingsfarge 6 3 2 5 6" xfId="47524"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25" xr:uid="{00000000-0005-0000-0000-00006E590000}"/>
    <cellStyle name="40% - uthevingsfarge 6 3 2 9" xfId="47526" xr:uid="{00000000-0005-0000-0000-00006F590000}"/>
    <cellStyle name="40% - uthevingsfarge 6 3 2_3. Chng in credit spreads" xfId="47527" xr:uid="{00000000-0005-0000-0000-000070590000}"/>
    <cellStyle name="40% - uthevingsfarge 6 3 3" xfId="5369" xr:uid="{00000000-0005-0000-0000-000071590000}"/>
    <cellStyle name="40% - uthevingsfarge 6 3 3 2" xfId="17422" xr:uid="{00000000-0005-0000-0000-000072590000}"/>
    <cellStyle name="40% - uthevingsfarge 6 3 3 2 2" xfId="47528" xr:uid="{00000000-0005-0000-0000-000073590000}"/>
    <cellStyle name="40% - uthevingsfarge 6 3 3 2 2 2" xfId="47529" xr:uid="{00000000-0005-0000-0000-000074590000}"/>
    <cellStyle name="40% - uthevingsfarge 6 3 3 2 2 2 2" xfId="47530" xr:uid="{00000000-0005-0000-0000-000075590000}"/>
    <cellStyle name="40% - uthevingsfarge 6 3 3 2 2 3" xfId="47531" xr:uid="{00000000-0005-0000-0000-000076590000}"/>
    <cellStyle name="40% - uthevingsfarge 6 3 3 2 2_3. Chng in credit spreads" xfId="47532" xr:uid="{00000000-0005-0000-0000-000077590000}"/>
    <cellStyle name="40% - uthevingsfarge 6 3 3 2 3" xfId="47533" xr:uid="{00000000-0005-0000-0000-000078590000}"/>
    <cellStyle name="40% - uthevingsfarge 6 3 3 2 3 2" xfId="47534" xr:uid="{00000000-0005-0000-0000-000079590000}"/>
    <cellStyle name="40% - uthevingsfarge 6 3 3 2 3 2 2" xfId="47535" xr:uid="{00000000-0005-0000-0000-00007A590000}"/>
    <cellStyle name="40% - uthevingsfarge 6 3 3 2 3 3" xfId="47536" xr:uid="{00000000-0005-0000-0000-00007B590000}"/>
    <cellStyle name="40% - uthevingsfarge 6 3 3 2 3_3. Chng in credit spreads" xfId="47537" xr:uid="{00000000-0005-0000-0000-00007C590000}"/>
    <cellStyle name="40% - uthevingsfarge 6 3 3 2 4" xfId="47538" xr:uid="{00000000-0005-0000-0000-00007D590000}"/>
    <cellStyle name="40% - uthevingsfarge 6 3 3 2 4 2" xfId="47539" xr:uid="{00000000-0005-0000-0000-00007E590000}"/>
    <cellStyle name="40% - uthevingsfarge 6 3 3 2 5" xfId="47540" xr:uid="{00000000-0005-0000-0000-00007F590000}"/>
    <cellStyle name="40% - uthevingsfarge 6 3 3 2_3. Chng in credit spreads" xfId="47541" xr:uid="{00000000-0005-0000-0000-000080590000}"/>
    <cellStyle name="40% - uthevingsfarge 6 3 3 3" xfId="17423" xr:uid="{00000000-0005-0000-0000-000081590000}"/>
    <cellStyle name="40% - uthevingsfarge 6 3 3 3 2" xfId="47542" xr:uid="{00000000-0005-0000-0000-000082590000}"/>
    <cellStyle name="40% - uthevingsfarge 6 3 3 3 2 2" xfId="47543" xr:uid="{00000000-0005-0000-0000-000083590000}"/>
    <cellStyle name="40% - uthevingsfarge 6 3 3 3 3" xfId="47544" xr:uid="{00000000-0005-0000-0000-000084590000}"/>
    <cellStyle name="40% - uthevingsfarge 6 3 3 3_3. Chng in credit spreads" xfId="47545" xr:uid="{00000000-0005-0000-0000-000085590000}"/>
    <cellStyle name="40% - uthevingsfarge 6 3 3 4" xfId="47546" xr:uid="{00000000-0005-0000-0000-000086590000}"/>
    <cellStyle name="40% - uthevingsfarge 6 3 3 4 2" xfId="47547" xr:uid="{00000000-0005-0000-0000-000087590000}"/>
    <cellStyle name="40% - uthevingsfarge 6 3 3 4 2 2" xfId="47548" xr:uid="{00000000-0005-0000-0000-000088590000}"/>
    <cellStyle name="40% - uthevingsfarge 6 3 3 4 3" xfId="47549" xr:uid="{00000000-0005-0000-0000-000089590000}"/>
    <cellStyle name="40% - uthevingsfarge 6 3 3 4_3. Chng in credit spreads" xfId="47550" xr:uid="{00000000-0005-0000-0000-00008A590000}"/>
    <cellStyle name="40% - uthevingsfarge 6 3 3 5" xfId="47551" xr:uid="{00000000-0005-0000-0000-00008B590000}"/>
    <cellStyle name="40% - uthevingsfarge 6 3 3 5 2" xfId="47552" xr:uid="{00000000-0005-0000-0000-00008C590000}"/>
    <cellStyle name="40% - uthevingsfarge 6 3 3 6" xfId="47553" xr:uid="{00000000-0005-0000-0000-00008D590000}"/>
    <cellStyle name="40% - uthevingsfarge 6 3 3_3. Chng in credit spreads" xfId="47554" xr:uid="{00000000-0005-0000-0000-00008E590000}"/>
    <cellStyle name="40% - uthevingsfarge 6 3 4" xfId="17424" xr:uid="{00000000-0005-0000-0000-00008F590000}"/>
    <cellStyle name="40% - uthevingsfarge 6 3 4 2" xfId="17425" xr:uid="{00000000-0005-0000-0000-000090590000}"/>
    <cellStyle name="40% - uthevingsfarge 6 3 4 2 2" xfId="47555" xr:uid="{00000000-0005-0000-0000-000091590000}"/>
    <cellStyle name="40% - uthevingsfarge 6 3 4 2 2 2" xfId="47556" xr:uid="{00000000-0005-0000-0000-000092590000}"/>
    <cellStyle name="40% - uthevingsfarge 6 3 4 2 3" xfId="47557" xr:uid="{00000000-0005-0000-0000-000093590000}"/>
    <cellStyle name="40% - uthevingsfarge 6 3 4 2_3. Chng in credit spreads" xfId="47558" xr:uid="{00000000-0005-0000-0000-000094590000}"/>
    <cellStyle name="40% - uthevingsfarge 6 3 4 3" xfId="17426" xr:uid="{00000000-0005-0000-0000-000095590000}"/>
    <cellStyle name="40% - uthevingsfarge 6 3 4 3 2" xfId="47559" xr:uid="{00000000-0005-0000-0000-000096590000}"/>
    <cellStyle name="40% - uthevingsfarge 6 3 4 3 2 2" xfId="47560" xr:uid="{00000000-0005-0000-0000-000097590000}"/>
    <cellStyle name="40% - uthevingsfarge 6 3 4 3 3" xfId="47561" xr:uid="{00000000-0005-0000-0000-000098590000}"/>
    <cellStyle name="40% - uthevingsfarge 6 3 4 3_3. Chng in credit spreads" xfId="47562" xr:uid="{00000000-0005-0000-0000-000099590000}"/>
    <cellStyle name="40% - uthevingsfarge 6 3 4 4" xfId="47563" xr:uid="{00000000-0005-0000-0000-00009A590000}"/>
    <cellStyle name="40% - uthevingsfarge 6 3 4 4 2" xfId="47564" xr:uid="{00000000-0005-0000-0000-00009B590000}"/>
    <cellStyle name="40% - uthevingsfarge 6 3 4 5" xfId="47565" xr:uid="{00000000-0005-0000-0000-00009C590000}"/>
    <cellStyle name="40% - uthevingsfarge 6 3 4 6" xfId="47566" xr:uid="{00000000-0005-0000-0000-00009D590000}"/>
    <cellStyle name="40% - uthevingsfarge 6 3 4_3. Chng in credit spreads" xfId="47567" xr:uid="{00000000-0005-0000-0000-00009E590000}"/>
    <cellStyle name="40% - uthevingsfarge 6 3 5" xfId="17427" xr:uid="{00000000-0005-0000-0000-00009F590000}"/>
    <cellStyle name="40% - uthevingsfarge 6 3 5 2" xfId="17428" xr:uid="{00000000-0005-0000-0000-0000A0590000}"/>
    <cellStyle name="40% - uthevingsfarge 6 3 5 2 2" xfId="47568" xr:uid="{00000000-0005-0000-0000-0000A1590000}"/>
    <cellStyle name="40% - uthevingsfarge 6 3 5 3" xfId="17429" xr:uid="{00000000-0005-0000-0000-0000A2590000}"/>
    <cellStyle name="40% - uthevingsfarge 6 3 5 4" xfId="47569" xr:uid="{00000000-0005-0000-0000-0000A3590000}"/>
    <cellStyle name="40% - uthevingsfarge 6 3 5 5" xfId="47570" xr:uid="{00000000-0005-0000-0000-0000A4590000}"/>
    <cellStyle name="40% - uthevingsfarge 6 3 5 6" xfId="47571" xr:uid="{00000000-0005-0000-0000-0000A5590000}"/>
    <cellStyle name="40% - uthevingsfarge 6 3 5_3. Chng in credit spreads" xfId="47572" xr:uid="{00000000-0005-0000-0000-0000A6590000}"/>
    <cellStyle name="40% - uthevingsfarge 6 3 6" xfId="17430" xr:uid="{00000000-0005-0000-0000-0000A7590000}"/>
    <cellStyle name="40% - uthevingsfarge 6 3 6 2" xfId="17431" xr:uid="{00000000-0005-0000-0000-0000A8590000}"/>
    <cellStyle name="40% - uthevingsfarge 6 3 6 2 2" xfId="47573" xr:uid="{00000000-0005-0000-0000-0000A9590000}"/>
    <cellStyle name="40% - uthevingsfarge 6 3 6 3" xfId="17432" xr:uid="{00000000-0005-0000-0000-0000AA590000}"/>
    <cellStyle name="40% - uthevingsfarge 6 3 6 4" xfId="47574" xr:uid="{00000000-0005-0000-0000-0000AB590000}"/>
    <cellStyle name="40% - uthevingsfarge 6 3 6 5" xfId="47575" xr:uid="{00000000-0005-0000-0000-0000AC590000}"/>
    <cellStyle name="40% - uthevingsfarge 6 3 6 6" xfId="47576" xr:uid="{00000000-0005-0000-0000-0000AD590000}"/>
    <cellStyle name="40% - uthevingsfarge 6 3 6_3. Chng in credit spreads" xfId="47577" xr:uid="{00000000-0005-0000-0000-0000AE590000}"/>
    <cellStyle name="40% - uthevingsfarge 6 3 7" xfId="17433" xr:uid="{00000000-0005-0000-0000-0000AF590000}"/>
    <cellStyle name="40% - uthevingsfarge 6 3 7 2" xfId="17434" xr:uid="{00000000-0005-0000-0000-0000B0590000}"/>
    <cellStyle name="40% - uthevingsfarge 6 3 7 2 2" xfId="47578" xr:uid="{00000000-0005-0000-0000-0000B1590000}"/>
    <cellStyle name="40% - uthevingsfarge 6 3 7 3" xfId="47579" xr:uid="{00000000-0005-0000-0000-0000B2590000}"/>
    <cellStyle name="40% - uthevingsfarge 6 3 7_3. Chng in credit spreads" xfId="47580" xr:uid="{00000000-0005-0000-0000-0000B3590000}"/>
    <cellStyle name="40% - uthevingsfarge 6 3 8" xfId="17435" xr:uid="{00000000-0005-0000-0000-0000B4590000}"/>
    <cellStyle name="40% - uthevingsfarge 6 3 9" xfId="39962" xr:uid="{00000000-0005-0000-0000-0000B5590000}"/>
    <cellStyle name="40% - uthevingsfarge 6 3_4 manuell" xfId="55480"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1" xr:uid="{00000000-0005-0000-0000-0000BA590000}"/>
    <cellStyle name="40% - uthevingsfarge 6 30 2_4 manuell" xfId="55481" xr:uid="{2CF79815-1E2B-43E5-86C1-AD1BA7373C3F}"/>
    <cellStyle name="40% - uthevingsfarge 6 30 3" xfId="5373" xr:uid="{00000000-0005-0000-0000-0000BC590000}"/>
    <cellStyle name="40% - uthevingsfarge 6 30 4" xfId="47582" xr:uid="{00000000-0005-0000-0000-0000BD590000}"/>
    <cellStyle name="40% - uthevingsfarge 6 30_4 manuell" xfId="55482"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83" xr:uid="{00000000-0005-0000-0000-0000C2590000}"/>
    <cellStyle name="40% - uthevingsfarge 6 31 2_4 manuell" xfId="55483" xr:uid="{7E802102-FCF6-49AD-8A5A-3705C0B725DC}"/>
    <cellStyle name="40% - uthevingsfarge 6 31 3" xfId="5377" xr:uid="{00000000-0005-0000-0000-0000C4590000}"/>
    <cellStyle name="40% - uthevingsfarge 6 31 4" xfId="47584" xr:uid="{00000000-0005-0000-0000-0000C5590000}"/>
    <cellStyle name="40% - uthevingsfarge 6 31_4 manuell" xfId="55484"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85" xr:uid="{00000000-0005-0000-0000-0000CA590000}"/>
    <cellStyle name="40% - uthevingsfarge 6 32 2_4 manuell" xfId="55485" xr:uid="{E1478D69-0B21-45B9-A03B-94590B5109B5}"/>
    <cellStyle name="40% - uthevingsfarge 6 32 3" xfId="5381" xr:uid="{00000000-0005-0000-0000-0000CC590000}"/>
    <cellStyle name="40% - uthevingsfarge 6 32 4" xfId="47586" xr:uid="{00000000-0005-0000-0000-0000CD590000}"/>
    <cellStyle name="40% - uthevingsfarge 6 32_4 manuell" xfId="55486"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87" xr:uid="{00000000-0005-0000-0000-0000D2590000}"/>
    <cellStyle name="40% - uthevingsfarge 6 33 2_4 manuell" xfId="55487" xr:uid="{CAF1CACB-B880-4EC4-8034-98945D1690D0}"/>
    <cellStyle name="40% - uthevingsfarge 6 33 3" xfId="5385" xr:uid="{00000000-0005-0000-0000-0000D4590000}"/>
    <cellStyle name="40% - uthevingsfarge 6 33 4" xfId="47588" xr:uid="{00000000-0005-0000-0000-0000D5590000}"/>
    <cellStyle name="40% - uthevingsfarge 6 33_4 manuell" xfId="55488"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89" xr:uid="{00000000-0005-0000-0000-0000DA590000}"/>
    <cellStyle name="40% - uthevingsfarge 6 34 2_4 manuell" xfId="55489" xr:uid="{AF976534-2AE0-4DFE-918C-B5A69F3E9E96}"/>
    <cellStyle name="40% - uthevingsfarge 6 34 3" xfId="5389" xr:uid="{00000000-0005-0000-0000-0000DC590000}"/>
    <cellStyle name="40% - uthevingsfarge 6 34 4" xfId="47590" xr:uid="{00000000-0005-0000-0000-0000DD590000}"/>
    <cellStyle name="40% - uthevingsfarge 6 34_4 manuell" xfId="55490"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1" xr:uid="{00000000-0005-0000-0000-0000E2590000}"/>
    <cellStyle name="40% - uthevingsfarge 6 35 2_4 manuell" xfId="55491" xr:uid="{DE02E3B8-5F68-4DAF-9EE9-CCE4497B2895}"/>
    <cellStyle name="40% - uthevingsfarge 6 35 3" xfId="5393" xr:uid="{00000000-0005-0000-0000-0000E4590000}"/>
    <cellStyle name="40% - uthevingsfarge 6 35 4" xfId="47592" xr:uid="{00000000-0005-0000-0000-0000E5590000}"/>
    <cellStyle name="40% - uthevingsfarge 6 35_4 manuell" xfId="55492"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593" xr:uid="{00000000-0005-0000-0000-0000EA590000}"/>
    <cellStyle name="40% - uthevingsfarge 6 36 2_4 manuell" xfId="55493" xr:uid="{7CE6B7EB-0DFA-4298-9D6E-4B6E675263B4}"/>
    <cellStyle name="40% - uthevingsfarge 6 36 3" xfId="5397" xr:uid="{00000000-0005-0000-0000-0000EC590000}"/>
    <cellStyle name="40% - uthevingsfarge 6 36 4" xfId="47594" xr:uid="{00000000-0005-0000-0000-0000ED590000}"/>
    <cellStyle name="40% - uthevingsfarge 6 36_4 manuell" xfId="55494"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595" xr:uid="{00000000-0005-0000-0000-0000F2590000}"/>
    <cellStyle name="40% - uthevingsfarge 6 37 2_4 manuell" xfId="55495" xr:uid="{01381F50-5F86-4272-9C34-42D3AFE42AD9}"/>
    <cellStyle name="40% - uthevingsfarge 6 37 3" xfId="5401" xr:uid="{00000000-0005-0000-0000-0000F4590000}"/>
    <cellStyle name="40% - uthevingsfarge 6 37 4" xfId="47596" xr:uid="{00000000-0005-0000-0000-0000F5590000}"/>
    <cellStyle name="40% - uthevingsfarge 6 37_4 manuell" xfId="55496"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597" xr:uid="{00000000-0005-0000-0000-0000FA590000}"/>
    <cellStyle name="40% - uthevingsfarge 6 38 2_4 manuell" xfId="55497" xr:uid="{982485A0-FD1E-4308-AD49-25804D2DA575}"/>
    <cellStyle name="40% - uthevingsfarge 6 38 3" xfId="5405" xr:uid="{00000000-0005-0000-0000-0000FC590000}"/>
    <cellStyle name="40% - uthevingsfarge 6 38 4" xfId="47598" xr:uid="{00000000-0005-0000-0000-0000FD590000}"/>
    <cellStyle name="40% - uthevingsfarge 6 38_4 manuell" xfId="55498"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599" xr:uid="{00000000-0005-0000-0000-0000025A0000}"/>
    <cellStyle name="40% - uthevingsfarge 6 39 2_4 manuell" xfId="55499" xr:uid="{B10E631E-CBFF-4E6D-A48C-11579C0623B9}"/>
    <cellStyle name="40% - uthevingsfarge 6 39 3" xfId="5409" xr:uid="{00000000-0005-0000-0000-0000045A0000}"/>
    <cellStyle name="40% - uthevingsfarge 6 39 4" xfId="47600" xr:uid="{00000000-0005-0000-0000-0000055A0000}"/>
    <cellStyle name="40% - uthevingsfarge 6 39_4 manuell" xfId="55500" xr:uid="{A347CD6A-C763-4E5C-BF46-3FB032752B1D}"/>
    <cellStyle name="40% - uthevingsfarge 6 4" xfId="5410" xr:uid="{00000000-0005-0000-0000-0000075A0000}"/>
    <cellStyle name="40% - uthevingsfarge 6 4 10" xfId="47601"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2" xr:uid="{00000000-0005-0000-0000-00000C5A0000}"/>
    <cellStyle name="40% - uthevingsfarge 6 4 2 2 3" xfId="47603" xr:uid="{00000000-0005-0000-0000-00000D5A0000}"/>
    <cellStyle name="40% - uthevingsfarge 6 4 2 2_3. Chng in credit spreads" xfId="47604" xr:uid="{00000000-0005-0000-0000-00000E5A0000}"/>
    <cellStyle name="40% - uthevingsfarge 6 4 2 3" xfId="17437" xr:uid="{00000000-0005-0000-0000-00000F5A0000}"/>
    <cellStyle name="40% - uthevingsfarge 6 4 2 3 2" xfId="47605" xr:uid="{00000000-0005-0000-0000-0000105A0000}"/>
    <cellStyle name="40% - uthevingsfarge 6 4 2 3 2 2" xfId="47606" xr:uid="{00000000-0005-0000-0000-0000115A0000}"/>
    <cellStyle name="40% - uthevingsfarge 6 4 2 3 3" xfId="47607" xr:uid="{00000000-0005-0000-0000-0000125A0000}"/>
    <cellStyle name="40% - uthevingsfarge 6 4 2 3_3. Chng in credit spreads" xfId="47608" xr:uid="{00000000-0005-0000-0000-0000135A0000}"/>
    <cellStyle name="40% - uthevingsfarge 6 4 2 4" xfId="47609" xr:uid="{00000000-0005-0000-0000-0000145A0000}"/>
    <cellStyle name="40% - uthevingsfarge 6 4 2 4 2" xfId="47610" xr:uid="{00000000-0005-0000-0000-0000155A0000}"/>
    <cellStyle name="40% - uthevingsfarge 6 4 2 5" xfId="47611" xr:uid="{00000000-0005-0000-0000-0000165A0000}"/>
    <cellStyle name="40% - uthevingsfarge 6 4 2 6" xfId="47612" xr:uid="{00000000-0005-0000-0000-0000175A0000}"/>
    <cellStyle name="40% - uthevingsfarge 6 4 2 7" xfId="47613" xr:uid="{00000000-0005-0000-0000-0000185A0000}"/>
    <cellStyle name="40% - uthevingsfarge 6 4 2 8" xfId="47614" xr:uid="{00000000-0005-0000-0000-0000195A0000}"/>
    <cellStyle name="40% - uthevingsfarge 6 4 2_3. Chng in credit spreads" xfId="47615" xr:uid="{00000000-0005-0000-0000-00001A5A0000}"/>
    <cellStyle name="40% - uthevingsfarge 6 4 3" xfId="5413" xr:uid="{00000000-0005-0000-0000-00001B5A0000}"/>
    <cellStyle name="40% - uthevingsfarge 6 4 3 2" xfId="17438" xr:uid="{00000000-0005-0000-0000-00001C5A0000}"/>
    <cellStyle name="40% - uthevingsfarge 6 4 3 2 2" xfId="47616" xr:uid="{00000000-0005-0000-0000-00001D5A0000}"/>
    <cellStyle name="40% - uthevingsfarge 6 4 3 3" xfId="17439" xr:uid="{00000000-0005-0000-0000-00001E5A0000}"/>
    <cellStyle name="40% - uthevingsfarge 6 4 3 4" xfId="47617" xr:uid="{00000000-0005-0000-0000-00001F5A0000}"/>
    <cellStyle name="40% - uthevingsfarge 6 4 3 5" xfId="47618" xr:uid="{00000000-0005-0000-0000-0000205A0000}"/>
    <cellStyle name="40% - uthevingsfarge 6 4 3 6" xfId="47619" xr:uid="{00000000-0005-0000-0000-0000215A0000}"/>
    <cellStyle name="40% - uthevingsfarge 6 4 3_3. Chng in credit spreads" xfId="47620" xr:uid="{00000000-0005-0000-0000-0000225A0000}"/>
    <cellStyle name="40% - uthevingsfarge 6 4 4" xfId="17440" xr:uid="{00000000-0005-0000-0000-0000235A0000}"/>
    <cellStyle name="40% - uthevingsfarge 6 4 4 2" xfId="17441" xr:uid="{00000000-0005-0000-0000-0000245A0000}"/>
    <cellStyle name="40% - uthevingsfarge 6 4 4 2 2" xfId="47621" xr:uid="{00000000-0005-0000-0000-0000255A0000}"/>
    <cellStyle name="40% - uthevingsfarge 6 4 4 3" xfId="17442" xr:uid="{00000000-0005-0000-0000-0000265A0000}"/>
    <cellStyle name="40% - uthevingsfarge 6 4 4 4" xfId="47622" xr:uid="{00000000-0005-0000-0000-0000275A0000}"/>
    <cellStyle name="40% - uthevingsfarge 6 4 4 5" xfId="47623" xr:uid="{00000000-0005-0000-0000-0000285A0000}"/>
    <cellStyle name="40% - uthevingsfarge 6 4 4 6" xfId="47624" xr:uid="{00000000-0005-0000-0000-0000295A0000}"/>
    <cellStyle name="40% - uthevingsfarge 6 4 4_3. Chng in credit spreads" xfId="47625"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26" xr:uid="{00000000-0005-0000-0000-00002E5A0000}"/>
    <cellStyle name="40% - uthevingsfarge 6 4 5 5" xfId="47627" xr:uid="{00000000-0005-0000-0000-00002F5A0000}"/>
    <cellStyle name="40% - uthevingsfarge 6 4 5 6" xfId="47628"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3" xr:uid="{00000000-0005-0000-0000-0000365A0000}"/>
    <cellStyle name="40% - uthevingsfarge 6 4 9" xfId="47629" xr:uid="{00000000-0005-0000-0000-0000375A0000}"/>
    <cellStyle name="40% - uthevingsfarge 6 4_3. Chng in credit spreads" xfId="47630"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1" xr:uid="{00000000-0005-0000-0000-00003C5A0000}"/>
    <cellStyle name="40% - uthevingsfarge 6 40 2_4 manuell" xfId="55501" xr:uid="{77F47BB8-40EE-4F03-993A-EF7095DD95A3}"/>
    <cellStyle name="40% - uthevingsfarge 6 40 3" xfId="5417" xr:uid="{00000000-0005-0000-0000-00003E5A0000}"/>
    <cellStyle name="40% - uthevingsfarge 6 40 4" xfId="47632" xr:uid="{00000000-0005-0000-0000-00003F5A0000}"/>
    <cellStyle name="40% - uthevingsfarge 6 40_4 manuell" xfId="55502"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33" xr:uid="{00000000-0005-0000-0000-0000445A0000}"/>
    <cellStyle name="40% - uthevingsfarge 6 41 2_4 manuell" xfId="55503" xr:uid="{2D78C977-05C4-40FD-B69B-BDEB00B56F53}"/>
    <cellStyle name="40% - uthevingsfarge 6 41 3" xfId="5421" xr:uid="{00000000-0005-0000-0000-0000465A0000}"/>
    <cellStyle name="40% - uthevingsfarge 6 41 4" xfId="47634" xr:uid="{00000000-0005-0000-0000-0000475A0000}"/>
    <cellStyle name="40% - uthevingsfarge 6 41_4 manuell" xfId="55504"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35" xr:uid="{00000000-0005-0000-0000-00004C5A0000}"/>
    <cellStyle name="40% - uthevingsfarge 6 42 2_4 manuell" xfId="55505" xr:uid="{D9E7AE99-CF41-48B3-8BAC-08D42AD102D8}"/>
    <cellStyle name="40% - uthevingsfarge 6 42 3" xfId="5425" xr:uid="{00000000-0005-0000-0000-00004E5A0000}"/>
    <cellStyle name="40% - uthevingsfarge 6 42 4" xfId="47636" xr:uid="{00000000-0005-0000-0000-00004F5A0000}"/>
    <cellStyle name="40% - uthevingsfarge 6 42_4 manuell" xfId="55506"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37" xr:uid="{00000000-0005-0000-0000-0000545A0000}"/>
    <cellStyle name="40% - uthevingsfarge 6 43 2_4 manuell" xfId="55507" xr:uid="{759E2432-9C5B-47E4-8CAA-E8E936ADFFD4}"/>
    <cellStyle name="40% - uthevingsfarge 6 43 3" xfId="5429" xr:uid="{00000000-0005-0000-0000-0000565A0000}"/>
    <cellStyle name="40% - uthevingsfarge 6 43 4" xfId="47638" xr:uid="{00000000-0005-0000-0000-0000575A0000}"/>
    <cellStyle name="40% - uthevingsfarge 6 43_4 manuell" xfId="55508"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39" xr:uid="{00000000-0005-0000-0000-00005C5A0000}"/>
    <cellStyle name="40% - uthevingsfarge 6 44 2_4 manuell" xfId="55509" xr:uid="{7385B671-302D-4984-8941-90636009990D}"/>
    <cellStyle name="40% - uthevingsfarge 6 44 3" xfId="5433" xr:uid="{00000000-0005-0000-0000-00005E5A0000}"/>
    <cellStyle name="40% - uthevingsfarge 6 44 4" xfId="47640" xr:uid="{00000000-0005-0000-0000-00005F5A0000}"/>
    <cellStyle name="40% - uthevingsfarge 6 44_4 manuell" xfId="55510"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1" xr:uid="{00000000-0005-0000-0000-0000645A0000}"/>
    <cellStyle name="40% - uthevingsfarge 6 45 2_4 manuell" xfId="55511" xr:uid="{ADC20AF4-F6CE-4872-BD26-37064EF25910}"/>
    <cellStyle name="40% - uthevingsfarge 6 45 3" xfId="5437" xr:uid="{00000000-0005-0000-0000-0000665A0000}"/>
    <cellStyle name="40% - uthevingsfarge 6 45 4" xfId="47642" xr:uid="{00000000-0005-0000-0000-0000675A0000}"/>
    <cellStyle name="40% - uthevingsfarge 6 45_4 manuell" xfId="55512"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43" xr:uid="{00000000-0005-0000-0000-00006C5A0000}"/>
    <cellStyle name="40% - uthevingsfarge 6 46 2_4 manuell" xfId="55513" xr:uid="{16D37D0F-1AC8-4361-A791-AF1A068297E8}"/>
    <cellStyle name="40% - uthevingsfarge 6 46 3" xfId="5441" xr:uid="{00000000-0005-0000-0000-00006E5A0000}"/>
    <cellStyle name="40% - uthevingsfarge 6 46 4" xfId="47644" xr:uid="{00000000-0005-0000-0000-00006F5A0000}"/>
    <cellStyle name="40% - uthevingsfarge 6 46_4 manuell" xfId="55514"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45" xr:uid="{00000000-0005-0000-0000-0000745A0000}"/>
    <cellStyle name="40% - uthevingsfarge 6 47 2_4 manuell" xfId="55515" xr:uid="{B7602CBF-86CF-4C0F-9853-2176BA74DE31}"/>
    <cellStyle name="40% - uthevingsfarge 6 47 3" xfId="5445" xr:uid="{00000000-0005-0000-0000-0000765A0000}"/>
    <cellStyle name="40% - uthevingsfarge 6 47 4" xfId="47646" xr:uid="{00000000-0005-0000-0000-0000775A0000}"/>
    <cellStyle name="40% - uthevingsfarge 6 47_4 manuell" xfId="55516"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47" xr:uid="{00000000-0005-0000-0000-00007C5A0000}"/>
    <cellStyle name="40% - uthevingsfarge 6 48 2_4 manuell" xfId="55517" xr:uid="{F5CDC839-84C8-49A5-A747-C1C4A31FB441}"/>
    <cellStyle name="40% - uthevingsfarge 6 48 3" xfId="5449" xr:uid="{00000000-0005-0000-0000-00007E5A0000}"/>
    <cellStyle name="40% - uthevingsfarge 6 48 4" xfId="47648" xr:uid="{00000000-0005-0000-0000-00007F5A0000}"/>
    <cellStyle name="40% - uthevingsfarge 6 48_4 manuell" xfId="55518"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49" xr:uid="{00000000-0005-0000-0000-0000845A0000}"/>
    <cellStyle name="40% - uthevingsfarge 6 49 2_4 manuell" xfId="55519" xr:uid="{21AAFA70-118D-4F6B-AA1D-F1697209C892}"/>
    <cellStyle name="40% - uthevingsfarge 6 49 3" xfId="5453" xr:uid="{00000000-0005-0000-0000-0000865A0000}"/>
    <cellStyle name="40% - uthevingsfarge 6 49 4" xfId="47650" xr:uid="{00000000-0005-0000-0000-0000875A0000}"/>
    <cellStyle name="40% - uthevingsfarge 6 49_4 manuell" xfId="55520"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1" xr:uid="{00000000-0005-0000-0000-00008C5A0000}"/>
    <cellStyle name="40% - uthevingsfarge 6 5 2 2 2 2" xfId="47652" xr:uid="{00000000-0005-0000-0000-00008D5A0000}"/>
    <cellStyle name="40% - uthevingsfarge 6 5 2 2 3" xfId="47653" xr:uid="{00000000-0005-0000-0000-00008E5A0000}"/>
    <cellStyle name="40% - uthevingsfarge 6 5 2 2_3. Chng in credit spreads" xfId="47654" xr:uid="{00000000-0005-0000-0000-00008F5A0000}"/>
    <cellStyle name="40% - uthevingsfarge 6 5 2 3" xfId="47655" xr:uid="{00000000-0005-0000-0000-0000905A0000}"/>
    <cellStyle name="40% - uthevingsfarge 6 5 2 3 2" xfId="47656" xr:uid="{00000000-0005-0000-0000-0000915A0000}"/>
    <cellStyle name="40% - uthevingsfarge 6 5 2 3 2 2" xfId="47657" xr:uid="{00000000-0005-0000-0000-0000925A0000}"/>
    <cellStyle name="40% - uthevingsfarge 6 5 2 3 3" xfId="47658" xr:uid="{00000000-0005-0000-0000-0000935A0000}"/>
    <cellStyle name="40% - uthevingsfarge 6 5 2 3_3. Chng in credit spreads" xfId="47659" xr:uid="{00000000-0005-0000-0000-0000945A0000}"/>
    <cellStyle name="40% - uthevingsfarge 6 5 2 4" xfId="47660" xr:uid="{00000000-0005-0000-0000-0000955A0000}"/>
    <cellStyle name="40% - uthevingsfarge 6 5 2 4 2" xfId="47661" xr:uid="{00000000-0005-0000-0000-0000965A0000}"/>
    <cellStyle name="40% - uthevingsfarge 6 5 2 5" xfId="47662" xr:uid="{00000000-0005-0000-0000-0000975A0000}"/>
    <cellStyle name="40% - uthevingsfarge 6 5 2_3. Chng in credit spreads" xfId="47663" xr:uid="{00000000-0005-0000-0000-0000985A0000}"/>
    <cellStyle name="40% - uthevingsfarge 6 5 3" xfId="5457" xr:uid="{00000000-0005-0000-0000-0000995A0000}"/>
    <cellStyle name="40% - uthevingsfarge 6 5 3 2" xfId="17451" xr:uid="{00000000-0005-0000-0000-00009A5A0000}"/>
    <cellStyle name="40% - uthevingsfarge 6 5 3 2 2" xfId="47664" xr:uid="{00000000-0005-0000-0000-00009B5A0000}"/>
    <cellStyle name="40% - uthevingsfarge 6 5 3 3" xfId="47665" xr:uid="{00000000-0005-0000-0000-00009C5A0000}"/>
    <cellStyle name="40% - uthevingsfarge 6 5 3_3. Chng in credit spreads" xfId="47666" xr:uid="{00000000-0005-0000-0000-00009D5A0000}"/>
    <cellStyle name="40% - uthevingsfarge 6 5 4" xfId="17452" xr:uid="{00000000-0005-0000-0000-00009E5A0000}"/>
    <cellStyle name="40% - uthevingsfarge 6 5 4 2" xfId="47667" xr:uid="{00000000-0005-0000-0000-00009F5A0000}"/>
    <cellStyle name="40% - uthevingsfarge 6 5 4 2 2" xfId="47668" xr:uid="{00000000-0005-0000-0000-0000A05A0000}"/>
    <cellStyle name="40% - uthevingsfarge 6 5 4 3" xfId="47669" xr:uid="{00000000-0005-0000-0000-0000A15A0000}"/>
    <cellStyle name="40% - uthevingsfarge 6 5 4_3. Chng in credit spreads" xfId="47670" xr:uid="{00000000-0005-0000-0000-0000A25A0000}"/>
    <cellStyle name="40% - uthevingsfarge 6 5 5" xfId="17453" xr:uid="{00000000-0005-0000-0000-0000A35A0000}"/>
    <cellStyle name="40% - uthevingsfarge 6 5 5 2" xfId="47671" xr:uid="{00000000-0005-0000-0000-0000A45A0000}"/>
    <cellStyle name="40% - uthevingsfarge 6 5 6" xfId="39964" xr:uid="{00000000-0005-0000-0000-0000A55A0000}"/>
    <cellStyle name="40% - uthevingsfarge 6 5 7" xfId="47672" xr:uid="{00000000-0005-0000-0000-0000A65A0000}"/>
    <cellStyle name="40% - uthevingsfarge 6 5 8" xfId="47673" xr:uid="{00000000-0005-0000-0000-0000A75A0000}"/>
    <cellStyle name="40% - uthevingsfarge 6 5 9" xfId="47674" xr:uid="{00000000-0005-0000-0000-0000A85A0000}"/>
    <cellStyle name="40% - uthevingsfarge 6 5_3. Chng in credit spreads" xfId="47675"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76" xr:uid="{00000000-0005-0000-0000-0000AD5A0000}"/>
    <cellStyle name="40% - uthevingsfarge 6 50 2_4 manuell" xfId="55521" xr:uid="{B25069E9-D7AF-4CC4-BD0F-97BFF672148D}"/>
    <cellStyle name="40% - uthevingsfarge 6 50 3" xfId="5461" xr:uid="{00000000-0005-0000-0000-0000AF5A0000}"/>
    <cellStyle name="40% - uthevingsfarge 6 50 4" xfId="47677" xr:uid="{00000000-0005-0000-0000-0000B05A0000}"/>
    <cellStyle name="40% - uthevingsfarge 6 50_4 manuell" xfId="55522"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78" xr:uid="{00000000-0005-0000-0000-0000B55A0000}"/>
    <cellStyle name="40% - uthevingsfarge 6 51 2_4 manuell" xfId="55523" xr:uid="{DFD912C8-2102-42A8-BCB6-50FD8F9F749E}"/>
    <cellStyle name="40% - uthevingsfarge 6 51 3" xfId="5465" xr:uid="{00000000-0005-0000-0000-0000B75A0000}"/>
    <cellStyle name="40% - uthevingsfarge 6 51 4" xfId="47679" xr:uid="{00000000-0005-0000-0000-0000B85A0000}"/>
    <cellStyle name="40% - uthevingsfarge 6 51_4 manuell" xfId="55524"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0" xr:uid="{00000000-0005-0000-0000-0000BD5A0000}"/>
    <cellStyle name="40% - uthevingsfarge 6 52 2_4 manuell" xfId="55525" xr:uid="{0BF46E3D-A733-420F-AF5B-0F56D3500C79}"/>
    <cellStyle name="40% - uthevingsfarge 6 52 3" xfId="5469" xr:uid="{00000000-0005-0000-0000-0000BF5A0000}"/>
    <cellStyle name="40% - uthevingsfarge 6 52 4" xfId="47681" xr:uid="{00000000-0005-0000-0000-0000C05A0000}"/>
    <cellStyle name="40% - uthevingsfarge 6 52_4 manuell" xfId="55526"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2" xr:uid="{00000000-0005-0000-0000-0000C55A0000}"/>
    <cellStyle name="40% - uthevingsfarge 6 53 2_4 manuell" xfId="55527" xr:uid="{B5A123A4-0A52-475E-81D1-E1CDC250FA9E}"/>
    <cellStyle name="40% - uthevingsfarge 6 53 3" xfId="5473" xr:uid="{00000000-0005-0000-0000-0000C75A0000}"/>
    <cellStyle name="40% - uthevingsfarge 6 53 4" xfId="47683" xr:uid="{00000000-0005-0000-0000-0000C85A0000}"/>
    <cellStyle name="40% - uthevingsfarge 6 53_4 manuell" xfId="55528"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84" xr:uid="{00000000-0005-0000-0000-0000CD5A0000}"/>
    <cellStyle name="40% - uthevingsfarge 6 54 2_4 manuell" xfId="55529" xr:uid="{39FFA7FF-7C66-47C3-9965-A2FA5AD15986}"/>
    <cellStyle name="40% - uthevingsfarge 6 54 3" xfId="5477" xr:uid="{00000000-0005-0000-0000-0000CF5A0000}"/>
    <cellStyle name="40% - uthevingsfarge 6 54 4" xfId="47685" xr:uid="{00000000-0005-0000-0000-0000D05A0000}"/>
    <cellStyle name="40% - uthevingsfarge 6 54_4 manuell" xfId="55530"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86" xr:uid="{00000000-0005-0000-0000-0000D55A0000}"/>
    <cellStyle name="40% - uthevingsfarge 6 55 2_4 manuell" xfId="55531" xr:uid="{541F48EC-C00C-4B18-9D39-E6778FCF3B74}"/>
    <cellStyle name="40% - uthevingsfarge 6 55 3" xfId="5481" xr:uid="{00000000-0005-0000-0000-0000D75A0000}"/>
    <cellStyle name="40% - uthevingsfarge 6 55 4" xfId="47687" xr:uid="{00000000-0005-0000-0000-0000D85A0000}"/>
    <cellStyle name="40% - uthevingsfarge 6 55_4 manuell" xfId="55532"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88" xr:uid="{00000000-0005-0000-0000-0000DD5A0000}"/>
    <cellStyle name="40% - uthevingsfarge 6 56 2_4 manuell" xfId="55533" xr:uid="{5E4EDBEC-EA25-48DE-B9FA-5795CE6606C3}"/>
    <cellStyle name="40% - uthevingsfarge 6 56 3" xfId="5485" xr:uid="{00000000-0005-0000-0000-0000DF5A0000}"/>
    <cellStyle name="40% - uthevingsfarge 6 56 4" xfId="47689" xr:uid="{00000000-0005-0000-0000-0000E05A0000}"/>
    <cellStyle name="40% - uthevingsfarge 6 56_4 manuell" xfId="55534"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0" xr:uid="{00000000-0005-0000-0000-0000E55A0000}"/>
    <cellStyle name="40% - uthevingsfarge 6 57 2_4 manuell" xfId="55535" xr:uid="{3B0B1CF9-8DCE-48B6-880B-91335177FBC7}"/>
    <cellStyle name="40% - uthevingsfarge 6 57 3" xfId="5489" xr:uid="{00000000-0005-0000-0000-0000E75A0000}"/>
    <cellStyle name="40% - uthevingsfarge 6 57 4" xfId="47691" xr:uid="{00000000-0005-0000-0000-0000E85A0000}"/>
    <cellStyle name="40% - uthevingsfarge 6 57_4 manuell" xfId="55536"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2" xr:uid="{00000000-0005-0000-0000-0000ED5A0000}"/>
    <cellStyle name="40% - uthevingsfarge 6 58 2_4 manuell" xfId="55537" xr:uid="{146D1562-0D73-43C1-9C8F-CBB95708F09B}"/>
    <cellStyle name="40% - uthevingsfarge 6 58 3" xfId="5493" xr:uid="{00000000-0005-0000-0000-0000EF5A0000}"/>
    <cellStyle name="40% - uthevingsfarge 6 58 4" xfId="47693" xr:uid="{00000000-0005-0000-0000-0000F05A0000}"/>
    <cellStyle name="40% - uthevingsfarge 6 58_4 manuell" xfId="55538"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694" xr:uid="{00000000-0005-0000-0000-0000F55A0000}"/>
    <cellStyle name="40% - uthevingsfarge 6 59 2_4 manuell" xfId="55539" xr:uid="{AE29F37F-7088-40D7-AB83-895020A238F7}"/>
    <cellStyle name="40% - uthevingsfarge 6 59 3" xfId="5497" xr:uid="{00000000-0005-0000-0000-0000F75A0000}"/>
    <cellStyle name="40% - uthevingsfarge 6 59 4" xfId="47695" xr:uid="{00000000-0005-0000-0000-0000F85A0000}"/>
    <cellStyle name="40% - uthevingsfarge 6 59_4 manuell" xfId="55540"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696" xr:uid="{00000000-0005-0000-0000-0000FD5A0000}"/>
    <cellStyle name="40% - uthevingsfarge 6 6 2 2_CC1" xfId="55541" xr:uid="{482A3E1C-0C00-40AD-8559-186CB3DF38D2}"/>
    <cellStyle name="40% - uthevingsfarge 6 6 2 3" xfId="47697" xr:uid="{00000000-0005-0000-0000-0000FE5A0000}"/>
    <cellStyle name="40% - uthevingsfarge 6 6 2 4" xfId="47698" xr:uid="{00000000-0005-0000-0000-0000FF5A0000}"/>
    <cellStyle name="40% - uthevingsfarge 6 6 2_3. Chng in credit spreads" xfId="47699" xr:uid="{00000000-0005-0000-0000-0000005B0000}"/>
    <cellStyle name="40% - uthevingsfarge 6 6 3" xfId="5501" xr:uid="{00000000-0005-0000-0000-0000015B0000}"/>
    <cellStyle name="40% - uthevingsfarge 6 6 3 2" xfId="17454" xr:uid="{00000000-0005-0000-0000-0000025B0000}"/>
    <cellStyle name="40% - uthevingsfarge 6 6 3 2 2" xfId="47700" xr:uid="{00000000-0005-0000-0000-0000035B0000}"/>
    <cellStyle name="40% - uthevingsfarge 6 6 3 3" xfId="47701" xr:uid="{00000000-0005-0000-0000-0000045B0000}"/>
    <cellStyle name="40% - uthevingsfarge 6 6 3_3. Chng in credit spreads" xfId="47702" xr:uid="{00000000-0005-0000-0000-0000055B0000}"/>
    <cellStyle name="40% - uthevingsfarge 6 6 4" xfId="17455" xr:uid="{00000000-0005-0000-0000-0000065B0000}"/>
    <cellStyle name="40% - uthevingsfarge 6 6 4 2" xfId="47703" xr:uid="{00000000-0005-0000-0000-0000075B0000}"/>
    <cellStyle name="40% - uthevingsfarge 6 6 5" xfId="17456" xr:uid="{00000000-0005-0000-0000-0000085B0000}"/>
    <cellStyle name="40% - uthevingsfarge 6 6 6" xfId="39965" xr:uid="{00000000-0005-0000-0000-0000095B0000}"/>
    <cellStyle name="40% - uthevingsfarge 6 6 7" xfId="47704" xr:uid="{00000000-0005-0000-0000-00000A5B0000}"/>
    <cellStyle name="40% - uthevingsfarge 6 6 8" xfId="47705" xr:uid="{00000000-0005-0000-0000-00000B5B0000}"/>
    <cellStyle name="40% - uthevingsfarge 6 6 9" xfId="47706" xr:uid="{00000000-0005-0000-0000-00000C5B0000}"/>
    <cellStyle name="40% - uthevingsfarge 6 6_3. Chng in credit spreads" xfId="47707" xr:uid="{00000000-0005-0000-0000-00000D5B0000}"/>
    <cellStyle name="40% - uthevingsfarge 6 60" xfId="17457" xr:uid="{00000000-0005-0000-0000-00000E5B0000}"/>
    <cellStyle name="40% - uthevingsfarge 6 60 2" xfId="17458" xr:uid="{00000000-0005-0000-0000-00000F5B0000}"/>
    <cellStyle name="40% - uthevingsfarge 6 60 2 2" xfId="36617" xr:uid="{00000000-0005-0000-0000-0000105B0000}"/>
    <cellStyle name="40% - uthevingsfarge 6 60 3" xfId="17459" xr:uid="{00000000-0005-0000-0000-0000115B0000}"/>
    <cellStyle name="40% - uthevingsfarge 6 60 4" xfId="36381"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38" xr:uid="{00000000-0005-0000-0000-0000165B0000}"/>
    <cellStyle name="40% - uthevingsfarge 6 61 3" xfId="17463" xr:uid="{00000000-0005-0000-0000-0000175B0000}"/>
    <cellStyle name="40% - uthevingsfarge 6 61 4" xfId="36407"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1" xr:uid="{00000000-0005-0000-0000-00001C5B0000}"/>
    <cellStyle name="40% - uthevingsfarge 6 62 3" xfId="36387" xr:uid="{00000000-0005-0000-0000-00001D5B0000}"/>
    <cellStyle name="40% - uthevingsfarge 6 62_AVA DVA EL" xfId="17467" xr:uid="{00000000-0005-0000-0000-00001E5B0000}"/>
    <cellStyle name="40% - uthevingsfarge 6 63" xfId="17468" xr:uid="{00000000-0005-0000-0000-00001F5B0000}"/>
    <cellStyle name="40% - uthevingsfarge 6 63 2" xfId="36591" xr:uid="{00000000-0005-0000-0000-0000205B0000}"/>
    <cellStyle name="40% - uthevingsfarge 6 64" xfId="17469" xr:uid="{00000000-0005-0000-0000-0000215B0000}"/>
    <cellStyle name="40% - uthevingsfarge 6 64 2" xfId="36670" xr:uid="{00000000-0005-0000-0000-0000225B0000}"/>
    <cellStyle name="40% - uthevingsfarge 6 65" xfId="17470" xr:uid="{00000000-0005-0000-0000-0000235B0000}"/>
    <cellStyle name="40% - uthevingsfarge 6 65 2" xfId="36561" xr:uid="{00000000-0005-0000-0000-0000245B0000}"/>
    <cellStyle name="40% - uthevingsfarge 6 66" xfId="17471" xr:uid="{00000000-0005-0000-0000-0000255B0000}"/>
    <cellStyle name="40% - uthevingsfarge 6 66 2" xfId="36656" xr:uid="{00000000-0005-0000-0000-0000265B0000}"/>
    <cellStyle name="40% - uthevingsfarge 6 67" xfId="36530" xr:uid="{00000000-0005-0000-0000-0000275B0000}"/>
    <cellStyle name="40% - uthevingsfarge 6 68" xfId="47708" xr:uid="{00000000-0005-0000-0000-0000285B0000}"/>
    <cellStyle name="40% - uthevingsfarge 6 69" xfId="47709"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0" xr:uid="{00000000-0005-0000-0000-00002D5B0000}"/>
    <cellStyle name="40% - uthevingsfarge 6 7 2 4" xfId="47711" xr:uid="{00000000-0005-0000-0000-00002E5B0000}"/>
    <cellStyle name="40% - uthevingsfarge 6 7 2_4 manuell" xfId="55542"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2" xr:uid="{00000000-0005-0000-0000-0000355B0000}"/>
    <cellStyle name="40% - uthevingsfarge 6 7 7" xfId="47713" xr:uid="{00000000-0005-0000-0000-0000365B0000}"/>
    <cellStyle name="40% - uthevingsfarge 6 7 8" xfId="47714" xr:uid="{00000000-0005-0000-0000-0000375B0000}"/>
    <cellStyle name="40% - uthevingsfarge 6 7_3. Chng in credit spreads" xfId="47715" xr:uid="{00000000-0005-0000-0000-0000385B0000}"/>
    <cellStyle name="40% - uthevingsfarge 6 70" xfId="47716" xr:uid="{00000000-0005-0000-0000-0000395B0000}"/>
    <cellStyle name="40% - uthevingsfarge 6 71" xfId="47717" xr:uid="{00000000-0005-0000-0000-00003A5B0000}"/>
    <cellStyle name="40% - uthevingsfarge 6 72" xfId="47718" xr:uid="{00000000-0005-0000-0000-00003B5B0000}"/>
    <cellStyle name="40% - uthevingsfarge 6 73" xfId="47719" xr:uid="{00000000-0005-0000-0000-00003C5B0000}"/>
    <cellStyle name="40% - uthevingsfarge 6 74" xfId="47720"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1" xr:uid="{00000000-0005-0000-0000-0000415B0000}"/>
    <cellStyle name="40% - uthevingsfarge 6 8 2 4" xfId="47722" xr:uid="{00000000-0005-0000-0000-0000425B0000}"/>
    <cellStyle name="40% - uthevingsfarge 6 8 2_4 manuell" xfId="55543" xr:uid="{BD59FC82-4BB5-499B-B500-4F8ECD2051C2}"/>
    <cellStyle name="40% - uthevingsfarge 6 8 3" xfId="5509" xr:uid="{00000000-0005-0000-0000-0000445B0000}"/>
    <cellStyle name="40% - uthevingsfarge 6 8 4" xfId="47723" xr:uid="{00000000-0005-0000-0000-0000455B0000}"/>
    <cellStyle name="40% - uthevingsfarge 6 8 5" xfId="47724" xr:uid="{00000000-0005-0000-0000-0000465B0000}"/>
    <cellStyle name="40% - uthevingsfarge 6 8_3. Chng in credit spreads" xfId="47725"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26" xr:uid="{00000000-0005-0000-0000-00004B5B0000}"/>
    <cellStyle name="40% - uthevingsfarge 6 9 2_4 manuell" xfId="55544" xr:uid="{E44C08DE-66BD-44AA-B9EA-2B0C80E0D653}"/>
    <cellStyle name="40% - uthevingsfarge 6 9 3" xfId="5513" xr:uid="{00000000-0005-0000-0000-00004D5B0000}"/>
    <cellStyle name="40% - uthevingsfarge 6 9 4" xfId="47727" xr:uid="{00000000-0005-0000-0000-00004E5B0000}"/>
    <cellStyle name="40% - uthevingsfarge 6 9 5" xfId="47728" xr:uid="{00000000-0005-0000-0000-00004F5B0000}"/>
    <cellStyle name="40% - uthevingsfarge 6 9_4 manuell" xfId="55545" xr:uid="{3FBE283D-0F32-4F5F-A835-C6894E1C07AE}"/>
    <cellStyle name="40% - uthevingsfarge 6_4 manuell" xfId="55546"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29" xr:uid="{00000000-0005-0000-0000-0000855B0000}"/>
    <cellStyle name="60% - 1. jelölőszín_4 manuell" xfId="55547" xr:uid="{F1B6818F-2C19-441F-B263-778BB93063A2}"/>
    <cellStyle name="60% - 2. jelölőszín" xfId="5516" xr:uid="{00000000-0005-0000-0000-0000875B0000}"/>
    <cellStyle name="60% - 2. jelölőszín 2" xfId="17525" xr:uid="{00000000-0005-0000-0000-0000885B0000}"/>
    <cellStyle name="60% - 2. jelölőszín 3" xfId="47730" xr:uid="{00000000-0005-0000-0000-0000895B0000}"/>
    <cellStyle name="60% - 2. jelölőszín_4 manuell" xfId="55548" xr:uid="{0FA16B61-FE8A-470C-A3FA-27D52C795B1A}"/>
    <cellStyle name="60% - 3. jelölőszín" xfId="5517" xr:uid="{00000000-0005-0000-0000-00008B5B0000}"/>
    <cellStyle name="60% - 3. jelölőszín 2" xfId="17526" xr:uid="{00000000-0005-0000-0000-00008C5B0000}"/>
    <cellStyle name="60% - 3. jelölőszín 3" xfId="47731" xr:uid="{00000000-0005-0000-0000-00008D5B0000}"/>
    <cellStyle name="60% - 3. jelölőszín_4 manuell" xfId="55549" xr:uid="{F700E5B2-6BC8-4AFA-8C20-69E3154B489C}"/>
    <cellStyle name="60% - 4. jelölőszín" xfId="5518" xr:uid="{00000000-0005-0000-0000-00008F5B0000}"/>
    <cellStyle name="60% - 4. jelölőszín 2" xfId="17527" xr:uid="{00000000-0005-0000-0000-0000905B0000}"/>
    <cellStyle name="60% - 4. jelölőszín 3" xfId="47732" xr:uid="{00000000-0005-0000-0000-0000915B0000}"/>
    <cellStyle name="60% - 4. jelölőszín_4 manuell" xfId="55550" xr:uid="{B52CC774-30B4-4DFA-8FB6-A825F6B0B730}"/>
    <cellStyle name="60% - 5. jelölőszín" xfId="5519" xr:uid="{00000000-0005-0000-0000-0000935B0000}"/>
    <cellStyle name="60% - 5. jelölőszín 2" xfId="17528" xr:uid="{00000000-0005-0000-0000-0000945B0000}"/>
    <cellStyle name="60% - 5. jelölőszín 3" xfId="47733" xr:uid="{00000000-0005-0000-0000-0000955B0000}"/>
    <cellStyle name="60% - 5. jelölőszín_4 manuell" xfId="55551" xr:uid="{39AFDE06-7535-4E96-BC73-5561FE801AF0}"/>
    <cellStyle name="60% - 6. jelölőszín" xfId="5520" xr:uid="{00000000-0005-0000-0000-0000975B0000}"/>
    <cellStyle name="60% - 6. jelölőszín 2" xfId="17529" xr:uid="{00000000-0005-0000-0000-0000985B0000}"/>
    <cellStyle name="60% - 6. jelölőszín 3" xfId="47734" xr:uid="{00000000-0005-0000-0000-0000995B0000}"/>
    <cellStyle name="60% - 6. jelölőszín_4 manuell" xfId="55552"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66" xr:uid="{00000000-0005-0000-0000-0000AC5B0000}"/>
    <cellStyle name="60% - Accent1 15" xfId="47735" xr:uid="{00000000-0005-0000-0000-0000AD5B0000}"/>
    <cellStyle name="60% - Accent1 16" xfId="47736"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37" xr:uid="{00000000-0005-0000-0000-0000C65B0000}"/>
    <cellStyle name="60% - Accent1 2 2_A01" xfId="35768"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38" xr:uid="{00000000-0005-0000-0000-0000CC5B0000}"/>
    <cellStyle name="60% - Accent1 2 3 2_AVA DVA EL" xfId="17569" xr:uid="{00000000-0005-0000-0000-0000CD5B0000}"/>
    <cellStyle name="60% - Accent1 2 3 3" xfId="17570" xr:uid="{00000000-0005-0000-0000-0000CE5B0000}"/>
    <cellStyle name="60% - Accent1 2 3 3 2" xfId="47739" xr:uid="{00000000-0005-0000-0000-0000CF5B0000}"/>
    <cellStyle name="60% - Accent1 2 3 4" xfId="17571" xr:uid="{00000000-0005-0000-0000-0000D05B0000}"/>
    <cellStyle name="60% - Accent1 2 3 4 2" xfId="47740" xr:uid="{00000000-0005-0000-0000-0000D15B0000}"/>
    <cellStyle name="60% - Accent1 2 3 5" xfId="47741" xr:uid="{00000000-0005-0000-0000-0000D25B0000}"/>
    <cellStyle name="60% - Accent1 2 3 6" xfId="47742"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43"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44" xr:uid="{00000000-0005-0000-0000-0000E75B0000}"/>
    <cellStyle name="60% - Accent1 2_4 manuell" xfId="55553"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45" xr:uid="{00000000-0005-0000-0000-0000EF5B0000}"/>
    <cellStyle name="60% - Accent1 3_4 manuell" xfId="55554"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69"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0"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1"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2"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3"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4"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46" xr:uid="{00000000-0005-0000-0000-00003E5C0000}"/>
    <cellStyle name="60% - Accent2 2 2_A01" xfId="35775"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47" xr:uid="{00000000-0005-0000-0000-0000555C0000}"/>
    <cellStyle name="60% - Accent2 2_4 manuell" xfId="55555"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48" xr:uid="{00000000-0005-0000-0000-00005D5C0000}"/>
    <cellStyle name="60% - Accent2 3_4 manuell" xfId="55556"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6" xr:uid="{00000000-0005-0000-0000-00006D5C0000}"/>
    <cellStyle name="60% - Accent2 5" xfId="5540" xr:uid="{00000000-0005-0000-0000-00006E5C0000}"/>
    <cellStyle name="60% - Accent2 5 2" xfId="17694" xr:uid="{00000000-0005-0000-0000-00006F5C0000}"/>
    <cellStyle name="60% - Accent2 5_A01" xfId="35777" xr:uid="{00000000-0005-0000-0000-0000705C0000}"/>
    <cellStyle name="60% - Accent2 6" xfId="5541" xr:uid="{00000000-0005-0000-0000-0000715C0000}"/>
    <cellStyle name="60% - Accent2 6 2" xfId="17695" xr:uid="{00000000-0005-0000-0000-0000725C0000}"/>
    <cellStyle name="60% - Accent2 6_A01" xfId="35778" xr:uid="{00000000-0005-0000-0000-0000735C0000}"/>
    <cellStyle name="60% - Accent2 7" xfId="5542" xr:uid="{00000000-0005-0000-0000-0000745C0000}"/>
    <cellStyle name="60% - Accent2 7 2" xfId="17696" xr:uid="{00000000-0005-0000-0000-0000755C0000}"/>
    <cellStyle name="60% - Accent2 7_A01" xfId="35779" xr:uid="{00000000-0005-0000-0000-0000765C0000}"/>
    <cellStyle name="60% - Accent2 8" xfId="5543" xr:uid="{00000000-0005-0000-0000-0000775C0000}"/>
    <cellStyle name="60% - Accent2 8 2" xfId="17697" xr:uid="{00000000-0005-0000-0000-0000785C0000}"/>
    <cellStyle name="60% - Accent2 8_A01" xfId="35780" xr:uid="{00000000-0005-0000-0000-0000795C0000}"/>
    <cellStyle name="60% - Accent2 9" xfId="5544" xr:uid="{00000000-0005-0000-0000-00007A5C0000}"/>
    <cellStyle name="60% - Accent2 9 2" xfId="17698" xr:uid="{00000000-0005-0000-0000-00007B5C0000}"/>
    <cellStyle name="60% - Accent2 9_A01" xfId="35781"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67" xr:uid="{00000000-0005-0000-0000-00008F5C0000}"/>
    <cellStyle name="60% - Accent3 15" xfId="47749" xr:uid="{00000000-0005-0000-0000-0000905C0000}"/>
    <cellStyle name="60% - Accent3 16" xfId="47750"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1" xr:uid="{00000000-0005-0000-0000-0000A95C0000}"/>
    <cellStyle name="60% - Accent3 2 2_A01" xfId="35782"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2" xr:uid="{00000000-0005-0000-0000-0000AF5C0000}"/>
    <cellStyle name="60% - Accent3 2 3 2_AVA DVA EL" xfId="17739" xr:uid="{00000000-0005-0000-0000-0000B05C0000}"/>
    <cellStyle name="60% - Accent3 2 3 3" xfId="17740" xr:uid="{00000000-0005-0000-0000-0000B15C0000}"/>
    <cellStyle name="60% - Accent3 2 3 3 2" xfId="47753" xr:uid="{00000000-0005-0000-0000-0000B25C0000}"/>
    <cellStyle name="60% - Accent3 2 3 4" xfId="17741" xr:uid="{00000000-0005-0000-0000-0000B35C0000}"/>
    <cellStyle name="60% - Accent3 2 3 4 2" xfId="47754" xr:uid="{00000000-0005-0000-0000-0000B45C0000}"/>
    <cellStyle name="60% - Accent3 2 3 5" xfId="47755" xr:uid="{00000000-0005-0000-0000-0000B55C0000}"/>
    <cellStyle name="60% - Accent3 2 3 6" xfId="47756"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57"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58" xr:uid="{00000000-0005-0000-0000-0000CA5C0000}"/>
    <cellStyle name="60% - Accent3 2_4 manuell" xfId="55557"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59" xr:uid="{00000000-0005-0000-0000-0000D25C0000}"/>
    <cellStyle name="60% - Accent3 3_4 manuell" xfId="55558"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3"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4"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5"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6"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87"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88"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68" xr:uid="{00000000-0005-0000-0000-0000185D0000}"/>
    <cellStyle name="60% - Accent4 15" xfId="47760" xr:uid="{00000000-0005-0000-0000-0000195D0000}"/>
    <cellStyle name="60% - Accent4 16" xfId="47761"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2" xr:uid="{00000000-0005-0000-0000-0000325D0000}"/>
    <cellStyle name="60% - Accent4 2 2_A01" xfId="35789"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63" xr:uid="{00000000-0005-0000-0000-0000385D0000}"/>
    <cellStyle name="60% - Accent4 2 3 2_AVA DVA EL" xfId="17843" xr:uid="{00000000-0005-0000-0000-0000395D0000}"/>
    <cellStyle name="60% - Accent4 2 3 3" xfId="17844" xr:uid="{00000000-0005-0000-0000-00003A5D0000}"/>
    <cellStyle name="60% - Accent4 2 3 3 2" xfId="47764" xr:uid="{00000000-0005-0000-0000-00003B5D0000}"/>
    <cellStyle name="60% - Accent4 2 3 4" xfId="17845" xr:uid="{00000000-0005-0000-0000-00003C5D0000}"/>
    <cellStyle name="60% - Accent4 2 3 4 2" xfId="47765" xr:uid="{00000000-0005-0000-0000-00003D5D0000}"/>
    <cellStyle name="60% - Accent4 2 3 5" xfId="47766" xr:uid="{00000000-0005-0000-0000-00003E5D0000}"/>
    <cellStyle name="60% - Accent4 2 3 6" xfId="47767"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68"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69" xr:uid="{00000000-0005-0000-0000-0000535D0000}"/>
    <cellStyle name="60% - Accent4 2_4 manuell" xfId="55559"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0" xr:uid="{00000000-0005-0000-0000-00005B5D0000}"/>
    <cellStyle name="60% - Accent4 3_4 manuell" xfId="55560"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0"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1"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2"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3"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4"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5"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1" xr:uid="{00000000-0005-0000-0000-0000AA5D0000}"/>
    <cellStyle name="60% - Accent5 2 2_A01" xfId="35796"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2" xr:uid="{00000000-0005-0000-0000-0000C15D0000}"/>
    <cellStyle name="60% - Accent5 2_4 manuell" xfId="55561"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73" xr:uid="{00000000-0005-0000-0000-0000C95D0000}"/>
    <cellStyle name="60% - Accent5 3_4 manuell" xfId="55562"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797"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798"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799" xr:uid="{00000000-0005-0000-0000-0000E75D0000}"/>
    <cellStyle name="60% - Accent5 7" xfId="5578" xr:uid="{00000000-0005-0000-0000-0000E85D0000}"/>
    <cellStyle name="60% - Accent5 7 2" xfId="17978" xr:uid="{00000000-0005-0000-0000-0000E95D0000}"/>
    <cellStyle name="60% - Accent5 7_A01" xfId="35800" xr:uid="{00000000-0005-0000-0000-0000EA5D0000}"/>
    <cellStyle name="60% - Accent5 8" xfId="5579" xr:uid="{00000000-0005-0000-0000-0000EB5D0000}"/>
    <cellStyle name="60% - Accent5 8 2" xfId="17979" xr:uid="{00000000-0005-0000-0000-0000EC5D0000}"/>
    <cellStyle name="60% - Accent5 8_A01" xfId="35801" xr:uid="{00000000-0005-0000-0000-0000ED5D0000}"/>
    <cellStyle name="60% - Accent5 9" xfId="5580" xr:uid="{00000000-0005-0000-0000-0000EE5D0000}"/>
    <cellStyle name="60% - Accent5 9 2" xfId="17980" xr:uid="{00000000-0005-0000-0000-0000EF5D0000}"/>
    <cellStyle name="60% - Accent5 9_A01" xfId="35802"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69" xr:uid="{00000000-0005-0000-0000-0000035E0000}"/>
    <cellStyle name="60% - Accent6 15" xfId="47774" xr:uid="{00000000-0005-0000-0000-0000045E0000}"/>
    <cellStyle name="60% - Accent6 16" xfId="47775"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76" xr:uid="{00000000-0005-0000-0000-00001D5E0000}"/>
    <cellStyle name="60% - Accent6 2 2_A01" xfId="35803"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77" xr:uid="{00000000-0005-0000-0000-0000235E0000}"/>
    <cellStyle name="60% - Accent6 2 3 2_AVA DVA EL" xfId="18021" xr:uid="{00000000-0005-0000-0000-0000245E0000}"/>
    <cellStyle name="60% - Accent6 2 3 3" xfId="18022" xr:uid="{00000000-0005-0000-0000-0000255E0000}"/>
    <cellStyle name="60% - Accent6 2 3 3 2" xfId="47778" xr:uid="{00000000-0005-0000-0000-0000265E0000}"/>
    <cellStyle name="60% - Accent6 2 3 4" xfId="18023" xr:uid="{00000000-0005-0000-0000-0000275E0000}"/>
    <cellStyle name="60% - Accent6 2 3 4 2" xfId="47779" xr:uid="{00000000-0005-0000-0000-0000285E0000}"/>
    <cellStyle name="60% - Accent6 2 3 5" xfId="47780" xr:uid="{00000000-0005-0000-0000-0000295E0000}"/>
    <cellStyle name="60% - Accent6 2 3 6" xfId="47781"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2"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83" xr:uid="{00000000-0005-0000-0000-00003E5E0000}"/>
    <cellStyle name="60% - Accent6 2_4 manuell" xfId="55563"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84" xr:uid="{00000000-0005-0000-0000-0000465E0000}"/>
    <cellStyle name="60% - Accent6 3_4 manuell" xfId="55564"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4"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5"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6"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07"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08"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09"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85" xr:uid="{00000000-0005-0000-0000-0000955E0000}"/>
    <cellStyle name="60% - Énfasis1_4 manuell" xfId="55565" xr:uid="{9F6DE8BB-4F23-4E90-95BE-51C1385A0F23}"/>
    <cellStyle name="60% - Énfasis2" xfId="5594" xr:uid="{00000000-0005-0000-0000-0000975E0000}"/>
    <cellStyle name="60% - Énfasis2 2" xfId="18111" xr:uid="{00000000-0005-0000-0000-0000985E0000}"/>
    <cellStyle name="60% - Énfasis2 3" xfId="47786" xr:uid="{00000000-0005-0000-0000-0000995E0000}"/>
    <cellStyle name="60% - Énfasis2_4 manuell" xfId="55566" xr:uid="{E917F0F2-CFF8-4A87-842A-871B6B5BA265}"/>
    <cellStyle name="60% - Énfasis3" xfId="5595" xr:uid="{00000000-0005-0000-0000-00009B5E0000}"/>
    <cellStyle name="60% - Énfasis3 2" xfId="18112" xr:uid="{00000000-0005-0000-0000-00009C5E0000}"/>
    <cellStyle name="60% - Énfasis3 3" xfId="47787" xr:uid="{00000000-0005-0000-0000-00009D5E0000}"/>
    <cellStyle name="60% - Énfasis3_4 manuell" xfId="55567" xr:uid="{4EC28D69-0A70-421C-8361-6E45973F788F}"/>
    <cellStyle name="60% - Énfasis4" xfId="5596" xr:uid="{00000000-0005-0000-0000-00009F5E0000}"/>
    <cellStyle name="60% - Énfasis4 2" xfId="18113" xr:uid="{00000000-0005-0000-0000-0000A05E0000}"/>
    <cellStyle name="60% - Énfasis4 3" xfId="47788" xr:uid="{00000000-0005-0000-0000-0000A15E0000}"/>
    <cellStyle name="60% - Énfasis4_4 manuell" xfId="55568" xr:uid="{24EA01D5-0DE2-4C93-99F6-ECB48A74BCC6}"/>
    <cellStyle name="60% - Énfasis5" xfId="5597" xr:uid="{00000000-0005-0000-0000-0000A35E0000}"/>
    <cellStyle name="60% - Énfasis5 2" xfId="18114" xr:uid="{00000000-0005-0000-0000-0000A45E0000}"/>
    <cellStyle name="60% - Énfasis5 3" xfId="47789" xr:uid="{00000000-0005-0000-0000-0000A55E0000}"/>
    <cellStyle name="60% - Énfasis5_4 manuell" xfId="55569" xr:uid="{4B2D5F98-EB14-4627-A71F-FF762206818F}"/>
    <cellStyle name="60% - Énfasis6" xfId="5598" xr:uid="{00000000-0005-0000-0000-0000A75E0000}"/>
    <cellStyle name="60% - Énfasis6 2" xfId="18115" xr:uid="{00000000-0005-0000-0000-0000A85E0000}"/>
    <cellStyle name="60% - Énfasis6 3" xfId="47790" xr:uid="{00000000-0005-0000-0000-0000A95E0000}"/>
    <cellStyle name="60% - Énfasis6_4 manuell" xfId="55570" xr:uid="{4EB2A8D4-0084-4E19-BCA9-1C5CF292CA19}"/>
    <cellStyle name="60% – paryškinimas 1" xfId="5599" xr:uid="{00000000-0005-0000-0000-0000AB5E0000}"/>
    <cellStyle name="60% – paryškinimas 1 2" xfId="18116" xr:uid="{00000000-0005-0000-0000-0000AC5E0000}"/>
    <cellStyle name="60% – paryškinimas 1_A01" xfId="35810" xr:uid="{00000000-0005-0000-0000-0000AD5E0000}"/>
    <cellStyle name="60% – paryškinimas 2" xfId="5600" xr:uid="{00000000-0005-0000-0000-0000AE5E0000}"/>
    <cellStyle name="60% – paryškinimas 2 2" xfId="18117" xr:uid="{00000000-0005-0000-0000-0000AF5E0000}"/>
    <cellStyle name="60% – paryškinimas 2_A01" xfId="35811" xr:uid="{00000000-0005-0000-0000-0000B05E0000}"/>
    <cellStyle name="60% – paryškinimas 3" xfId="5601" xr:uid="{00000000-0005-0000-0000-0000B15E0000}"/>
    <cellStyle name="60% – paryškinimas 3 2" xfId="18118" xr:uid="{00000000-0005-0000-0000-0000B25E0000}"/>
    <cellStyle name="60% – paryškinimas 3_A01" xfId="35812" xr:uid="{00000000-0005-0000-0000-0000B35E0000}"/>
    <cellStyle name="60% – paryškinimas 4" xfId="5602" xr:uid="{00000000-0005-0000-0000-0000B45E0000}"/>
    <cellStyle name="60% – paryškinimas 4 2" xfId="18119" xr:uid="{00000000-0005-0000-0000-0000B55E0000}"/>
    <cellStyle name="60% – paryškinimas 4_A01" xfId="35813" xr:uid="{00000000-0005-0000-0000-0000B65E0000}"/>
    <cellStyle name="60% – paryškinimas 5" xfId="5603" xr:uid="{00000000-0005-0000-0000-0000B75E0000}"/>
    <cellStyle name="60% – paryškinimas 5 2" xfId="18120" xr:uid="{00000000-0005-0000-0000-0000B85E0000}"/>
    <cellStyle name="60% – paryškinimas 5_A01" xfId="35814" xr:uid="{00000000-0005-0000-0000-0000B95E0000}"/>
    <cellStyle name="60% – paryškinimas 6" xfId="5604" xr:uid="{00000000-0005-0000-0000-0000BA5E0000}"/>
    <cellStyle name="60% – paryškinimas 6 2" xfId="18121" xr:uid="{00000000-0005-0000-0000-0000BB5E0000}"/>
    <cellStyle name="60% – paryškinimas 6_A01" xfId="35815" xr:uid="{00000000-0005-0000-0000-0000BC5E0000}"/>
    <cellStyle name="60% - uthevingsfarge 1" xfId="36256"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0" xr:uid="{00000000-0005-0000-0000-0000C25E0000}"/>
    <cellStyle name="60% - uthevingsfarge 1 2 2_AVA DVA EL" xfId="18125" xr:uid="{00000000-0005-0000-0000-0000C35E0000}"/>
    <cellStyle name="60% - uthevingsfarge 1 2 3" xfId="18126" xr:uid="{00000000-0005-0000-0000-0000C45E0000}"/>
    <cellStyle name="60% - uthevingsfarge 1 2 3 2" xfId="39971" xr:uid="{00000000-0005-0000-0000-0000C55E0000}"/>
    <cellStyle name="60% - uthevingsfarge 1 2 4" xfId="47791" xr:uid="{00000000-0005-0000-0000-0000C65E0000}"/>
    <cellStyle name="60% - uthevingsfarge 1 2 5" xfId="47792" xr:uid="{00000000-0005-0000-0000-0000C75E0000}"/>
    <cellStyle name="60% - uthevingsfarge 1 2 6" xfId="47793" xr:uid="{00000000-0005-0000-0000-0000C85E0000}"/>
    <cellStyle name="60% - uthevingsfarge 1 2_A01" xfId="35816"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2" xr:uid="{00000000-0005-0000-0000-0000CD5E0000}"/>
    <cellStyle name="60% - uthevingsfarge 1 3_AVA DVA EL" xfId="18130" xr:uid="{00000000-0005-0000-0000-0000CE5E0000}"/>
    <cellStyle name="60% - uthevingsfarge 1 4" xfId="18131" xr:uid="{00000000-0005-0000-0000-0000CF5E0000}"/>
    <cellStyle name="60% - uthevingsfarge 1 4 2" xfId="39973" xr:uid="{00000000-0005-0000-0000-0000D05E0000}"/>
    <cellStyle name="60% - uthevingsfarge 1 5" xfId="18132" xr:uid="{00000000-0005-0000-0000-0000D15E0000}"/>
    <cellStyle name="60% - uthevingsfarge 1 6" xfId="47794" xr:uid="{00000000-0005-0000-0000-0000D25E0000}"/>
    <cellStyle name="60% - uthevingsfarge 1_4 manuell" xfId="55571" xr:uid="{E52C80A9-1453-4DF5-98BB-C873EB406DEC}"/>
    <cellStyle name="60% - uthevingsfarge 2" xfId="36257"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74" xr:uid="{00000000-0005-0000-0000-0000D95E0000}"/>
    <cellStyle name="60% - uthevingsfarge 2 2 2_AVA DVA EL" xfId="18136" xr:uid="{00000000-0005-0000-0000-0000DA5E0000}"/>
    <cellStyle name="60% - uthevingsfarge 2 2 3" xfId="18137" xr:uid="{00000000-0005-0000-0000-0000DB5E0000}"/>
    <cellStyle name="60% - uthevingsfarge 2 2 3 2" xfId="39975" xr:uid="{00000000-0005-0000-0000-0000DC5E0000}"/>
    <cellStyle name="60% - uthevingsfarge 2 2 4" xfId="47795" xr:uid="{00000000-0005-0000-0000-0000DD5E0000}"/>
    <cellStyle name="60% - uthevingsfarge 2 2 5" xfId="47796" xr:uid="{00000000-0005-0000-0000-0000DE5E0000}"/>
    <cellStyle name="60% - uthevingsfarge 2 2 6" xfId="47797" xr:uid="{00000000-0005-0000-0000-0000DF5E0000}"/>
    <cellStyle name="60% - uthevingsfarge 2 2_A01" xfId="35817"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76" xr:uid="{00000000-0005-0000-0000-0000E45E0000}"/>
    <cellStyle name="60% - uthevingsfarge 2 3_AVA DVA EL" xfId="18141" xr:uid="{00000000-0005-0000-0000-0000E55E0000}"/>
    <cellStyle name="60% - uthevingsfarge 2 4" xfId="18142" xr:uid="{00000000-0005-0000-0000-0000E65E0000}"/>
    <cellStyle name="60% - uthevingsfarge 2 4 2" xfId="39977" xr:uid="{00000000-0005-0000-0000-0000E75E0000}"/>
    <cellStyle name="60% - uthevingsfarge 2 5" xfId="18143" xr:uid="{00000000-0005-0000-0000-0000E85E0000}"/>
    <cellStyle name="60% - uthevingsfarge 2 6" xfId="47798" xr:uid="{00000000-0005-0000-0000-0000E95E0000}"/>
    <cellStyle name="60% - uthevingsfarge 2_4 manuell" xfId="55572" xr:uid="{BAFAF66B-C8BD-41F3-BDD7-4B8E9FF21C54}"/>
    <cellStyle name="60% - uthevingsfarge 3" xfId="36258"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78" xr:uid="{00000000-0005-0000-0000-0000F05E0000}"/>
    <cellStyle name="60% - uthevingsfarge 3 2 2_AVA DVA EL" xfId="18147" xr:uid="{00000000-0005-0000-0000-0000F15E0000}"/>
    <cellStyle name="60% - uthevingsfarge 3 2 3" xfId="18148" xr:uid="{00000000-0005-0000-0000-0000F25E0000}"/>
    <cellStyle name="60% - uthevingsfarge 3 2 3 2" xfId="39979" xr:uid="{00000000-0005-0000-0000-0000F35E0000}"/>
    <cellStyle name="60% - uthevingsfarge 3 2 4" xfId="47799" xr:uid="{00000000-0005-0000-0000-0000F45E0000}"/>
    <cellStyle name="60% - uthevingsfarge 3 2 5" xfId="47800" xr:uid="{00000000-0005-0000-0000-0000F55E0000}"/>
    <cellStyle name="60% - uthevingsfarge 3 2 6" xfId="47801" xr:uid="{00000000-0005-0000-0000-0000F65E0000}"/>
    <cellStyle name="60% - uthevingsfarge 3 2_A01" xfId="35818"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0" xr:uid="{00000000-0005-0000-0000-0000FB5E0000}"/>
    <cellStyle name="60% - uthevingsfarge 3 3_AVA DVA EL" xfId="18152" xr:uid="{00000000-0005-0000-0000-0000FC5E0000}"/>
    <cellStyle name="60% - uthevingsfarge 3 4" xfId="18153" xr:uid="{00000000-0005-0000-0000-0000FD5E0000}"/>
    <cellStyle name="60% - uthevingsfarge 3 4 2" xfId="39981" xr:uid="{00000000-0005-0000-0000-0000FE5E0000}"/>
    <cellStyle name="60% - uthevingsfarge 3 5" xfId="18154" xr:uid="{00000000-0005-0000-0000-0000FF5E0000}"/>
    <cellStyle name="60% - uthevingsfarge 3 6" xfId="47802" xr:uid="{00000000-0005-0000-0000-0000005F0000}"/>
    <cellStyle name="60% - uthevingsfarge 3_4 manuell" xfId="55573" xr:uid="{E85E8BDA-4760-41E8-AED7-C6E6545AA296}"/>
    <cellStyle name="60% - uthevingsfarge 4" xfId="36259"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2" xr:uid="{00000000-0005-0000-0000-0000075F0000}"/>
    <cellStyle name="60% - uthevingsfarge 4 2 2_AVA DVA EL" xfId="18158" xr:uid="{00000000-0005-0000-0000-0000085F0000}"/>
    <cellStyle name="60% - uthevingsfarge 4 2 3" xfId="18159" xr:uid="{00000000-0005-0000-0000-0000095F0000}"/>
    <cellStyle name="60% - uthevingsfarge 4 2 3 2" xfId="39983" xr:uid="{00000000-0005-0000-0000-00000A5F0000}"/>
    <cellStyle name="60% - uthevingsfarge 4 2 4" xfId="47803" xr:uid="{00000000-0005-0000-0000-00000B5F0000}"/>
    <cellStyle name="60% - uthevingsfarge 4 2 5" xfId="47804" xr:uid="{00000000-0005-0000-0000-00000C5F0000}"/>
    <cellStyle name="60% - uthevingsfarge 4 2 6" xfId="47805" xr:uid="{00000000-0005-0000-0000-00000D5F0000}"/>
    <cellStyle name="60% - uthevingsfarge 4 2_A01" xfId="35819"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84" xr:uid="{00000000-0005-0000-0000-0000125F0000}"/>
    <cellStyle name="60% - uthevingsfarge 4 3_AVA DVA EL" xfId="18163" xr:uid="{00000000-0005-0000-0000-0000135F0000}"/>
    <cellStyle name="60% - uthevingsfarge 4 4" xfId="18164" xr:uid="{00000000-0005-0000-0000-0000145F0000}"/>
    <cellStyle name="60% - uthevingsfarge 4 4 2" xfId="39985" xr:uid="{00000000-0005-0000-0000-0000155F0000}"/>
    <cellStyle name="60% - uthevingsfarge 4 5" xfId="18165" xr:uid="{00000000-0005-0000-0000-0000165F0000}"/>
    <cellStyle name="60% - uthevingsfarge 4 6" xfId="47806" xr:uid="{00000000-0005-0000-0000-0000175F0000}"/>
    <cellStyle name="60% - uthevingsfarge 4_4 manuell" xfId="55574" xr:uid="{9D288E9A-21E5-48BE-8306-20FD216B6CE3}"/>
    <cellStyle name="60% - uthevingsfarge 5" xfId="36260"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86" xr:uid="{00000000-0005-0000-0000-00001E5F0000}"/>
    <cellStyle name="60% - uthevingsfarge 5 2 2_AVA DVA EL" xfId="18169" xr:uid="{00000000-0005-0000-0000-00001F5F0000}"/>
    <cellStyle name="60% - uthevingsfarge 5 2 3" xfId="18170" xr:uid="{00000000-0005-0000-0000-0000205F0000}"/>
    <cellStyle name="60% - uthevingsfarge 5 2 3 2" xfId="39987" xr:uid="{00000000-0005-0000-0000-0000215F0000}"/>
    <cellStyle name="60% - uthevingsfarge 5 2 4" xfId="47807" xr:uid="{00000000-0005-0000-0000-0000225F0000}"/>
    <cellStyle name="60% - uthevingsfarge 5 2 5" xfId="47808" xr:uid="{00000000-0005-0000-0000-0000235F0000}"/>
    <cellStyle name="60% - uthevingsfarge 5 2 6" xfId="47809" xr:uid="{00000000-0005-0000-0000-0000245F0000}"/>
    <cellStyle name="60% - uthevingsfarge 5 2_A01" xfId="35820"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88" xr:uid="{00000000-0005-0000-0000-0000295F0000}"/>
    <cellStyle name="60% - uthevingsfarge 5 3_AVA DVA EL" xfId="18174" xr:uid="{00000000-0005-0000-0000-00002A5F0000}"/>
    <cellStyle name="60% - uthevingsfarge 5 4" xfId="18175" xr:uid="{00000000-0005-0000-0000-00002B5F0000}"/>
    <cellStyle name="60% - uthevingsfarge 5 4 2" xfId="39989" xr:uid="{00000000-0005-0000-0000-00002C5F0000}"/>
    <cellStyle name="60% - uthevingsfarge 5 5" xfId="18176" xr:uid="{00000000-0005-0000-0000-00002D5F0000}"/>
    <cellStyle name="60% - uthevingsfarge 5 6" xfId="47810" xr:uid="{00000000-0005-0000-0000-00002E5F0000}"/>
    <cellStyle name="60% - uthevingsfarge 5_4 manuell" xfId="55575" xr:uid="{A51AFD17-34C3-4194-A3DC-CB2F2E6DA4AF}"/>
    <cellStyle name="60% - uthevingsfarge 6" xfId="36261"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0" xr:uid="{00000000-0005-0000-0000-0000355F0000}"/>
    <cellStyle name="60% - uthevingsfarge 6 2 2_AVA DVA EL" xfId="18180" xr:uid="{00000000-0005-0000-0000-0000365F0000}"/>
    <cellStyle name="60% - uthevingsfarge 6 2 3" xfId="18181" xr:uid="{00000000-0005-0000-0000-0000375F0000}"/>
    <cellStyle name="60% - uthevingsfarge 6 2 3 2" xfId="39991" xr:uid="{00000000-0005-0000-0000-0000385F0000}"/>
    <cellStyle name="60% - uthevingsfarge 6 2 4" xfId="47811" xr:uid="{00000000-0005-0000-0000-0000395F0000}"/>
    <cellStyle name="60% - uthevingsfarge 6 2 5" xfId="47812" xr:uid="{00000000-0005-0000-0000-00003A5F0000}"/>
    <cellStyle name="60% - uthevingsfarge 6 2 6" xfId="47813" xr:uid="{00000000-0005-0000-0000-00003B5F0000}"/>
    <cellStyle name="60% - uthevingsfarge 6 2_A01" xfId="35821"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2" xr:uid="{00000000-0005-0000-0000-0000405F0000}"/>
    <cellStyle name="60% - uthevingsfarge 6 3_AVA DVA EL" xfId="18185" xr:uid="{00000000-0005-0000-0000-0000415F0000}"/>
    <cellStyle name="60% - uthevingsfarge 6 4" xfId="18186" xr:uid="{00000000-0005-0000-0000-0000425F0000}"/>
    <cellStyle name="60% - uthevingsfarge 6 4 2" xfId="39993" xr:uid="{00000000-0005-0000-0000-0000435F0000}"/>
    <cellStyle name="60% - uthevingsfarge 6 5" xfId="18187" xr:uid="{00000000-0005-0000-0000-0000445F0000}"/>
    <cellStyle name="60% - uthevingsfarge 6 6" xfId="47814" xr:uid="{00000000-0005-0000-0000-0000455F0000}"/>
    <cellStyle name="60% - uthevingsfarge 6_4 manuell" xfId="55576"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39994" xr:uid="{00000000-0005-0000-0000-0000705F0000}"/>
    <cellStyle name="Accent1 15" xfId="47815" xr:uid="{00000000-0005-0000-0000-0000715F0000}"/>
    <cellStyle name="Accent1 16" xfId="47816"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17" xr:uid="{00000000-0005-0000-0000-00008A5F0000}"/>
    <cellStyle name="Accent1 2 2_A01" xfId="35822"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18" xr:uid="{00000000-0005-0000-0000-0000905F0000}"/>
    <cellStyle name="Accent1 2 3 2_AVA DVA EL" xfId="18251" xr:uid="{00000000-0005-0000-0000-0000915F0000}"/>
    <cellStyle name="Accent1 2 3 3" xfId="18252" xr:uid="{00000000-0005-0000-0000-0000925F0000}"/>
    <cellStyle name="Accent1 2 3 3 2" xfId="47819" xr:uid="{00000000-0005-0000-0000-0000935F0000}"/>
    <cellStyle name="Accent1 2 3 4" xfId="18253" xr:uid="{00000000-0005-0000-0000-0000945F0000}"/>
    <cellStyle name="Accent1 2 3 4 2" xfId="47820" xr:uid="{00000000-0005-0000-0000-0000955F0000}"/>
    <cellStyle name="Accent1 2 3 5" xfId="47821" xr:uid="{00000000-0005-0000-0000-0000965F0000}"/>
    <cellStyle name="Accent1 2 3 6" xfId="47822"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23"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24" xr:uid="{00000000-0005-0000-0000-0000AB5F0000}"/>
    <cellStyle name="Accent1 2_4 manuell" xfId="55577"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25" xr:uid="{00000000-0005-0000-0000-0000B35F0000}"/>
    <cellStyle name="Accent1 3_A01" xfId="35823"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4"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5"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6"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27"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28"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29"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39995" xr:uid="{00000000-0005-0000-0000-0000F95F0000}"/>
    <cellStyle name="Accent2 15" xfId="47826" xr:uid="{00000000-0005-0000-0000-0000FA5F0000}"/>
    <cellStyle name="Accent2 16" xfId="47827"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28" xr:uid="{00000000-0005-0000-0000-000003600000}"/>
    <cellStyle name="Accent2 2 2_A01" xfId="35830"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29" xr:uid="{00000000-0005-0000-0000-00001E600000}"/>
    <cellStyle name="Accent2 2_4 manuell" xfId="55578"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0" xr:uid="{00000000-0005-0000-0000-000026600000}"/>
    <cellStyle name="Accent2 3_A01" xfId="35831"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2"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3"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4"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5"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6"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37"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39996" xr:uid="{00000000-0005-0000-0000-00006C600000}"/>
    <cellStyle name="Accent3 15" xfId="47831" xr:uid="{00000000-0005-0000-0000-00006D600000}"/>
    <cellStyle name="Accent3 16" xfId="47832"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33" xr:uid="{00000000-0005-0000-0000-000086600000}"/>
    <cellStyle name="Accent3 2 2_A01" xfId="35838"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34" xr:uid="{00000000-0005-0000-0000-0000A1600000}"/>
    <cellStyle name="Accent3 2_4 manuell" xfId="55579"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35" xr:uid="{00000000-0005-0000-0000-0000A9600000}"/>
    <cellStyle name="Accent3 3_A01" xfId="35839"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0"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1"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2"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3"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4"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5"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39997" xr:uid="{00000000-0005-0000-0000-0000EF600000}"/>
    <cellStyle name="Accent4 15" xfId="47836" xr:uid="{00000000-0005-0000-0000-0000F0600000}"/>
    <cellStyle name="Accent4 16" xfId="47837"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38" xr:uid="{00000000-0005-0000-0000-0000F9600000}"/>
    <cellStyle name="Accent4 2 2_A01" xfId="35846"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39" xr:uid="{00000000-0005-0000-0000-0000FF600000}"/>
    <cellStyle name="Accent4 2 3 2_AVA DVA EL" xfId="18531" xr:uid="{00000000-0005-0000-0000-000000610000}"/>
    <cellStyle name="Accent4 2 3 3" xfId="18532" xr:uid="{00000000-0005-0000-0000-000001610000}"/>
    <cellStyle name="Accent4 2 3 3 2" xfId="47840" xr:uid="{00000000-0005-0000-0000-000002610000}"/>
    <cellStyle name="Accent4 2 3 4" xfId="18533" xr:uid="{00000000-0005-0000-0000-000003610000}"/>
    <cellStyle name="Accent4 2 3 4 2" xfId="47841" xr:uid="{00000000-0005-0000-0000-000004610000}"/>
    <cellStyle name="Accent4 2 3 5" xfId="47842" xr:uid="{00000000-0005-0000-0000-000005610000}"/>
    <cellStyle name="Accent4 2 3 6" xfId="47843"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44"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45" xr:uid="{00000000-0005-0000-0000-00001A610000}"/>
    <cellStyle name="Accent4 2_4 manuell" xfId="55580"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46" xr:uid="{00000000-0005-0000-0000-000022610000}"/>
    <cellStyle name="Accent4 3_A01" xfId="35847"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48"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49"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0"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1"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2"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3"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39998" xr:uid="{00000000-0005-0000-0000-000068610000}"/>
    <cellStyle name="Accent5 15" xfId="47847" xr:uid="{00000000-0005-0000-0000-000069610000}"/>
    <cellStyle name="Accent5 16" xfId="47848"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49" xr:uid="{00000000-0005-0000-0000-000072610000}"/>
    <cellStyle name="Accent5 2 2_A01" xfId="35854"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0" xr:uid="{00000000-0005-0000-0000-000081610000}"/>
    <cellStyle name="Accent5 2_4 manuell" xfId="55581"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1" xr:uid="{00000000-0005-0000-0000-000089610000}"/>
    <cellStyle name="Accent5 3_A01" xfId="35855"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6"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57"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58"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59"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0"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1"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39999" xr:uid="{00000000-0005-0000-0000-0000CF610000}"/>
    <cellStyle name="Accent6 15" xfId="47852" xr:uid="{00000000-0005-0000-0000-0000D0610000}"/>
    <cellStyle name="Accent6 16" xfId="47853"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54" xr:uid="{00000000-0005-0000-0000-0000E9610000}"/>
    <cellStyle name="Accent6 2 2_A01" xfId="35862"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55" xr:uid="{00000000-0005-0000-0000-000004620000}"/>
    <cellStyle name="Accent6 2_4 manuell" xfId="55582"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56" xr:uid="{00000000-0005-0000-0000-00000C620000}"/>
    <cellStyle name="Accent6 3_A01" xfId="35863"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4"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5"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6"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67"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68"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69"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57" xr:uid="{00000000-0005-0000-0000-000044620000}"/>
    <cellStyle name="Actual data 2_A01" xfId="35870"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08"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87" xr:uid="{00000000-0005-0000-0000-00005A620000}"/>
    <cellStyle name="Actual year 2 2_7. Other MTM adjustments" xfId="47858"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1" xr:uid="{00000000-0005-0000-0000-000063620000}"/>
    <cellStyle name="Actual year 2 3 9" xfId="36675"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58" xr:uid="{00000000-0005-0000-0000-000085620000}"/>
    <cellStyle name="Actual year 2 9" xfId="36809" xr:uid="{00000000-0005-0000-0000-000086620000}"/>
    <cellStyle name="Actual year 2_7. Other MTM adjustments" xfId="47859"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0" xr:uid="{00000000-0005-0000-0000-00008B620000}"/>
    <cellStyle name="Actual year 3 2 3" xfId="18787" xr:uid="{00000000-0005-0000-0000-00008C620000}"/>
    <cellStyle name="Actual year 3 2_7. Other MTM adjustments" xfId="47861" xr:uid="{00000000-0005-0000-0000-00008D620000}"/>
    <cellStyle name="Actual year 3 3" xfId="5735" xr:uid="{00000000-0005-0000-0000-00008E620000}"/>
    <cellStyle name="Actual year 3 3 2" xfId="47862" xr:uid="{00000000-0005-0000-0000-00008F620000}"/>
    <cellStyle name="Actual year 3 3_CC1" xfId="55583"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86" xr:uid="{00000000-0005-0000-0000-000094620000}"/>
    <cellStyle name="Actual year 3_7. Other MTM adjustments" xfId="47863"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0" xr:uid="{00000000-0005-0000-0000-00009D620000}"/>
    <cellStyle name="Actual year 4 9" xfId="36674" xr:uid="{00000000-0005-0000-0000-00009E620000}"/>
    <cellStyle name="Actual year 4_7. Other MTM adjustments" xfId="47864"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59" xr:uid="{00000000-0005-0000-0000-0000BF620000}"/>
    <cellStyle name="Actual year_1" xfId="47865"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66" xr:uid="{00000000-0005-0000-0000-0000C4620000}"/>
    <cellStyle name="Actuals Cells 2 2 2 2" xfId="47867" xr:uid="{00000000-0005-0000-0000-0000C5620000}"/>
    <cellStyle name="Actuals Cells 2 2 3" xfId="47868" xr:uid="{00000000-0005-0000-0000-0000C6620000}"/>
    <cellStyle name="Actuals Cells 2 2 4" xfId="47869" xr:uid="{00000000-0005-0000-0000-0000C7620000}"/>
    <cellStyle name="Actuals Cells 2 2 5" xfId="47870" xr:uid="{00000000-0005-0000-0000-0000C8620000}"/>
    <cellStyle name="Actuals Cells 2 3" xfId="47871" xr:uid="{00000000-0005-0000-0000-0000C9620000}"/>
    <cellStyle name="Actuals Cells 2 3 2" xfId="47872" xr:uid="{00000000-0005-0000-0000-0000CA620000}"/>
    <cellStyle name="Actuals Cells 2 4" xfId="47873" xr:uid="{00000000-0005-0000-0000-0000CB620000}"/>
    <cellStyle name="Actuals Cells 2 5" xfId="47874"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75" xr:uid="{00000000-0005-0000-0000-0000D4620000}"/>
    <cellStyle name="Actuals Cells 3 4" xfId="18796" xr:uid="{00000000-0005-0000-0000-0000D5620000}"/>
    <cellStyle name="Actuals Cells 3 4 2" xfId="47876" xr:uid="{00000000-0005-0000-0000-0000D6620000}"/>
    <cellStyle name="Actuals Cells 3_AVA DVA EL" xfId="18797" xr:uid="{00000000-0005-0000-0000-0000D7620000}"/>
    <cellStyle name="Actuals Cells 4" xfId="18798" xr:uid="{00000000-0005-0000-0000-0000D8620000}"/>
    <cellStyle name="Actuals Cells 4 2" xfId="47877" xr:uid="{00000000-0005-0000-0000-0000D9620000}"/>
    <cellStyle name="Actuals Cells 5" xfId="47878" xr:uid="{00000000-0005-0000-0000-0000DA620000}"/>
    <cellStyle name="Actuals Cells 6" xfId="47879" xr:uid="{00000000-0005-0000-0000-0000DB620000}"/>
    <cellStyle name="Actuals Cells_1" xfId="47880"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2" xr:uid="{00000000-0005-0000-0000-0000E5620000}"/>
    <cellStyle name="AFE 2 2 3" xfId="18806" xr:uid="{00000000-0005-0000-0000-0000E6620000}"/>
    <cellStyle name="AFE 2 2 4" xfId="40001" xr:uid="{00000000-0005-0000-0000-0000E7620000}"/>
    <cellStyle name="AFE 2 2_AVA DVA EL" xfId="18807" xr:uid="{00000000-0005-0000-0000-0000E8620000}"/>
    <cellStyle name="AFE 2 3" xfId="18808" xr:uid="{00000000-0005-0000-0000-0000E9620000}"/>
    <cellStyle name="AFE 2 3 2" xfId="40003" xr:uid="{00000000-0005-0000-0000-0000EA620000}"/>
    <cellStyle name="AFE 2 4" xfId="18809" xr:uid="{00000000-0005-0000-0000-0000EB620000}"/>
    <cellStyle name="AFE 2 5" xfId="40000"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05" xr:uid="{00000000-0005-0000-0000-0000F0620000}"/>
    <cellStyle name="AFE 3 3" xfId="18813" xr:uid="{00000000-0005-0000-0000-0000F1620000}"/>
    <cellStyle name="AFE 3 4" xfId="40004"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06"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1" xr:uid="{00000000-0005-0000-0000-0000FE620000}"/>
    <cellStyle name="Aiškinamasis tekstas" xfId="5781" xr:uid="{00000000-0005-0000-0000-0000FF620000}"/>
    <cellStyle name="Aiškinamasis tekstas 2" xfId="18824" xr:uid="{00000000-0005-0000-0000-000000630000}"/>
    <cellStyle name="Aiškinamasis tekstas_A01" xfId="35872"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1" xr:uid="{00000000-0005-0000-0000-00001A630000}"/>
    <cellStyle name="Arial 10" xfId="18849" xr:uid="{00000000-0005-0000-0000-00001B630000}"/>
    <cellStyle name="Arial 10 2" xfId="18850" xr:uid="{00000000-0005-0000-0000-00001C630000}"/>
    <cellStyle name="Arial 10 2 2" xfId="47882" xr:uid="{00000000-0005-0000-0000-00001D630000}"/>
    <cellStyle name="Arial 10 3" xfId="18851" xr:uid="{00000000-0005-0000-0000-00001E630000}"/>
    <cellStyle name="Arial 10 3 2" xfId="47883"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84" xr:uid="{00000000-0005-0000-0000-000036630000}"/>
    <cellStyle name="Bad 15" xfId="47885" xr:uid="{00000000-0005-0000-0000-000037630000}"/>
    <cellStyle name="Bad 16" xfId="47886"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87" xr:uid="{00000000-0005-0000-0000-000050630000}"/>
    <cellStyle name="Bad 2 2_A01" xfId="35873"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88" xr:uid="{00000000-0005-0000-0000-00006B630000}"/>
    <cellStyle name="Bad 2_4 manuell" xfId="55584"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89" xr:uid="{00000000-0005-0000-0000-000073630000}"/>
    <cellStyle name="Bad 3_4 manuell" xfId="55585"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4"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5"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6"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77"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78"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79"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07" xr:uid="{00000000-0005-0000-0000-0000AC630000}"/>
    <cellStyle name="Beregning" xfId="36262"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88" xr:uid="{00000000-0005-0000-0000-0000B2630000}"/>
    <cellStyle name="Beregning 2 2 13" xfId="40008"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2" xr:uid="{00000000-0005-0000-0000-0000C0630000}"/>
    <cellStyle name="Beregning 2 3 13" xfId="36676" xr:uid="{00000000-0005-0000-0000-0000C1630000}"/>
    <cellStyle name="Beregning 2 3 14" xfId="40009"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57" xr:uid="{00000000-0005-0000-0000-0000FB630000}"/>
    <cellStyle name="Beregning 2 9" xfId="36810"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0" xr:uid="{00000000-0005-0000-0000-000000640000}"/>
    <cellStyle name="Beregning 3 3" xfId="40010" xr:uid="{00000000-0005-0000-0000-000001640000}"/>
    <cellStyle name="Beregning 3_A02" xfId="55606"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1"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1" xr:uid="{00000000-0005-0000-0000-00000A640000}"/>
    <cellStyle name="Beregning_4 manuell" xfId="55586"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89"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87"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3" xr:uid="{00000000-0005-0000-0000-00001D640000}"/>
    <cellStyle name="Bevitel 3 13" xfId="36677"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56" xr:uid="{00000000-0005-0000-0000-000057640000}"/>
    <cellStyle name="Bevitel_4 manuell" xfId="55588"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2"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0" xr:uid="{00000000-0005-0000-0000-00006A640000}"/>
    <cellStyle name="Blogas" xfId="5938" xr:uid="{00000000-0005-0000-0000-00006B640000}"/>
    <cellStyle name="Blogas 2" xfId="18987" xr:uid="{00000000-0005-0000-0000-00006C640000}"/>
    <cellStyle name="Blogas_A01" xfId="35881"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893" xr:uid="{00000000-0005-0000-0000-000084640000}"/>
    <cellStyle name="Buena_4 manuell" xfId="55589"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894"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2" xr:uid="{00000000-0005-0000-0000-0000CF640000}"/>
    <cellStyle name="Calculation 2" xfId="5959" xr:uid="{00000000-0005-0000-0000-0000D0640000}"/>
    <cellStyle name="Calculation 2 10" xfId="36055"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2"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0"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5" xr:uid="{00000000-0005-0000-0000-0000FC640000}"/>
    <cellStyle name="Calculation 2 4 13" xfId="36679"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0"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895" xr:uid="{00000000-0005-0000-0000-000045650000}"/>
    <cellStyle name="Calculation 3_4 manuell" xfId="55591"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592"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1"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593"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76" xr:uid="{00000000-0005-0000-0000-000074650000}"/>
    <cellStyle name="Cálculo 3 13" xfId="36680"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4" xr:uid="{00000000-0005-0000-0000-0000AE650000}"/>
    <cellStyle name="Cálculo_4 manuell" xfId="55594" xr:uid="{8E6F166A-22A0-4B5C-8E9E-C46774E1129D}"/>
    <cellStyle name="Case" xfId="19126" xr:uid="{00000000-0005-0000-0000-0000B0650000}"/>
    <cellStyle name="Case 2" xfId="19127" xr:uid="{00000000-0005-0000-0000-0000B1650000}"/>
    <cellStyle name="Case 2 2" xfId="47896"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897" xr:uid="{00000000-0005-0000-0000-0000B7650000}"/>
    <cellStyle name="Celda de comprobación_4 manuell" xfId="55595" xr:uid="{FC7F1404-32BC-4BDD-A75A-D0193FF8ACF6}"/>
    <cellStyle name="Celda vinculada" xfId="6105" xr:uid="{00000000-0005-0000-0000-0000B9650000}"/>
    <cellStyle name="Celda vinculada 2" xfId="19131" xr:uid="{00000000-0005-0000-0000-0000BA650000}"/>
    <cellStyle name="Celda vinculada_4 manuell" xfId="55596"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2"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597"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87" xr:uid="{00000000-0005-0000-0000-0000CD650000}"/>
    <cellStyle name="Changed 3 13" xfId="36698"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598"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3" xr:uid="{00000000-0005-0000-0000-00001C660000}"/>
    <cellStyle name="Check Cell 15" xfId="47898" xr:uid="{00000000-0005-0000-0000-00001D660000}"/>
    <cellStyle name="Check Cell 16" xfId="47899"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3"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0" xr:uid="{00000000-0005-0000-0000-000030660000}"/>
    <cellStyle name="Check Cell 2_4 manuell" xfId="55599"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0"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4"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5"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6"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87"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88"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89"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1" xr:uid="{A6D6C703-A8DF-420B-AF70-8BB6F25D6CFD}"/>
    <cellStyle name="Címsor 1" xfId="6191" xr:uid="{00000000-0005-0000-0000-000071660000}"/>
    <cellStyle name="Címsor 1 2" xfId="19209" xr:uid="{00000000-0005-0000-0000-000072660000}"/>
    <cellStyle name="Címsor 1_4 manuell" xfId="55602" xr:uid="{D8EAEECE-16B8-4653-862D-DCA47330C731}"/>
    <cellStyle name="Címsor 2" xfId="6192" xr:uid="{00000000-0005-0000-0000-000074660000}"/>
    <cellStyle name="Címsor 2 2" xfId="19210" xr:uid="{00000000-0005-0000-0000-000075660000}"/>
    <cellStyle name="Címsor 2_4 manuell" xfId="55603" xr:uid="{E1C0A6F0-A74E-433E-B509-7F9DE9F216F0}"/>
    <cellStyle name="Címsor 3" xfId="6193" xr:uid="{00000000-0005-0000-0000-000077660000}"/>
    <cellStyle name="Címsor 3 2" xfId="19211" xr:uid="{00000000-0005-0000-0000-000078660000}"/>
    <cellStyle name="Címsor 3_4 manuell" xfId="55604" xr:uid="{80AD1C7F-E9EB-442D-96A4-094C2AE23F29}"/>
    <cellStyle name="Címsor 4" xfId="6194" xr:uid="{00000000-0005-0000-0000-00007A660000}"/>
    <cellStyle name="Címsor 4 2" xfId="19212" xr:uid="{00000000-0005-0000-0000-00007B660000}"/>
    <cellStyle name="Címsor 4_4 manuell" xfId="55605" xr:uid="{0ABD22DB-084E-4211-88AC-5961D0B63C76}"/>
    <cellStyle name="claire" xfId="6195" xr:uid="{00000000-0005-0000-0000-00007D660000}"/>
    <cellStyle name="claire 10" xfId="47901" xr:uid="{00000000-0005-0000-0000-00007E660000}"/>
    <cellStyle name="claire 11" xfId="47902" xr:uid="{00000000-0005-0000-0000-00007F660000}"/>
    <cellStyle name="claire 12" xfId="47903" xr:uid="{00000000-0005-0000-0000-000080660000}"/>
    <cellStyle name="claire 13" xfId="47904" xr:uid="{00000000-0005-0000-0000-000081660000}"/>
    <cellStyle name="claire 2" xfId="6196" xr:uid="{00000000-0005-0000-0000-000082660000}"/>
    <cellStyle name="claire 2 2" xfId="19213" xr:uid="{00000000-0005-0000-0000-000083660000}"/>
    <cellStyle name="claire 2 2 2" xfId="47905" xr:uid="{00000000-0005-0000-0000-000084660000}"/>
    <cellStyle name="claire 2 2 3" xfId="47906" xr:uid="{00000000-0005-0000-0000-000085660000}"/>
    <cellStyle name="claire 2 2_AVA DVA EL" xfId="47907" xr:uid="{00000000-0005-0000-0000-000086660000}"/>
    <cellStyle name="claire 2 3" xfId="47908"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09" xr:uid="{00000000-0005-0000-0000-00008C660000}"/>
    <cellStyle name="claire 3 2 3" xfId="19218" xr:uid="{00000000-0005-0000-0000-00008D660000}"/>
    <cellStyle name="claire 3 2 3 2" xfId="47910" xr:uid="{00000000-0005-0000-0000-00008E660000}"/>
    <cellStyle name="claire 3 2_AVA DVA EL" xfId="19219" xr:uid="{00000000-0005-0000-0000-00008F660000}"/>
    <cellStyle name="claire 3 3" xfId="19220" xr:uid="{00000000-0005-0000-0000-000090660000}"/>
    <cellStyle name="claire 3 3 2" xfId="47911" xr:uid="{00000000-0005-0000-0000-000091660000}"/>
    <cellStyle name="claire 3 3 3" xfId="47912" xr:uid="{00000000-0005-0000-0000-000092660000}"/>
    <cellStyle name="claire 3 3 4" xfId="47913" xr:uid="{00000000-0005-0000-0000-000093660000}"/>
    <cellStyle name="claire 3 3 5" xfId="47914" xr:uid="{00000000-0005-0000-0000-000094660000}"/>
    <cellStyle name="claire 3 3_AVA DVA EL" xfId="47915" xr:uid="{00000000-0005-0000-0000-000095660000}"/>
    <cellStyle name="claire 3 4" xfId="19221" xr:uid="{00000000-0005-0000-0000-000096660000}"/>
    <cellStyle name="claire 3 4 2" xfId="47916"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17" xr:uid="{00000000-0005-0000-0000-00009B660000}"/>
    <cellStyle name="claire 4 2 3" xfId="47918" xr:uid="{00000000-0005-0000-0000-00009C660000}"/>
    <cellStyle name="claire 4 2_AVA DVA EL" xfId="47919" xr:uid="{00000000-0005-0000-0000-00009D660000}"/>
    <cellStyle name="claire 4 3" xfId="19225" xr:uid="{00000000-0005-0000-0000-00009E660000}"/>
    <cellStyle name="claire 4 3 2" xfId="47920" xr:uid="{00000000-0005-0000-0000-00009F660000}"/>
    <cellStyle name="claire 4_AVA DVA EL" xfId="19226" xr:uid="{00000000-0005-0000-0000-0000A0660000}"/>
    <cellStyle name="claire 5" xfId="19227" xr:uid="{00000000-0005-0000-0000-0000A1660000}"/>
    <cellStyle name="claire 5 2" xfId="47921" xr:uid="{00000000-0005-0000-0000-0000A2660000}"/>
    <cellStyle name="claire 5 2 2" xfId="47922" xr:uid="{00000000-0005-0000-0000-0000A3660000}"/>
    <cellStyle name="claire 5 3" xfId="47923" xr:uid="{00000000-0005-0000-0000-0000A4660000}"/>
    <cellStyle name="claire 5 4" xfId="47924" xr:uid="{00000000-0005-0000-0000-0000A5660000}"/>
    <cellStyle name="claire 5 5" xfId="47925" xr:uid="{00000000-0005-0000-0000-0000A6660000}"/>
    <cellStyle name="claire 5 6" xfId="47926" xr:uid="{00000000-0005-0000-0000-0000A7660000}"/>
    <cellStyle name="claire 5_AVA DVA EL" xfId="47927" xr:uid="{00000000-0005-0000-0000-0000A8660000}"/>
    <cellStyle name="claire 6" xfId="47928" xr:uid="{00000000-0005-0000-0000-0000A9660000}"/>
    <cellStyle name="claire 6 2" xfId="47929" xr:uid="{00000000-0005-0000-0000-0000AA660000}"/>
    <cellStyle name="claire 6 2 2" xfId="47930" xr:uid="{00000000-0005-0000-0000-0000AB660000}"/>
    <cellStyle name="claire 6 3" xfId="47931" xr:uid="{00000000-0005-0000-0000-0000AC660000}"/>
    <cellStyle name="claire 7" xfId="47932" xr:uid="{00000000-0005-0000-0000-0000AD660000}"/>
    <cellStyle name="claire 7 2" xfId="47933" xr:uid="{00000000-0005-0000-0000-0000AE660000}"/>
    <cellStyle name="claire 7 3" xfId="47934" xr:uid="{00000000-0005-0000-0000-0000AF660000}"/>
    <cellStyle name="claire 8" xfId="47935" xr:uid="{00000000-0005-0000-0000-0000B0660000}"/>
    <cellStyle name="claire 9" xfId="47936" xr:uid="{00000000-0005-0000-0000-0000B1660000}"/>
    <cellStyle name="claire_1" xfId="47937"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55773"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14" xr:uid="{00000000-0005-0000-0000-0000C7660000}"/>
    <cellStyle name="Comma [0]_Andre korreksjoner" xfId="47938"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39"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0" xr:uid="{00000000-0005-0000-0000-0000FE660000}"/>
    <cellStyle name="Comma 11 7" xfId="47941" xr:uid="{00000000-0005-0000-0000-0000FF660000}"/>
    <cellStyle name="Comma 11 8" xfId="47942"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43" xr:uid="{00000000-0005-0000-0000-000011670000}"/>
    <cellStyle name="Comma 12 7" xfId="47944" xr:uid="{00000000-0005-0000-0000-000012670000}"/>
    <cellStyle name="Comma 12 8" xfId="47945"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46"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47"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48"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49" xr:uid="{00000000-0005-0000-0000-000037670000}"/>
    <cellStyle name="Comma 16_AVA DVA EL" xfId="19334" xr:uid="{00000000-0005-0000-0000-000038670000}"/>
    <cellStyle name="Comma 17" xfId="6210" xr:uid="{00000000-0005-0000-0000-000039670000}"/>
    <cellStyle name="Comma 17 2" xfId="47950" xr:uid="{00000000-0005-0000-0000-00003A670000}"/>
    <cellStyle name="Comma 17_LR2" xfId="53199" xr:uid="{CE83F313-A251-4DCC-9D29-24133F430398}"/>
    <cellStyle name="Comma 18" xfId="6211" xr:uid="{00000000-0005-0000-0000-00003B670000}"/>
    <cellStyle name="Comma 18 2" xfId="47951" xr:uid="{00000000-0005-0000-0000-00003C670000}"/>
    <cellStyle name="Comma 18_LR2" xfId="53200" xr:uid="{29864B1E-4B2D-4576-84BE-889327EEE728}"/>
    <cellStyle name="Comma 19" xfId="6212" xr:uid="{00000000-0005-0000-0000-00003D670000}"/>
    <cellStyle name="Comma 19 2" xfId="47952" xr:uid="{00000000-0005-0000-0000-00003E670000}"/>
    <cellStyle name="Comma 19 3" xfId="47953" xr:uid="{00000000-0005-0000-0000-00003F670000}"/>
    <cellStyle name="Comma 19_AVA DVA EL" xfId="47954"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1"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0"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55" xr:uid="{00000000-0005-0000-0000-000083670000}"/>
    <cellStyle name="Comma 2 2 16" xfId="47956" xr:uid="{00000000-0005-0000-0000-000084670000}"/>
    <cellStyle name="Comma 2 2 17" xfId="47957"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2" xr:uid="{00000000-0005-0000-0000-000090670000}"/>
    <cellStyle name="Comma 2 2 2 15" xfId="47958"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3"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14"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15"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16"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59" xr:uid="{00000000-0005-0000-0000-000008680000}"/>
    <cellStyle name="Comma 2 25" xfId="47960" xr:uid="{00000000-0005-0000-0000-000009680000}"/>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17"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18"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19"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0"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1"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2"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3"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1" xr:uid="{00000000-0005-0000-0000-0000F2690000}"/>
    <cellStyle name="Comma 20_LR2" xfId="53201"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25"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26"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24" xr:uid="{00000000-0005-0000-0000-00009C6C0000}"/>
    <cellStyle name="Comma 3 21" xfId="47962" xr:uid="{00000000-0005-0000-0000-00009D6C0000}"/>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27"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28"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2"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29"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63"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0"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1"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7" xr:uid="{00000000-0005-0000-0000-00009E730000}"/>
    <cellStyle name="Comma 45" xfId="35975" xr:uid="{00000000-0005-0000-0000-00009F730000}"/>
    <cellStyle name="Comma 46" xfId="36285" xr:uid="{00000000-0005-0000-0000-0000A0730000}"/>
    <cellStyle name="Comma 47" xfId="36012" xr:uid="{00000000-0005-0000-0000-0000A1730000}"/>
    <cellStyle name="Comma 48" xfId="36804"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2" xr:uid="{00000000-0005-0000-0000-0000B9730000}"/>
    <cellStyle name="Comma 5 16" xfId="47964" xr:uid="{00000000-0005-0000-0000-0000BA730000}"/>
    <cellStyle name="Comma 5 17" xfId="47965"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66"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67"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68"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34"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3" xr:uid="{00000000-0005-0000-0000-0000B4740000}"/>
    <cellStyle name="Comma 8_AVA DVA EL" xfId="22596" xr:uid="{00000000-0005-0000-0000-0000B5740000}"/>
    <cellStyle name="Comma 9" xfId="6337" xr:uid="{00000000-0005-0000-0000-0000B6740000}"/>
    <cellStyle name="Comma 9 10" xfId="47969"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0" xr:uid="{00000000-0005-0000-0000-0000CE740000}"/>
    <cellStyle name="Comma 9 9" xfId="47971"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2"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73" xr:uid="{00000000-0005-0000-0000-0000F9740000}"/>
    <cellStyle name="Common fields with names 7" xfId="47974"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16" xr:uid="{00000000-0005-0000-0000-00001C750000}"/>
    <cellStyle name="Currency [0]_Andre korreksjoner" xfId="47975"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15"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07"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17"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18"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1" xr:uid="{00000000-0005-0000-0000-0000A1750000}"/>
    <cellStyle name="DateTime 11" xfId="6378" xr:uid="{00000000-0005-0000-0000-0000A2750000}"/>
    <cellStyle name="DateTime 11 2" xfId="22755" xr:uid="{00000000-0005-0000-0000-0000A3750000}"/>
    <cellStyle name="DateTime 11_A01" xfId="35892"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3"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4"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5" xr:uid="{00000000-0005-0000-0000-0000B4750000}"/>
    <cellStyle name="DateTime 5" xfId="6384" xr:uid="{00000000-0005-0000-0000-0000B5750000}"/>
    <cellStyle name="DateTime 5 2" xfId="22762" xr:uid="{00000000-0005-0000-0000-0000B6750000}"/>
    <cellStyle name="DateTime 5_A01" xfId="35896" xr:uid="{00000000-0005-0000-0000-0000B7750000}"/>
    <cellStyle name="DateTime 6" xfId="6385" xr:uid="{00000000-0005-0000-0000-0000B8750000}"/>
    <cellStyle name="DateTime 6 2" xfId="22763" xr:uid="{00000000-0005-0000-0000-0000B9750000}"/>
    <cellStyle name="DateTime 6_A01" xfId="35897" xr:uid="{00000000-0005-0000-0000-0000BA750000}"/>
    <cellStyle name="DateTime 7" xfId="6386" xr:uid="{00000000-0005-0000-0000-0000BB750000}"/>
    <cellStyle name="DateTime 7 2" xfId="22764" xr:uid="{00000000-0005-0000-0000-0000BC750000}"/>
    <cellStyle name="DateTime 7_A01" xfId="35898" xr:uid="{00000000-0005-0000-0000-0000BD750000}"/>
    <cellStyle name="DateTime 8" xfId="6387" xr:uid="{00000000-0005-0000-0000-0000BE750000}"/>
    <cellStyle name="DateTime 8 2" xfId="22765" xr:uid="{00000000-0005-0000-0000-0000BF750000}"/>
    <cellStyle name="DateTime 8_A01" xfId="35899" xr:uid="{00000000-0005-0000-0000-0000C0750000}"/>
    <cellStyle name="DateTime 9" xfId="6388" xr:uid="{00000000-0005-0000-0000-0000C1750000}"/>
    <cellStyle name="DateTime 9 2" xfId="22766" xr:uid="{00000000-0005-0000-0000-0000C2750000}"/>
    <cellStyle name="DateTime 9_A01" xfId="35900"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19"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76"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0"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1"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2" xr:uid="{00000000-0005-0000-0000-000006760000}"/>
    <cellStyle name="DecimalFormat_AVA DVA EL" xfId="22826" xr:uid="{00000000-0005-0000-0000-000007760000}"/>
    <cellStyle name="default" xfId="6391" xr:uid="{00000000-0005-0000-0000-000008760000}"/>
    <cellStyle name="default 10" xfId="47977" xr:uid="{00000000-0005-0000-0000-000009760000}"/>
    <cellStyle name="default 11" xfId="47978" xr:uid="{00000000-0005-0000-0000-00000A760000}"/>
    <cellStyle name="default 12" xfId="47979" xr:uid="{00000000-0005-0000-0000-00000B760000}"/>
    <cellStyle name="default 13" xfId="47980" xr:uid="{00000000-0005-0000-0000-00000C760000}"/>
    <cellStyle name="default 2" xfId="6392" xr:uid="{00000000-0005-0000-0000-00000D760000}"/>
    <cellStyle name="default 2 2" xfId="22827" xr:uid="{00000000-0005-0000-0000-00000E760000}"/>
    <cellStyle name="default 2 2 2" xfId="47981" xr:uid="{00000000-0005-0000-0000-00000F760000}"/>
    <cellStyle name="default 2 2 3" xfId="47982" xr:uid="{00000000-0005-0000-0000-000010760000}"/>
    <cellStyle name="default 2 2_AVA DVA EL" xfId="47983" xr:uid="{00000000-0005-0000-0000-000011760000}"/>
    <cellStyle name="default 2 3" xfId="47984"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85" xr:uid="{00000000-0005-0000-0000-000017760000}"/>
    <cellStyle name="default 3 2 3" xfId="22832" xr:uid="{00000000-0005-0000-0000-000018760000}"/>
    <cellStyle name="default 3 2 3 2" xfId="47986" xr:uid="{00000000-0005-0000-0000-000019760000}"/>
    <cellStyle name="default 3 2_AVA DVA EL" xfId="22833" xr:uid="{00000000-0005-0000-0000-00001A760000}"/>
    <cellStyle name="default 3 3" xfId="22834" xr:uid="{00000000-0005-0000-0000-00001B760000}"/>
    <cellStyle name="default 3 3 2" xfId="47987" xr:uid="{00000000-0005-0000-0000-00001C760000}"/>
    <cellStyle name="default 3 3 3" xfId="47988" xr:uid="{00000000-0005-0000-0000-00001D760000}"/>
    <cellStyle name="default 3 3 4" xfId="47989" xr:uid="{00000000-0005-0000-0000-00001E760000}"/>
    <cellStyle name="default 3 3 5" xfId="47990" xr:uid="{00000000-0005-0000-0000-00001F760000}"/>
    <cellStyle name="default 3 3_AVA DVA EL" xfId="47991" xr:uid="{00000000-0005-0000-0000-000020760000}"/>
    <cellStyle name="default 3 4" xfId="22835" xr:uid="{00000000-0005-0000-0000-000021760000}"/>
    <cellStyle name="default 3 4 2" xfId="47992"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7993" xr:uid="{00000000-0005-0000-0000-000026760000}"/>
    <cellStyle name="default 4 2 3" xfId="47994" xr:uid="{00000000-0005-0000-0000-000027760000}"/>
    <cellStyle name="default 4 2_AVA DVA EL" xfId="47995" xr:uid="{00000000-0005-0000-0000-000028760000}"/>
    <cellStyle name="default 4 3" xfId="22839" xr:uid="{00000000-0005-0000-0000-000029760000}"/>
    <cellStyle name="default 4 3 2" xfId="47996" xr:uid="{00000000-0005-0000-0000-00002A760000}"/>
    <cellStyle name="default 4_AVA DVA EL" xfId="22840" xr:uid="{00000000-0005-0000-0000-00002B760000}"/>
    <cellStyle name="default 5" xfId="22841" xr:uid="{00000000-0005-0000-0000-00002C760000}"/>
    <cellStyle name="default 5 2" xfId="47997" xr:uid="{00000000-0005-0000-0000-00002D760000}"/>
    <cellStyle name="default 5 2 2" xfId="47998" xr:uid="{00000000-0005-0000-0000-00002E760000}"/>
    <cellStyle name="default 5 3" xfId="47999" xr:uid="{00000000-0005-0000-0000-00002F760000}"/>
    <cellStyle name="default 5 4" xfId="48000" xr:uid="{00000000-0005-0000-0000-000030760000}"/>
    <cellStyle name="default 5 5" xfId="48001" xr:uid="{00000000-0005-0000-0000-000031760000}"/>
    <cellStyle name="default 5 6" xfId="48002" xr:uid="{00000000-0005-0000-0000-000032760000}"/>
    <cellStyle name="default 5_AVA DVA EL" xfId="48003" xr:uid="{00000000-0005-0000-0000-000033760000}"/>
    <cellStyle name="default 6" xfId="48004" xr:uid="{00000000-0005-0000-0000-000034760000}"/>
    <cellStyle name="default 6 2" xfId="48005" xr:uid="{00000000-0005-0000-0000-000035760000}"/>
    <cellStyle name="default 6 2 2" xfId="48006" xr:uid="{00000000-0005-0000-0000-000036760000}"/>
    <cellStyle name="default 6 3" xfId="48007" xr:uid="{00000000-0005-0000-0000-000037760000}"/>
    <cellStyle name="default 7" xfId="48008" xr:uid="{00000000-0005-0000-0000-000038760000}"/>
    <cellStyle name="default 7 2" xfId="48009" xr:uid="{00000000-0005-0000-0000-000039760000}"/>
    <cellStyle name="default 7 3" xfId="48010" xr:uid="{00000000-0005-0000-0000-00003A760000}"/>
    <cellStyle name="default 8" xfId="48011" xr:uid="{00000000-0005-0000-0000-00003B760000}"/>
    <cellStyle name="default 9" xfId="48012" xr:uid="{00000000-0005-0000-0000-00003C760000}"/>
    <cellStyle name="default_1" xfId="48013" xr:uid="{00000000-0005-0000-0000-00003D760000}"/>
    <cellStyle name="Deleted" xfId="6393" xr:uid="{00000000-0005-0000-0000-00003E760000}"/>
    <cellStyle name="Deleted 2" xfId="22842" xr:uid="{00000000-0005-0000-0000-00003F760000}"/>
    <cellStyle name="Deleted 3" xfId="48014" xr:uid="{00000000-0005-0000-0000-000040760000}"/>
    <cellStyle name="Deleted_A01" xfId="35901"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3"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24"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15" xr:uid="{00000000-0005-0000-0000-00007B760000}"/>
    <cellStyle name="Dollar 2_A01" xfId="35902"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16" xr:uid="{00000000-0005-0000-0000-000087760000}"/>
    <cellStyle name="donnéesbord" xfId="48017"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3"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25" xr:uid="{00000000-0005-0000-0000-000075750000}"/>
    <cellStyle name="Dårlig 2 2_AVA DVA EL" xfId="22916" xr:uid="{00000000-0005-0000-0000-000076750000}"/>
    <cellStyle name="Dårlig 2 3" xfId="22917" xr:uid="{00000000-0005-0000-0000-000077750000}"/>
    <cellStyle name="Dårlig 2 3 2" xfId="40026" xr:uid="{00000000-0005-0000-0000-000078750000}"/>
    <cellStyle name="Dårlig 2 4" xfId="40027" xr:uid="{00000000-0005-0000-0000-000079750000}"/>
    <cellStyle name="Dårlig 2 5" xfId="48018" xr:uid="{00000000-0005-0000-0000-00007A750000}"/>
    <cellStyle name="Dårlig 2 6" xfId="48019" xr:uid="{00000000-0005-0000-0000-00007B750000}"/>
    <cellStyle name="Dårlig 2_A01" xfId="35903"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28" xr:uid="{00000000-0005-0000-0000-000080750000}"/>
    <cellStyle name="Dårlig 3_AVA DVA EL" xfId="22921" xr:uid="{00000000-0005-0000-0000-000081750000}"/>
    <cellStyle name="Dårlig 4" xfId="22922" xr:uid="{00000000-0005-0000-0000-000082750000}"/>
    <cellStyle name="Dårlig 4 2" xfId="40029" xr:uid="{00000000-0005-0000-0000-000083750000}"/>
    <cellStyle name="Dårlig 5" xfId="22923" xr:uid="{00000000-0005-0000-0000-000084750000}"/>
    <cellStyle name="Dårlig 5 2" xfId="40030" xr:uid="{00000000-0005-0000-0000-000085750000}"/>
    <cellStyle name="Dårlig 6" xfId="48020" xr:uid="{00000000-0005-0000-0000-000086750000}"/>
    <cellStyle name="Dårlig_7. Other MTM adjustments" xfId="48021"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2"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23"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24"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25"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26"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27"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28"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06"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2" xr:uid="{00000000-0005-0000-0000-0000D3760000}"/>
    <cellStyle name="Entrada 3 13" xfId="36693"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3" xr:uid="{00000000-0005-0000-0000-00000D770000}"/>
    <cellStyle name="Entrada_A02" xfId="55608"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29" xr:uid="{00000000-0005-0000-0000-000013770000}"/>
    <cellStyle name="Euro 2 2 3" xfId="22947" xr:uid="{00000000-0005-0000-0000-000014770000}"/>
    <cellStyle name="Euro 2 2 4" xfId="48030" xr:uid="{00000000-0005-0000-0000-000015770000}"/>
    <cellStyle name="Euro 2 2_AVA DVA EL" xfId="22948" xr:uid="{00000000-0005-0000-0000-000016770000}"/>
    <cellStyle name="Euro 2 3" xfId="22949" xr:uid="{00000000-0005-0000-0000-000017770000}"/>
    <cellStyle name="Euro 2 3 2" xfId="48031" xr:uid="{00000000-0005-0000-0000-000018770000}"/>
    <cellStyle name="Euro 2 4" xfId="22950" xr:uid="{00000000-0005-0000-0000-000019770000}"/>
    <cellStyle name="Euro 2 5" xfId="48032"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33" xr:uid="{00000000-0005-0000-0000-00001E770000}"/>
    <cellStyle name="Euro 3 3" xfId="22954" xr:uid="{00000000-0005-0000-0000-00001F770000}"/>
    <cellStyle name="Euro 3 4" xfId="48034"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35" xr:uid="{00000000-0005-0000-0000-000024770000}"/>
    <cellStyle name="Euro 4 2 3" xfId="48036" xr:uid="{00000000-0005-0000-0000-000025770000}"/>
    <cellStyle name="Euro 4 2_AVA DVA EL" xfId="48037" xr:uid="{00000000-0005-0000-0000-000026770000}"/>
    <cellStyle name="Euro 4 3" xfId="22958" xr:uid="{00000000-0005-0000-0000-000027770000}"/>
    <cellStyle name="Euro 4 3 2" xfId="48038" xr:uid="{00000000-0005-0000-0000-000028770000}"/>
    <cellStyle name="Euro 4 4" xfId="48039" xr:uid="{00000000-0005-0000-0000-000029770000}"/>
    <cellStyle name="Euro 4_AVA DVA EL" xfId="22959" xr:uid="{00000000-0005-0000-0000-00002A770000}"/>
    <cellStyle name="Euro 5" xfId="22960" xr:uid="{00000000-0005-0000-0000-00002B770000}"/>
    <cellStyle name="Euro 5 2" xfId="48040" xr:uid="{00000000-0005-0000-0000-00002C770000}"/>
    <cellStyle name="Euro 5 2 2" xfId="48041" xr:uid="{00000000-0005-0000-0000-00002D770000}"/>
    <cellStyle name="Euro 5 3" xfId="48042" xr:uid="{00000000-0005-0000-0000-00002E770000}"/>
    <cellStyle name="Euro 5 4" xfId="48043" xr:uid="{00000000-0005-0000-0000-00002F770000}"/>
    <cellStyle name="Euro 5_AVA DVA EL" xfId="48044" xr:uid="{00000000-0005-0000-0000-000030770000}"/>
    <cellStyle name="Euro 6" xfId="48045" xr:uid="{00000000-0005-0000-0000-000031770000}"/>
    <cellStyle name="Euro 6 2" xfId="48046" xr:uid="{00000000-0005-0000-0000-000032770000}"/>
    <cellStyle name="Euro 6 2 2" xfId="48047" xr:uid="{00000000-0005-0000-0000-000033770000}"/>
    <cellStyle name="Euro 6 3" xfId="48048" xr:uid="{00000000-0005-0000-0000-000034770000}"/>
    <cellStyle name="Euro 7" xfId="48049" xr:uid="{00000000-0005-0000-0000-000035770000}"/>
    <cellStyle name="Euro 7 2" xfId="48050" xr:uid="{00000000-0005-0000-0000-000036770000}"/>
    <cellStyle name="Euro 7 3" xfId="48051"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1" xr:uid="{00000000-0005-0000-0000-000082770000}"/>
    <cellStyle name="Explanatory Text 17" xfId="48052" xr:uid="{00000000-0005-0000-0000-000083770000}"/>
    <cellStyle name="Explanatory Text 18" xfId="48053"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4"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54"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2" xr:uid="{00000000-0005-0000-0000-00002C780000}"/>
    <cellStyle name="External File Cells 12" xfId="36835" xr:uid="{00000000-0005-0000-0000-00002D780000}"/>
    <cellStyle name="External File Cells 13" xfId="48055" xr:uid="{00000000-0005-0000-0000-00002E780000}"/>
    <cellStyle name="External File Cells 14" xfId="48056" xr:uid="{00000000-0005-0000-0000-00002F780000}"/>
    <cellStyle name="External File Cells 15" xfId="48057" xr:uid="{00000000-0005-0000-0000-000030780000}"/>
    <cellStyle name="External File Cells 16" xfId="48058" xr:uid="{00000000-0005-0000-0000-000031780000}"/>
    <cellStyle name="External File Cells 17" xfId="48059" xr:uid="{00000000-0005-0000-0000-000032780000}"/>
    <cellStyle name="External File Cells 18" xfId="48060" xr:uid="{00000000-0005-0000-0000-000033780000}"/>
    <cellStyle name="External File Cells 19" xfId="48061" xr:uid="{00000000-0005-0000-0000-000034780000}"/>
    <cellStyle name="External File Cells 2" xfId="6506" xr:uid="{00000000-0005-0000-0000-000035780000}"/>
    <cellStyle name="External File Cells 2 10" xfId="36051" xr:uid="{00000000-0005-0000-0000-000036780000}"/>
    <cellStyle name="External File Cells 2 11" xfId="36836" xr:uid="{00000000-0005-0000-0000-000037780000}"/>
    <cellStyle name="External File Cells 2 2" xfId="6507" xr:uid="{00000000-0005-0000-0000-000038780000}"/>
    <cellStyle name="External File Cells 2 2 10" xfId="6508" xr:uid="{00000000-0005-0000-0000-000039780000}"/>
    <cellStyle name="External File Cells 2 2 11" xfId="36708"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2" xr:uid="{00000000-0005-0000-0000-000043780000}"/>
    <cellStyle name="External File Cells 2 3" xfId="6517" xr:uid="{00000000-0005-0000-0000-000044780000}"/>
    <cellStyle name="External File Cells 2 3 10" xfId="6518" xr:uid="{00000000-0005-0000-0000-000045780000}"/>
    <cellStyle name="External File Cells 2 3 11" xfId="36484" xr:uid="{00000000-0005-0000-0000-000046780000}"/>
    <cellStyle name="External File Cells 2 3 12" xfId="36695"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63" xr:uid="{00000000-0005-0000-0000-00007F780000}"/>
    <cellStyle name="External File Cells 21" xfId="48064" xr:uid="{00000000-0005-0000-0000-000080780000}"/>
    <cellStyle name="External File Cells 22" xfId="48065" xr:uid="{00000000-0005-0000-0000-000081780000}"/>
    <cellStyle name="External File Cells 23" xfId="48066" xr:uid="{00000000-0005-0000-0000-000082780000}"/>
    <cellStyle name="External File Cells 24" xfId="48067" xr:uid="{00000000-0005-0000-0000-000083780000}"/>
    <cellStyle name="External File Cells 25" xfId="48068" xr:uid="{00000000-0005-0000-0000-000084780000}"/>
    <cellStyle name="External File Cells 26" xfId="48069" xr:uid="{00000000-0005-0000-0000-000085780000}"/>
    <cellStyle name="External File Cells 3" xfId="6573" xr:uid="{00000000-0005-0000-0000-000086780000}"/>
    <cellStyle name="External File Cells 3 10" xfId="6574" xr:uid="{00000000-0005-0000-0000-000087780000}"/>
    <cellStyle name="External File Cells 3 11" xfId="36707" xr:uid="{00000000-0005-0000-0000-000088780000}"/>
    <cellStyle name="External File Cells 3 2" xfId="6575" xr:uid="{00000000-0005-0000-0000-000089780000}"/>
    <cellStyle name="External File Cells 3 2 2" xfId="23186" xr:uid="{00000000-0005-0000-0000-00008A780000}"/>
    <cellStyle name="External File Cells 3 2 2 2" xfId="48070"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1" xr:uid="{00000000-0005-0000-0000-00008F780000}"/>
    <cellStyle name="External File Cells 3 3_LR2" xfId="53202"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3" xr:uid="{00000000-0005-0000-0000-000099780000}"/>
    <cellStyle name="External File Cells 4 12" xfId="36694"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2" xr:uid="{00000000-0005-0000-0000-0000DA780000}"/>
    <cellStyle name="FeltDataDecimal 2 2 2" xfId="48073" xr:uid="{00000000-0005-0000-0000-0000DB780000}"/>
    <cellStyle name="FeltDataDecimal 2 2 3" xfId="48074" xr:uid="{00000000-0005-0000-0000-0000DC780000}"/>
    <cellStyle name="FeltDataDecimal 2 2 4" xfId="48075" xr:uid="{00000000-0005-0000-0000-0000DD780000}"/>
    <cellStyle name="FeltDataDecimal 2 2_Results &amp; key fig." xfId="48076" xr:uid="{00000000-0005-0000-0000-0000DE780000}"/>
    <cellStyle name="FeltDataDecimal 2 3" xfId="48077" xr:uid="{00000000-0005-0000-0000-0000DF780000}"/>
    <cellStyle name="FeltDataDecimal 2 4" xfId="48078" xr:uid="{00000000-0005-0000-0000-0000E0780000}"/>
    <cellStyle name="FeltDataDecimal 2 5" xfId="48079" xr:uid="{00000000-0005-0000-0000-0000E1780000}"/>
    <cellStyle name="FeltDataDecimal 2_AVA DVA EL" xfId="48080" xr:uid="{00000000-0005-0000-0000-0000E2780000}"/>
    <cellStyle name="FeltDataDecimal 3" xfId="23191" xr:uid="{00000000-0005-0000-0000-0000E3780000}"/>
    <cellStyle name="FeltDataDecimal 3 2" xfId="48081" xr:uid="{00000000-0005-0000-0000-0000E4780000}"/>
    <cellStyle name="FeltDataDecimal 3 3" xfId="48082" xr:uid="{00000000-0005-0000-0000-0000E5780000}"/>
    <cellStyle name="FeltDataDecimal 3 4" xfId="48083" xr:uid="{00000000-0005-0000-0000-0000E6780000}"/>
    <cellStyle name="FeltDataDecimal 3 5" xfId="48084" xr:uid="{00000000-0005-0000-0000-0000E7780000}"/>
    <cellStyle name="FeltDataDecimal 4" xfId="48085" xr:uid="{00000000-0005-0000-0000-0000E8780000}"/>
    <cellStyle name="FeltDataDecimal 5" xfId="48086" xr:uid="{00000000-0005-0000-0000-0000E9780000}"/>
    <cellStyle name="FeltDataDecimal 6" xfId="48087"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88" xr:uid="{00000000-0005-0000-0000-0000EE780000}"/>
    <cellStyle name="FeltDataNormal 2 2 2" xfId="48089" xr:uid="{00000000-0005-0000-0000-0000EF780000}"/>
    <cellStyle name="FeltDataNormal 2 2 3" xfId="48090" xr:uid="{00000000-0005-0000-0000-0000F0780000}"/>
    <cellStyle name="FeltDataNormal 2 2 4" xfId="48091" xr:uid="{00000000-0005-0000-0000-0000F1780000}"/>
    <cellStyle name="FeltDataNormal 2 2_Results &amp; key fig." xfId="48092" xr:uid="{00000000-0005-0000-0000-0000F2780000}"/>
    <cellStyle name="FeltDataNormal 2 3" xfId="48093" xr:uid="{00000000-0005-0000-0000-0000F3780000}"/>
    <cellStyle name="FeltDataNormal 2 4" xfId="48094" xr:uid="{00000000-0005-0000-0000-0000F4780000}"/>
    <cellStyle name="FeltDataNormal 2 5" xfId="48095" xr:uid="{00000000-0005-0000-0000-0000F5780000}"/>
    <cellStyle name="FeltDataNormal 2_AVA DVA EL" xfId="48096" xr:uid="{00000000-0005-0000-0000-0000F6780000}"/>
    <cellStyle name="FeltDataNormal 3" xfId="48097" xr:uid="{00000000-0005-0000-0000-0000F7780000}"/>
    <cellStyle name="FeltDataNormal 3 2" xfId="48098" xr:uid="{00000000-0005-0000-0000-0000F8780000}"/>
    <cellStyle name="FeltDataNormal 3 3" xfId="48099" xr:uid="{00000000-0005-0000-0000-0000F9780000}"/>
    <cellStyle name="FeltDataNormal 3 4" xfId="48100" xr:uid="{00000000-0005-0000-0000-0000FA780000}"/>
    <cellStyle name="FeltDataNormal 4" xfId="48101" xr:uid="{00000000-0005-0000-0000-0000FB780000}"/>
    <cellStyle name="FeltDataNormal 5" xfId="48102" xr:uid="{00000000-0005-0000-0000-0000FC780000}"/>
    <cellStyle name="FeltDataNormal 6" xfId="48103" xr:uid="{00000000-0005-0000-0000-0000FD780000}"/>
    <cellStyle name="FeltDataNormal_A02" xfId="55609"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04"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05" xr:uid="{00000000-0005-0000-0000-00000A790000}"/>
    <cellStyle name="FeltID 2 2 2" xfId="48106" xr:uid="{00000000-0005-0000-0000-00000B790000}"/>
    <cellStyle name="FeltID 2 2 3" xfId="48107" xr:uid="{00000000-0005-0000-0000-00000C790000}"/>
    <cellStyle name="FeltID 2 2 4" xfId="48108" xr:uid="{00000000-0005-0000-0000-00000D790000}"/>
    <cellStyle name="FeltID 2 2_Results &amp; key fig." xfId="48109" xr:uid="{00000000-0005-0000-0000-00000E790000}"/>
    <cellStyle name="FeltID 2 3" xfId="48110" xr:uid="{00000000-0005-0000-0000-00000F790000}"/>
    <cellStyle name="FeltID 2 4" xfId="48111" xr:uid="{00000000-0005-0000-0000-000010790000}"/>
    <cellStyle name="FeltID 2 5" xfId="48112" xr:uid="{00000000-0005-0000-0000-000011790000}"/>
    <cellStyle name="FeltID 2_AVA DVA EL" xfId="48113" xr:uid="{00000000-0005-0000-0000-000012790000}"/>
    <cellStyle name="FeltID 3" xfId="48114" xr:uid="{00000000-0005-0000-0000-000013790000}"/>
    <cellStyle name="FeltID 3 2" xfId="48115" xr:uid="{00000000-0005-0000-0000-000014790000}"/>
    <cellStyle name="FeltID 3 3" xfId="48116" xr:uid="{00000000-0005-0000-0000-000015790000}"/>
    <cellStyle name="FeltID 3 4" xfId="48117" xr:uid="{00000000-0005-0000-0000-000016790000}"/>
    <cellStyle name="FeltID 4" xfId="48118" xr:uid="{00000000-0005-0000-0000-000017790000}"/>
    <cellStyle name="FeltID 5" xfId="48119" xr:uid="{00000000-0005-0000-0000-000018790000}"/>
    <cellStyle name="FeltID 6" xfId="48120" xr:uid="{00000000-0005-0000-0000-000019790000}"/>
    <cellStyle name="FeltID_A02" xfId="55610"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1"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2"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23" xr:uid="{00000000-0005-0000-0000-00002D790000}"/>
    <cellStyle name="Followed Hyperlink 2_A01" xfId="35905"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24" xr:uid="{00000000-0005-0000-0000-000038790000}"/>
    <cellStyle name="Followed Hyperlink_8" xfId="48125"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26"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27" xr:uid="{00000000-0005-0000-0000-000058790000}"/>
    <cellStyle name="Forklarende tekst" xfId="36264"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2" xr:uid="{00000000-0005-0000-0000-00005E790000}"/>
    <cellStyle name="Forklarende tekst 2 2_AVA DVA EL" xfId="23253" xr:uid="{00000000-0005-0000-0000-00005F790000}"/>
    <cellStyle name="Forklarende tekst 2 3" xfId="23254" xr:uid="{00000000-0005-0000-0000-000060790000}"/>
    <cellStyle name="Forklarende tekst 2 3 2" xfId="40033" xr:uid="{00000000-0005-0000-0000-000061790000}"/>
    <cellStyle name="Forklarende tekst 2 4" xfId="48128" xr:uid="{00000000-0005-0000-0000-000062790000}"/>
    <cellStyle name="Forklarende tekst 2 5" xfId="48129" xr:uid="{00000000-0005-0000-0000-000063790000}"/>
    <cellStyle name="Forklarende tekst 2 6" xfId="48130" xr:uid="{00000000-0005-0000-0000-000064790000}"/>
    <cellStyle name="Forklarende tekst 2_A01" xfId="35906"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34" xr:uid="{00000000-0005-0000-0000-000069790000}"/>
    <cellStyle name="Forklarende tekst 3_AVA DVA EL" xfId="23258" xr:uid="{00000000-0005-0000-0000-00006A790000}"/>
    <cellStyle name="Forklarende tekst 4" xfId="23259" xr:uid="{00000000-0005-0000-0000-00006B790000}"/>
    <cellStyle name="Forklarende tekst 4 2" xfId="40035" xr:uid="{00000000-0005-0000-0000-00006C790000}"/>
    <cellStyle name="Forklarende tekst 5" xfId="23260" xr:uid="{00000000-0005-0000-0000-00006D790000}"/>
    <cellStyle name="Forklarende tekst_7. Other MTM adjustments" xfId="48131"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5" xr:uid="{00000000-0005-0000-0000-000077790000}"/>
    <cellStyle name="FSC Calculated amount 2 3" xfId="36709" xr:uid="{00000000-0005-0000-0000-000078790000}"/>
    <cellStyle name="FSC Calculated amount 3" xfId="36481" xr:uid="{00000000-0005-0000-0000-000079790000}"/>
    <cellStyle name="FSC Calculated amount 3 2" xfId="36685"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496" xr:uid="{00000000-0005-0000-0000-00008E790000}"/>
    <cellStyle name="FSC Column title 2 3" xfId="36710" xr:uid="{00000000-0005-0000-0000-00008F790000}"/>
    <cellStyle name="FSC Column title 3" xfId="36480" xr:uid="{00000000-0005-0000-0000-000090790000}"/>
    <cellStyle name="FSC Column title 3 2" xfId="36684"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497" xr:uid="{00000000-0005-0000-0000-000096790000}"/>
    <cellStyle name="FSC Column title dotted 2 5" xfId="36711" xr:uid="{00000000-0005-0000-0000-000097790000}"/>
    <cellStyle name="FSC Column title dotted 2_AVA DVA EL" xfId="23287" xr:uid="{00000000-0005-0000-0000-000098790000}"/>
    <cellStyle name="FSC Column title dotted 3" xfId="23288" xr:uid="{00000000-0005-0000-0000-000099790000}"/>
    <cellStyle name="FSC Column title dotted 3 2" xfId="36479" xr:uid="{00000000-0005-0000-0000-00009A790000}"/>
    <cellStyle name="FSC Column title dotted 3 3" xfId="36683" xr:uid="{00000000-0005-0000-0000-00009B790000}"/>
    <cellStyle name="FSC Column title dotted 4" xfId="48132" xr:uid="{00000000-0005-0000-0000-00009C790000}"/>
    <cellStyle name="FSC Column title dotted_AVA DVA EL" xfId="23289" xr:uid="{00000000-0005-0000-0000-00009D790000}"/>
    <cellStyle name="FSC Column title_Adj_Basel III" xfId="55611"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498" xr:uid="{00000000-0005-0000-0000-0000A8790000}"/>
    <cellStyle name="FSC Disabled 2 3" xfId="36712" xr:uid="{00000000-0005-0000-0000-0000A9790000}"/>
    <cellStyle name="FSC Disabled 3" xfId="36478" xr:uid="{00000000-0005-0000-0000-0000AA790000}"/>
    <cellStyle name="FSC Disabled 3 2" xfId="36682"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499" xr:uid="{00000000-0005-0000-0000-0000B1790000}"/>
    <cellStyle name="FSC Editable amount 2 5" xfId="36713"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77" xr:uid="{00000000-0005-0000-0000-0000B7790000}"/>
    <cellStyle name="FSC Editable amount 3 5" xfId="36681" xr:uid="{00000000-0005-0000-0000-0000B8790000}"/>
    <cellStyle name="FSC Editable amount 3_AVA DVA EL" xfId="23305" xr:uid="{00000000-0005-0000-0000-0000B9790000}"/>
    <cellStyle name="FSC Editable amount 4" xfId="23306" xr:uid="{00000000-0005-0000-0000-0000BA790000}"/>
    <cellStyle name="FSC Editable amount 5" xfId="48133"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34"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07" xr:uid="{00000000-0005-0000-0000-0000ED790000}"/>
    <cellStyle name="God" xfId="36265"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36" xr:uid="{00000000-0005-0000-0000-0000F3790000}"/>
    <cellStyle name="God 2 2_AVA DVA EL" xfId="23352" xr:uid="{00000000-0005-0000-0000-0000F4790000}"/>
    <cellStyle name="God 2 3" xfId="40037" xr:uid="{00000000-0005-0000-0000-0000F5790000}"/>
    <cellStyle name="God 2 4" xfId="40038" xr:uid="{00000000-0005-0000-0000-0000F6790000}"/>
    <cellStyle name="God 2 5" xfId="48135" xr:uid="{00000000-0005-0000-0000-0000F7790000}"/>
    <cellStyle name="God 2_A01" xfId="35908" xr:uid="{00000000-0005-0000-0000-0000F8790000}"/>
    <cellStyle name="God 3" xfId="12493" xr:uid="{00000000-0005-0000-0000-0000F9790000}"/>
    <cellStyle name="God 3 2" xfId="23353" xr:uid="{00000000-0005-0000-0000-0000FA790000}"/>
    <cellStyle name="God 3 3" xfId="40039" xr:uid="{00000000-0005-0000-0000-0000FB790000}"/>
    <cellStyle name="God 3_A02" xfId="55612" xr:uid="{535FD91D-1990-412F-A074-F237DCF761F7}"/>
    <cellStyle name="God 4" xfId="23354" xr:uid="{00000000-0005-0000-0000-0000FD790000}"/>
    <cellStyle name="God 4 2" xfId="23355" xr:uid="{00000000-0005-0000-0000-0000FE790000}"/>
    <cellStyle name="God 4 3" xfId="23356" xr:uid="{00000000-0005-0000-0000-0000FF790000}"/>
    <cellStyle name="God 4 4" xfId="40040" xr:uid="{00000000-0005-0000-0000-0000007A0000}"/>
    <cellStyle name="God 4_AVA DVA EL" xfId="23357" xr:uid="{00000000-0005-0000-0000-0000017A0000}"/>
    <cellStyle name="God 5" xfId="23358" xr:uid="{00000000-0005-0000-0000-0000027A0000}"/>
    <cellStyle name="God 5 2" xfId="40041" xr:uid="{00000000-0005-0000-0000-0000037A0000}"/>
    <cellStyle name="God 6" xfId="23359" xr:uid="{00000000-0005-0000-0000-0000047A0000}"/>
    <cellStyle name="God 7" xfId="48136" xr:uid="{00000000-0005-0000-0000-0000057A0000}"/>
    <cellStyle name="God_7. Other MTM adjustments" xfId="48137" xr:uid="{00000000-0005-0000-0000-0000067A0000}"/>
    <cellStyle name="Good" xfId="6671" xr:uid="{00000000-0005-0000-0000-0000077A0000}"/>
    <cellStyle name="Good 10" xfId="6672" xr:uid="{00000000-0005-0000-0000-0000087A0000}"/>
    <cellStyle name="Good 11" xfId="48138"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09"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39"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0" xr:uid="{00000000-0005-0000-0000-0000C07A0000}"/>
    <cellStyle name="greyed 2 4" xfId="36714" xr:uid="{00000000-0005-0000-0000-0000C17A0000}"/>
    <cellStyle name="greyed 2_AVA DVA EL" xfId="48140" xr:uid="{00000000-0005-0000-0000-0000C27A0000}"/>
    <cellStyle name="greyed 3" xfId="36592" xr:uid="{00000000-0005-0000-0000-0000C37A0000}"/>
    <cellStyle name="greyed 3 2" xfId="36797"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1" xr:uid="{00000000-0005-0000-0000-0000567A0000}"/>
    <cellStyle name="GråKant 11" xfId="48142" xr:uid="{00000000-0005-0000-0000-0000577A0000}"/>
    <cellStyle name="GråKant 12" xfId="48143" xr:uid="{00000000-0005-0000-0000-0000587A0000}"/>
    <cellStyle name="GråKant 13" xfId="48144" xr:uid="{00000000-0005-0000-0000-0000597A0000}"/>
    <cellStyle name="GråKant 14" xfId="48145" xr:uid="{00000000-0005-0000-0000-00005A7A0000}"/>
    <cellStyle name="GråKant 15" xfId="48146" xr:uid="{00000000-0005-0000-0000-00005B7A0000}"/>
    <cellStyle name="GråKant 16" xfId="48147" xr:uid="{00000000-0005-0000-0000-00005C7A0000}"/>
    <cellStyle name="GråKant 17" xfId="48148" xr:uid="{00000000-0005-0000-0000-00005D7A0000}"/>
    <cellStyle name="GråKant 17 2" xfId="48149" xr:uid="{00000000-0005-0000-0000-00005E7A0000}"/>
    <cellStyle name="GråKant 18" xfId="48150" xr:uid="{00000000-0005-0000-0000-00005F7A0000}"/>
    <cellStyle name="GråKant 18 2" xfId="48151" xr:uid="{00000000-0005-0000-0000-0000607A0000}"/>
    <cellStyle name="GråKant 19" xfId="48152" xr:uid="{00000000-0005-0000-0000-0000617A0000}"/>
    <cellStyle name="GråKant 19 2" xfId="48153"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5" xr:uid="{00000000-0005-0000-0000-0000667A0000}"/>
    <cellStyle name="GråKant 2 2" xfId="6689" xr:uid="{00000000-0005-0000-0000-0000677A0000}"/>
    <cellStyle name="GråKant 2 2 2" xfId="48154"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55" xr:uid="{00000000-0005-0000-0000-0000707A0000}"/>
    <cellStyle name="GråKant 20" xfId="48156" xr:uid="{00000000-0005-0000-0000-0000717A0000}"/>
    <cellStyle name="GråKant 20 2" xfId="48157" xr:uid="{00000000-0005-0000-0000-0000727A0000}"/>
    <cellStyle name="GråKant 21" xfId="48158" xr:uid="{00000000-0005-0000-0000-0000737A0000}"/>
    <cellStyle name="GråKant 21 2" xfId="48159" xr:uid="{00000000-0005-0000-0000-0000747A0000}"/>
    <cellStyle name="GråKant 22" xfId="48160" xr:uid="{00000000-0005-0000-0000-0000757A0000}"/>
    <cellStyle name="GråKant 22 2" xfId="48161" xr:uid="{00000000-0005-0000-0000-0000767A0000}"/>
    <cellStyle name="GråKant 23" xfId="48162" xr:uid="{00000000-0005-0000-0000-0000777A0000}"/>
    <cellStyle name="GråKant 23 2" xfId="48163" xr:uid="{00000000-0005-0000-0000-0000787A0000}"/>
    <cellStyle name="GråKant 24" xfId="48164" xr:uid="{00000000-0005-0000-0000-0000797A0000}"/>
    <cellStyle name="GråKant 24 2" xfId="48165"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5" xr:uid="{00000000-0005-0000-0000-00007E7A0000}"/>
    <cellStyle name="GråKant 3 13" xfId="36696"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0" xr:uid="{00000000-0005-0000-0000-0000B87A0000}"/>
    <cellStyle name="GråKant 8 2" xfId="48166" xr:uid="{00000000-0005-0000-0000-0000B97A0000}"/>
    <cellStyle name="GråKant 9" xfId="48167" xr:uid="{00000000-0005-0000-0000-0000BA7A0000}"/>
    <cellStyle name="GråKant 9 2" xfId="48168"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69" xr:uid="{00000000-0005-0000-0000-0000CD7A0000}"/>
    <cellStyle name="H_1998_col_head 2 2_AVA DVA EL" xfId="48170" xr:uid="{00000000-0005-0000-0000-0000CE7A0000}"/>
    <cellStyle name="H_1998_col_head 2 2_Avstemming Bank" xfId="48171" xr:uid="{00000000-0005-0000-0000-0000CF7A0000}"/>
    <cellStyle name="H_1998_col_head 2 2_Avstemming Konsern CRD IV" xfId="48172" xr:uid="{00000000-0005-0000-0000-0000D07A0000}"/>
    <cellStyle name="H_1998_col_head 2 2_BANKVOL" xfId="48173" xr:uid="{00000000-0005-0000-0000-0000D17A0000}"/>
    <cellStyle name="H_1998_col_head 2 2_BANKVOL_AVA DVA EL" xfId="48174" xr:uid="{00000000-0005-0000-0000-0000D27A0000}"/>
    <cellStyle name="H_1998_col_head 2 2_BANKVOL_Avstemming Bank" xfId="48175" xr:uid="{00000000-0005-0000-0000-0000D37A0000}"/>
    <cellStyle name="H_1998_col_head 2 2_BANKVOL_Avstemming Konsern CRD IV" xfId="48176" xr:uid="{00000000-0005-0000-0000-0000D47A0000}"/>
    <cellStyle name="H_1998_col_head 2 2_BANKVOL_Mars 2018" xfId="48177" xr:uid="{00000000-0005-0000-0000-0000D57A0000}"/>
    <cellStyle name="H_1998_col_head 2 2_BANKVOL_Mars 2018_1" xfId="48178" xr:uid="{00000000-0005-0000-0000-0000D67A0000}"/>
    <cellStyle name="H_1998_col_head 2 2_Desember 2017" xfId="48179" xr:uid="{00000000-0005-0000-0000-0000D77A0000}"/>
    <cellStyle name="H_1998_col_head 2 2_Elimineringer i SAP" xfId="48180" xr:uid="{00000000-0005-0000-0000-0000D87A0000}"/>
    <cellStyle name="H_1998_col_head 2 2_Juni 2017" xfId="23433" xr:uid="{00000000-0005-0000-0000-0000D97A0000}"/>
    <cellStyle name="H_1998_col_head 2 2_Juni 2017_Avkortning" xfId="48181" xr:uid="{00000000-0005-0000-0000-0000DA7A0000}"/>
    <cellStyle name="H_1998_col_head 2 2_Juni 2017_Desember 2017" xfId="48182" xr:uid="{00000000-0005-0000-0000-0000DB7A0000}"/>
    <cellStyle name="H_1998_col_head 2 2_Korr reklassifisering" xfId="48183" xr:uid="{00000000-0005-0000-0000-0000DC7A0000}"/>
    <cellStyle name="H_1998_col_head 2 2_Manuell input" xfId="48184" xr:uid="{00000000-0005-0000-0000-0000DE7A0000}"/>
    <cellStyle name="H_1998_col_head 2 2_Manuell input_Månedsanalyse" xfId="48185" xr:uid="{00000000-0005-0000-0000-0000DF7A0000}"/>
    <cellStyle name="H_1998_col_head 2 2_Mars 2018" xfId="48186" xr:uid="{00000000-0005-0000-0000-0000E07A0000}"/>
    <cellStyle name="H_1998_col_head 2 2_Mars 2018_1" xfId="48187" xr:uid="{00000000-0005-0000-0000-0000E17A0000}"/>
    <cellStyle name="H_1998_col_head 2 2_Månedsanalyse" xfId="48188" xr:uid="{00000000-0005-0000-0000-0000DD7A0000}"/>
    <cellStyle name="H_1998_col_head 2 2_Note Bank" xfId="48189" xr:uid="{00000000-0005-0000-0000-0000E27A0000}"/>
    <cellStyle name="H_1998_col_head 2 2_Note Bankkonsern" xfId="48190" xr:uid="{00000000-0005-0000-0000-0000E37A0000}"/>
    <cellStyle name="H_1998_col_head 2 2_September 2017" xfId="48191" xr:uid="{00000000-0005-0000-0000-0000E47A0000}"/>
    <cellStyle name="H_1998_col_head 2_1" xfId="48192" xr:uid="{00000000-0005-0000-0000-0000E57A0000}"/>
    <cellStyle name="H_1998_col_head 2_1 2" xfId="48193" xr:uid="{00000000-0005-0000-0000-0000E67A0000}"/>
    <cellStyle name="H_1998_col_head 2_1_Manuell input" xfId="48194" xr:uid="{00000000-0005-0000-0000-0000E87A0000}"/>
    <cellStyle name="H_1998_col_head 2_1_Manuell input_Månedsanalyse" xfId="48195" xr:uid="{00000000-0005-0000-0000-0000E97A0000}"/>
    <cellStyle name="H_1998_col_head 2_1_Månedsanalyse" xfId="48196" xr:uid="{00000000-0005-0000-0000-0000E77A0000}"/>
    <cellStyle name="H_1998_col_head 2_8" xfId="48197" xr:uid="{00000000-0005-0000-0000-0000EA7A0000}"/>
    <cellStyle name="H_1998_col_head 2_8 2" xfId="48198" xr:uid="{00000000-0005-0000-0000-0000EB7A0000}"/>
    <cellStyle name="H_1998_col_head 2_8_Manuell input" xfId="48199" xr:uid="{00000000-0005-0000-0000-0000ED7A0000}"/>
    <cellStyle name="H_1998_col_head 2_8_Manuell input_Månedsanalyse" xfId="48200" xr:uid="{00000000-0005-0000-0000-0000EE7A0000}"/>
    <cellStyle name="H_1998_col_head 2_8_Månedsanalyse" xfId="48201" xr:uid="{00000000-0005-0000-0000-0000EC7A0000}"/>
    <cellStyle name="H_1998_col_head 2_AVA DVA EL" xfId="23434" xr:uid="{00000000-0005-0000-0000-0000EF7A0000}"/>
    <cellStyle name="H_1998_col_head 2_AVA DVA EL_1" xfId="48202" xr:uid="{00000000-0005-0000-0000-0000F07A0000}"/>
    <cellStyle name="H_1998_col_head 2_Avkortning" xfId="48203" xr:uid="{00000000-0005-0000-0000-0000F17A0000}"/>
    <cellStyle name="H_1998_col_head 2_Avstemming Bank" xfId="48204" xr:uid="{00000000-0005-0000-0000-0000F27A0000}"/>
    <cellStyle name="H_1998_col_head 2_Avstemming Bankkonsern" xfId="48205" xr:uid="{00000000-0005-0000-0000-0000F37A0000}"/>
    <cellStyle name="H_1998_col_head 2_Avstemming Konsern CRD IV" xfId="48206" xr:uid="{00000000-0005-0000-0000-0000F47A0000}"/>
    <cellStyle name="H_1998_col_head 2_Balanse bankkonsern" xfId="23435" xr:uid="{00000000-0005-0000-0000-0000F57A0000}"/>
    <cellStyle name="H_1998_col_head 2_Balanse bankkonsern_AVA DVA EL" xfId="48207" xr:uid="{00000000-0005-0000-0000-0000F67A0000}"/>
    <cellStyle name="H_1998_col_head 2_Balanse bankkonsern_Avkortning" xfId="48208" xr:uid="{00000000-0005-0000-0000-0000F77A0000}"/>
    <cellStyle name="H_1998_col_head 2_Balanse bankkonsern_Avstemming Bank" xfId="48209" xr:uid="{00000000-0005-0000-0000-0000F87A0000}"/>
    <cellStyle name="H_1998_col_head 2_Balanse bankkonsern_Avstemming Konsern CRD IV" xfId="48210" xr:uid="{00000000-0005-0000-0000-0000F97A0000}"/>
    <cellStyle name="H_1998_col_head 2_Balanse bankkonsern_BANKVOL" xfId="48211" xr:uid="{00000000-0005-0000-0000-0000FA7A0000}"/>
    <cellStyle name="H_1998_col_head 2_Balanse bankkonsern_BANKVOL_AVA DVA EL" xfId="48212" xr:uid="{00000000-0005-0000-0000-0000FB7A0000}"/>
    <cellStyle name="H_1998_col_head 2_Balanse bankkonsern_BANKVOL_Avstemming Bank" xfId="48213" xr:uid="{00000000-0005-0000-0000-0000FC7A0000}"/>
    <cellStyle name="H_1998_col_head 2_Balanse bankkonsern_BANKVOL_Avstemming Konsern CRD IV" xfId="48214" xr:uid="{00000000-0005-0000-0000-0000FD7A0000}"/>
    <cellStyle name="H_1998_col_head 2_Balanse bankkonsern_BANKVOL_Mars 2018" xfId="48215" xr:uid="{00000000-0005-0000-0000-0000FE7A0000}"/>
    <cellStyle name="H_1998_col_head 2_Balanse bankkonsern_BANKVOL_Mars 2018_1" xfId="48216" xr:uid="{00000000-0005-0000-0000-0000FF7A0000}"/>
    <cellStyle name="H_1998_col_head 2_Balanse bankkonsern_Desember 2017" xfId="48217" xr:uid="{00000000-0005-0000-0000-0000007B0000}"/>
    <cellStyle name="H_1998_col_head 2_Balanse bankkonsern_Desember 2017_1" xfId="48218" xr:uid="{00000000-0005-0000-0000-0000017B0000}"/>
    <cellStyle name="H_1998_col_head 2_Balanse bankkonsern_Mars 2018" xfId="48219" xr:uid="{00000000-0005-0000-0000-0000027B0000}"/>
    <cellStyle name="H_1998_col_head 2_Balanse bankkonsern_Mars 2018_1" xfId="48220" xr:uid="{00000000-0005-0000-0000-0000037B0000}"/>
    <cellStyle name="H_1998_col_head 2_Balanse bankkonsern_Note Bank" xfId="48221" xr:uid="{00000000-0005-0000-0000-0000047B0000}"/>
    <cellStyle name="H_1998_col_head 2_Balanse bankkonsern_Note Bankkonsern" xfId="48222" xr:uid="{00000000-0005-0000-0000-0000057B0000}"/>
    <cellStyle name="H_1998_col_head 2_Balanse bankkonsern_September 2017" xfId="48223" xr:uid="{00000000-0005-0000-0000-0000067B0000}"/>
    <cellStyle name="H_1998_col_head 2_BANKVOL" xfId="23436" xr:uid="{00000000-0005-0000-0000-0000077B0000}"/>
    <cellStyle name="H_1998_col_head 2_BANKVOL_1" xfId="48224" xr:uid="{00000000-0005-0000-0000-0000087B0000}"/>
    <cellStyle name="H_1998_col_head 2_BANKVOL_1_AVA DVA EL" xfId="48225" xr:uid="{00000000-0005-0000-0000-0000097B0000}"/>
    <cellStyle name="H_1998_col_head 2_BANKVOL_1_Avstemming Bank" xfId="48226" xr:uid="{00000000-0005-0000-0000-00000A7B0000}"/>
    <cellStyle name="H_1998_col_head 2_BANKVOL_1_Avstemming Konsern CRD IV" xfId="48227" xr:uid="{00000000-0005-0000-0000-00000B7B0000}"/>
    <cellStyle name="H_1998_col_head 2_BANKVOL_1_Mars 2018" xfId="48228" xr:uid="{00000000-0005-0000-0000-00000C7B0000}"/>
    <cellStyle name="H_1998_col_head 2_BANKVOL_1_Mars 2018_1" xfId="48229" xr:uid="{00000000-0005-0000-0000-00000D7B0000}"/>
    <cellStyle name="H_1998_col_head 2_BANKVOL_AVA DVA EL" xfId="48230" xr:uid="{00000000-0005-0000-0000-00000E7B0000}"/>
    <cellStyle name="H_1998_col_head 2_BANKVOL_Avkortning" xfId="48231" xr:uid="{00000000-0005-0000-0000-00000F7B0000}"/>
    <cellStyle name="H_1998_col_head 2_BANKVOL_Avstemming Bank" xfId="48232" xr:uid="{00000000-0005-0000-0000-0000107B0000}"/>
    <cellStyle name="H_1998_col_head 2_BANKVOL_Avstemming Konsern CRD IV" xfId="48233" xr:uid="{00000000-0005-0000-0000-0000117B0000}"/>
    <cellStyle name="H_1998_col_head 2_BANKVOL_BANKVOL" xfId="48234" xr:uid="{00000000-0005-0000-0000-0000127B0000}"/>
    <cellStyle name="H_1998_col_head 2_BANKVOL_BANKVOL_AVA DVA EL" xfId="48235" xr:uid="{00000000-0005-0000-0000-0000137B0000}"/>
    <cellStyle name="H_1998_col_head 2_BANKVOL_BANKVOL_Avstemming Bank" xfId="48236" xr:uid="{00000000-0005-0000-0000-0000147B0000}"/>
    <cellStyle name="H_1998_col_head 2_BANKVOL_BANKVOL_Avstemming Konsern CRD IV" xfId="48237" xr:uid="{00000000-0005-0000-0000-0000157B0000}"/>
    <cellStyle name="H_1998_col_head 2_BANKVOL_BANKVOL_Mars 2018" xfId="48238" xr:uid="{00000000-0005-0000-0000-0000167B0000}"/>
    <cellStyle name="H_1998_col_head 2_BANKVOL_BANKVOL_Mars 2018_1" xfId="48239" xr:uid="{00000000-0005-0000-0000-0000177B0000}"/>
    <cellStyle name="H_1998_col_head 2_BANKVOL_Desember 2017" xfId="48240" xr:uid="{00000000-0005-0000-0000-0000187B0000}"/>
    <cellStyle name="H_1998_col_head 2_BANKVOL_Desember 2017_1" xfId="48241" xr:uid="{00000000-0005-0000-0000-0000197B0000}"/>
    <cellStyle name="H_1998_col_head 2_BANKVOL_Mars 2018" xfId="48242" xr:uid="{00000000-0005-0000-0000-00001A7B0000}"/>
    <cellStyle name="H_1998_col_head 2_BANKVOL_Mars 2018_1" xfId="48243" xr:uid="{00000000-0005-0000-0000-00001B7B0000}"/>
    <cellStyle name="H_1998_col_head 2_BANKVOL_Note Bank" xfId="48244" xr:uid="{00000000-0005-0000-0000-00001C7B0000}"/>
    <cellStyle name="H_1998_col_head 2_BANKVOL_Note Bankkonsern" xfId="48245" xr:uid="{00000000-0005-0000-0000-00001D7B0000}"/>
    <cellStyle name="H_1998_col_head 2_BANKVOL_September 2017" xfId="48246"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47" xr:uid="{00000000-0005-0000-0000-0000227B0000}"/>
    <cellStyle name="H_1998_col_head 2_Derivater B1_Avkortning" xfId="48248" xr:uid="{00000000-0005-0000-0000-0000237B0000}"/>
    <cellStyle name="H_1998_col_head 2_Derivater B1_Avstemming Bank" xfId="48249" xr:uid="{00000000-0005-0000-0000-0000247B0000}"/>
    <cellStyle name="H_1998_col_head 2_Derivater B1_Avstemming Konsern CRD IV" xfId="48250" xr:uid="{00000000-0005-0000-0000-0000257B0000}"/>
    <cellStyle name="H_1998_col_head 2_Derivater B1_BANKVOL" xfId="48251" xr:uid="{00000000-0005-0000-0000-0000267B0000}"/>
    <cellStyle name="H_1998_col_head 2_Derivater B1_BANKVOL_AVA DVA EL" xfId="48252" xr:uid="{00000000-0005-0000-0000-0000277B0000}"/>
    <cellStyle name="H_1998_col_head 2_Derivater B1_BANKVOL_Avstemming Bank" xfId="48253" xr:uid="{00000000-0005-0000-0000-0000287B0000}"/>
    <cellStyle name="H_1998_col_head 2_Derivater B1_BANKVOL_Avstemming Konsern CRD IV" xfId="48254" xr:uid="{00000000-0005-0000-0000-0000297B0000}"/>
    <cellStyle name="H_1998_col_head 2_Derivater B1_BANKVOL_Mars 2018" xfId="48255" xr:uid="{00000000-0005-0000-0000-00002A7B0000}"/>
    <cellStyle name="H_1998_col_head 2_Derivater B1_BANKVOL_Mars 2018_1" xfId="48256" xr:uid="{00000000-0005-0000-0000-00002B7B0000}"/>
    <cellStyle name="H_1998_col_head 2_Derivater B1_Desember 2017" xfId="48257" xr:uid="{00000000-0005-0000-0000-00002C7B0000}"/>
    <cellStyle name="H_1998_col_head 2_Derivater B1_Desember 2017_1" xfId="48258" xr:uid="{00000000-0005-0000-0000-00002D7B0000}"/>
    <cellStyle name="H_1998_col_head 2_Derivater B1_Mars 2018" xfId="48259" xr:uid="{00000000-0005-0000-0000-00002E7B0000}"/>
    <cellStyle name="H_1998_col_head 2_Derivater B1_Mars 2018_1" xfId="48260" xr:uid="{00000000-0005-0000-0000-00002F7B0000}"/>
    <cellStyle name="H_1998_col_head 2_Derivater B1_Note Bank" xfId="48261" xr:uid="{00000000-0005-0000-0000-0000307B0000}"/>
    <cellStyle name="H_1998_col_head 2_Derivater B1_Note Bankkonsern" xfId="48262" xr:uid="{00000000-0005-0000-0000-0000317B0000}"/>
    <cellStyle name="H_1998_col_head 2_Derivater B1_September 2017" xfId="48263" xr:uid="{00000000-0005-0000-0000-0000327B0000}"/>
    <cellStyle name="H_1998_col_head 2_Desember 2017" xfId="48264" xr:uid="{00000000-0005-0000-0000-0000337B0000}"/>
    <cellStyle name="H_1998_col_head 2_Desember 2017_1" xfId="48265" xr:uid="{00000000-0005-0000-0000-0000347B0000}"/>
    <cellStyle name="H_1998_col_head 2_Elimineringer i SAP" xfId="48266" xr:uid="{00000000-0005-0000-0000-0000357B0000}"/>
    <cellStyle name="H_1998_col_head 2_Juni 2017" xfId="23438" xr:uid="{00000000-0005-0000-0000-0000367B0000}"/>
    <cellStyle name="H_1998_col_head 2_Juni 2017_Avkortning" xfId="48267" xr:uid="{00000000-0005-0000-0000-0000377B0000}"/>
    <cellStyle name="H_1998_col_head 2_Juni 2017_Desember 2017" xfId="48268" xr:uid="{00000000-0005-0000-0000-0000387B0000}"/>
    <cellStyle name="H_1998_col_head 2_Kap.dekn." xfId="23439" xr:uid="{00000000-0005-0000-0000-0000397B0000}"/>
    <cellStyle name="H_1998_col_head 2_Kap.dekn._AVA DVA EL" xfId="48269" xr:uid="{00000000-0005-0000-0000-00003A7B0000}"/>
    <cellStyle name="H_1998_col_head 2_Kap.dekn._Avkortning" xfId="48270" xr:uid="{00000000-0005-0000-0000-00003B7B0000}"/>
    <cellStyle name="H_1998_col_head 2_Kap.dekn._Avstemming Bank" xfId="48271" xr:uid="{00000000-0005-0000-0000-00003C7B0000}"/>
    <cellStyle name="H_1998_col_head 2_Kap.dekn._Avstemming Konsern CRD IV" xfId="48272" xr:uid="{00000000-0005-0000-0000-00003D7B0000}"/>
    <cellStyle name="H_1998_col_head 2_Kap.dekn._BANKVOL" xfId="48273" xr:uid="{00000000-0005-0000-0000-00003E7B0000}"/>
    <cellStyle name="H_1998_col_head 2_Kap.dekn._BANKVOL_AVA DVA EL" xfId="48274" xr:uid="{00000000-0005-0000-0000-00003F7B0000}"/>
    <cellStyle name="H_1998_col_head 2_Kap.dekn._BANKVOL_Avstemming Bank" xfId="48275" xr:uid="{00000000-0005-0000-0000-0000407B0000}"/>
    <cellStyle name="H_1998_col_head 2_Kap.dekn._BANKVOL_Avstemming Konsern CRD IV" xfId="48276" xr:uid="{00000000-0005-0000-0000-0000417B0000}"/>
    <cellStyle name="H_1998_col_head 2_Kap.dekn._BANKVOL_Mars 2018" xfId="48277" xr:uid="{00000000-0005-0000-0000-0000427B0000}"/>
    <cellStyle name="H_1998_col_head 2_Kap.dekn._BANKVOL_Mars 2018_1" xfId="48278" xr:uid="{00000000-0005-0000-0000-0000437B0000}"/>
    <cellStyle name="H_1998_col_head 2_Kap.dekn._Desember 2017" xfId="48279" xr:uid="{00000000-0005-0000-0000-0000447B0000}"/>
    <cellStyle name="H_1998_col_head 2_Kap.dekn._Desember 2017_1" xfId="48280" xr:uid="{00000000-0005-0000-0000-0000457B0000}"/>
    <cellStyle name="H_1998_col_head 2_Kap.dekn._Mars 2018" xfId="48281" xr:uid="{00000000-0005-0000-0000-0000467B0000}"/>
    <cellStyle name="H_1998_col_head 2_Kap.dekn._Mars 2018_1" xfId="48282" xr:uid="{00000000-0005-0000-0000-0000477B0000}"/>
    <cellStyle name="H_1998_col_head 2_Kap.dekn._Note Bank" xfId="48283" xr:uid="{00000000-0005-0000-0000-0000487B0000}"/>
    <cellStyle name="H_1998_col_head 2_Kap.dekn._Note Bankkonsern" xfId="48284" xr:uid="{00000000-0005-0000-0000-0000497B0000}"/>
    <cellStyle name="H_1998_col_head 2_Kap.dekn._September 2017" xfId="48285" xr:uid="{00000000-0005-0000-0000-00004A7B0000}"/>
    <cellStyle name="H_1998_col_head 2_KM1" xfId="23431" xr:uid="{00000000-0005-0000-0000-00004B7B0000}"/>
    <cellStyle name="H_1998_col_head 2_Korr reklassifisering" xfId="48286" xr:uid="{00000000-0005-0000-0000-00004C7B0000}"/>
    <cellStyle name="H_1998_col_head 2_LR2" xfId="53204" xr:uid="{D390A0D0-380B-422E-A0CE-F9ABA38746DA}"/>
    <cellStyle name="H_1998_col_head 2_Manuell input" xfId="48287" xr:uid="{00000000-0005-0000-0000-00004E7B0000}"/>
    <cellStyle name="H_1998_col_head 2_Manuell input_Månedsanalyse" xfId="48288" xr:uid="{00000000-0005-0000-0000-00004F7B0000}"/>
    <cellStyle name="H_1998_col_head 2_Mars 2018" xfId="48289" xr:uid="{00000000-0005-0000-0000-0000507B0000}"/>
    <cellStyle name="H_1998_col_head 2_Mars 2018_1" xfId="48290" xr:uid="{00000000-0005-0000-0000-0000517B0000}"/>
    <cellStyle name="H_1998_col_head 2_Månedsanalyse" xfId="48291" xr:uid="{00000000-0005-0000-0000-00004D7B0000}"/>
    <cellStyle name="H_1998_col_head 2_Note Bank" xfId="48292" xr:uid="{00000000-0005-0000-0000-0000527B0000}"/>
    <cellStyle name="H_1998_col_head 2_Note Bank_1" xfId="48293" xr:uid="{00000000-0005-0000-0000-0000537B0000}"/>
    <cellStyle name="H_1998_col_head 2_Note Bankkonsern" xfId="48294" xr:uid="{00000000-0005-0000-0000-0000547B0000}"/>
    <cellStyle name="H_1998_col_head 2_Note Bankkonsern_1" xfId="48295" xr:uid="{00000000-0005-0000-0000-0000557B0000}"/>
    <cellStyle name="H_1998_col_head 2_Note Konsern" xfId="48296" xr:uid="{00000000-0005-0000-0000-0000567B0000}"/>
    <cellStyle name="H_1998_col_head 2_Results &amp; key fig." xfId="48297" xr:uid="{00000000-0005-0000-0000-0000577B0000}"/>
    <cellStyle name="H_1998_col_head 2_September 2017" xfId="48298" xr:uid="{00000000-0005-0000-0000-0000587B0000}"/>
    <cellStyle name="H_1998_col_head 2_September 2017_1" xfId="48299"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0" xr:uid="{00000000-0005-0000-0000-00005D7B0000}"/>
    <cellStyle name="H_1998_col_head 3 2 2_Avstemming Bank" xfId="48301" xr:uid="{00000000-0005-0000-0000-00005E7B0000}"/>
    <cellStyle name="H_1998_col_head 3 2 2_Avstemming Konsern CRD IV" xfId="48302" xr:uid="{00000000-0005-0000-0000-00005F7B0000}"/>
    <cellStyle name="H_1998_col_head 3 2 2_BANKVOL" xfId="48303" xr:uid="{00000000-0005-0000-0000-0000607B0000}"/>
    <cellStyle name="H_1998_col_head 3 2 2_BANKVOL_AVA DVA EL" xfId="48304" xr:uid="{00000000-0005-0000-0000-0000617B0000}"/>
    <cellStyle name="H_1998_col_head 3 2 2_BANKVOL_Avstemming Bank" xfId="48305" xr:uid="{00000000-0005-0000-0000-0000627B0000}"/>
    <cellStyle name="H_1998_col_head 3 2 2_BANKVOL_Avstemming Konsern CRD IV" xfId="48306" xr:uid="{00000000-0005-0000-0000-0000637B0000}"/>
    <cellStyle name="H_1998_col_head 3 2 2_BANKVOL_Mars 2018" xfId="48307" xr:uid="{00000000-0005-0000-0000-0000647B0000}"/>
    <cellStyle name="H_1998_col_head 3 2 2_BANKVOL_Mars 2018_1" xfId="48308" xr:uid="{00000000-0005-0000-0000-0000657B0000}"/>
    <cellStyle name="H_1998_col_head 3 2 2_Desember 2017" xfId="48309" xr:uid="{00000000-0005-0000-0000-0000667B0000}"/>
    <cellStyle name="H_1998_col_head 3 2 2_Elimineringer i SAP" xfId="48310" xr:uid="{00000000-0005-0000-0000-0000677B0000}"/>
    <cellStyle name="H_1998_col_head 3 2 2_Juni 2017" xfId="23443" xr:uid="{00000000-0005-0000-0000-0000687B0000}"/>
    <cellStyle name="H_1998_col_head 3 2 2_Juni 2017_Avkortning" xfId="48311" xr:uid="{00000000-0005-0000-0000-0000697B0000}"/>
    <cellStyle name="H_1998_col_head 3 2 2_Juni 2017_Desember 2017" xfId="48312" xr:uid="{00000000-0005-0000-0000-00006A7B0000}"/>
    <cellStyle name="H_1998_col_head 3 2 2_Korr reklassifisering" xfId="48313" xr:uid="{00000000-0005-0000-0000-00006B7B0000}"/>
    <cellStyle name="H_1998_col_head 3 2 2_Mars 2018" xfId="48314" xr:uid="{00000000-0005-0000-0000-00006C7B0000}"/>
    <cellStyle name="H_1998_col_head 3 2 2_Mars 2018_1" xfId="48315" xr:uid="{00000000-0005-0000-0000-00006D7B0000}"/>
    <cellStyle name="H_1998_col_head 3 2 2_Note Bank" xfId="48316" xr:uid="{00000000-0005-0000-0000-00006E7B0000}"/>
    <cellStyle name="H_1998_col_head 3 2 2_Note Bankkonsern" xfId="48317" xr:uid="{00000000-0005-0000-0000-00006F7B0000}"/>
    <cellStyle name="H_1998_col_head 3 2 2_September 2017" xfId="48318" xr:uid="{00000000-0005-0000-0000-0000707B0000}"/>
    <cellStyle name="H_1998_col_head 3 2 3" xfId="23444" xr:uid="{00000000-0005-0000-0000-0000717B0000}"/>
    <cellStyle name="H_1998_col_head 3 2 3_AVA DVA EL" xfId="48319" xr:uid="{00000000-0005-0000-0000-0000727B0000}"/>
    <cellStyle name="H_1998_col_head 3 2 3_Avkortning" xfId="48320" xr:uid="{00000000-0005-0000-0000-0000737B0000}"/>
    <cellStyle name="H_1998_col_head 3 2 3_Avstemming Bank" xfId="48321" xr:uid="{00000000-0005-0000-0000-0000747B0000}"/>
    <cellStyle name="H_1998_col_head 3 2 3_Avstemming Konsern CRD IV" xfId="48322" xr:uid="{00000000-0005-0000-0000-0000757B0000}"/>
    <cellStyle name="H_1998_col_head 3 2 3_BANKVOL" xfId="48323" xr:uid="{00000000-0005-0000-0000-0000767B0000}"/>
    <cellStyle name="H_1998_col_head 3 2 3_BANKVOL_AVA DVA EL" xfId="48324" xr:uid="{00000000-0005-0000-0000-0000777B0000}"/>
    <cellStyle name="H_1998_col_head 3 2 3_BANKVOL_Avstemming Bank" xfId="48325" xr:uid="{00000000-0005-0000-0000-0000787B0000}"/>
    <cellStyle name="H_1998_col_head 3 2 3_BANKVOL_Avstemming Konsern CRD IV" xfId="48326" xr:uid="{00000000-0005-0000-0000-0000797B0000}"/>
    <cellStyle name="H_1998_col_head 3 2 3_BANKVOL_Mars 2018" xfId="48327" xr:uid="{00000000-0005-0000-0000-00007A7B0000}"/>
    <cellStyle name="H_1998_col_head 3 2 3_BANKVOL_Mars 2018_1" xfId="48328" xr:uid="{00000000-0005-0000-0000-00007B7B0000}"/>
    <cellStyle name="H_1998_col_head 3 2 3_Desember 2017" xfId="48329" xr:uid="{00000000-0005-0000-0000-00007C7B0000}"/>
    <cellStyle name="H_1998_col_head 3 2 3_Desember 2017_1" xfId="48330" xr:uid="{00000000-0005-0000-0000-00007D7B0000}"/>
    <cellStyle name="H_1998_col_head 3 2 3_Kap.dekn." xfId="23445" xr:uid="{00000000-0005-0000-0000-00007E7B0000}"/>
    <cellStyle name="H_1998_col_head 3 2 3_Mars 2018" xfId="48331" xr:uid="{00000000-0005-0000-0000-00007F7B0000}"/>
    <cellStyle name="H_1998_col_head 3 2 3_Mars 2018_1" xfId="48332" xr:uid="{00000000-0005-0000-0000-0000807B0000}"/>
    <cellStyle name="H_1998_col_head 3 2 3_Note Bank" xfId="48333" xr:uid="{00000000-0005-0000-0000-0000817B0000}"/>
    <cellStyle name="H_1998_col_head 3 2 3_Note Bankkonsern" xfId="48334" xr:uid="{00000000-0005-0000-0000-0000827B0000}"/>
    <cellStyle name="H_1998_col_head 3 2 3_September 2017" xfId="48335" xr:uid="{00000000-0005-0000-0000-0000837B0000}"/>
    <cellStyle name="H_1998_col_head 3 2_AVA DVA EL" xfId="23446" xr:uid="{00000000-0005-0000-0000-0000847B0000}"/>
    <cellStyle name="H_1998_col_head 3 2_AVA DVA EL_1" xfId="48336" xr:uid="{00000000-0005-0000-0000-0000857B0000}"/>
    <cellStyle name="H_1998_col_head 3 2_Avkortning" xfId="48337" xr:uid="{00000000-0005-0000-0000-0000867B0000}"/>
    <cellStyle name="H_1998_col_head 3 2_Avstemming Bank" xfId="48338" xr:uid="{00000000-0005-0000-0000-0000877B0000}"/>
    <cellStyle name="H_1998_col_head 3 2_Avstemming Konsern CRD IV" xfId="48339" xr:uid="{00000000-0005-0000-0000-0000887B0000}"/>
    <cellStyle name="H_1998_col_head 3 2_Balanse bankkonsern" xfId="23447" xr:uid="{00000000-0005-0000-0000-0000897B0000}"/>
    <cellStyle name="H_1998_col_head 3 2_Balanse bankkonsern_AVA DVA EL" xfId="48340" xr:uid="{00000000-0005-0000-0000-00008A7B0000}"/>
    <cellStyle name="H_1998_col_head 3 2_Balanse bankkonsern_Avkortning" xfId="48341" xr:uid="{00000000-0005-0000-0000-00008B7B0000}"/>
    <cellStyle name="H_1998_col_head 3 2_Balanse bankkonsern_Avstemming Bank" xfId="48342" xr:uid="{00000000-0005-0000-0000-00008C7B0000}"/>
    <cellStyle name="H_1998_col_head 3 2_Balanse bankkonsern_Avstemming Konsern CRD IV" xfId="48343" xr:uid="{00000000-0005-0000-0000-00008D7B0000}"/>
    <cellStyle name="H_1998_col_head 3 2_Balanse bankkonsern_BANKVOL" xfId="48344" xr:uid="{00000000-0005-0000-0000-00008E7B0000}"/>
    <cellStyle name="H_1998_col_head 3 2_Balanse bankkonsern_BANKVOL_AVA DVA EL" xfId="48345" xr:uid="{00000000-0005-0000-0000-00008F7B0000}"/>
    <cellStyle name="H_1998_col_head 3 2_Balanse bankkonsern_BANKVOL_Avstemming Bank" xfId="48346" xr:uid="{00000000-0005-0000-0000-0000907B0000}"/>
    <cellStyle name="H_1998_col_head 3 2_Balanse bankkonsern_BANKVOL_Avstemming Konsern CRD IV" xfId="48347" xr:uid="{00000000-0005-0000-0000-0000917B0000}"/>
    <cellStyle name="H_1998_col_head 3 2_Balanse bankkonsern_BANKVOL_Mars 2018" xfId="48348" xr:uid="{00000000-0005-0000-0000-0000927B0000}"/>
    <cellStyle name="H_1998_col_head 3 2_Balanse bankkonsern_BANKVOL_Mars 2018_1" xfId="48349" xr:uid="{00000000-0005-0000-0000-0000937B0000}"/>
    <cellStyle name="H_1998_col_head 3 2_Balanse bankkonsern_Desember 2017" xfId="48350" xr:uid="{00000000-0005-0000-0000-0000947B0000}"/>
    <cellStyle name="H_1998_col_head 3 2_Balanse bankkonsern_Desember 2017_1" xfId="48351" xr:uid="{00000000-0005-0000-0000-0000957B0000}"/>
    <cellStyle name="H_1998_col_head 3 2_Balanse bankkonsern_Mars 2018" xfId="48352" xr:uid="{00000000-0005-0000-0000-0000967B0000}"/>
    <cellStyle name="H_1998_col_head 3 2_Balanse bankkonsern_Mars 2018_1" xfId="48353" xr:uid="{00000000-0005-0000-0000-0000977B0000}"/>
    <cellStyle name="H_1998_col_head 3 2_Balanse bankkonsern_Note Bank" xfId="48354" xr:uid="{00000000-0005-0000-0000-0000987B0000}"/>
    <cellStyle name="H_1998_col_head 3 2_Balanse bankkonsern_Note Bankkonsern" xfId="48355" xr:uid="{00000000-0005-0000-0000-0000997B0000}"/>
    <cellStyle name="H_1998_col_head 3 2_Balanse bankkonsern_September 2017" xfId="48356" xr:uid="{00000000-0005-0000-0000-00009A7B0000}"/>
    <cellStyle name="H_1998_col_head 3 2_BANKVOL" xfId="48357" xr:uid="{00000000-0005-0000-0000-00009B7B0000}"/>
    <cellStyle name="H_1998_col_head 3 2_BANKVOL_AVA DVA EL" xfId="48358" xr:uid="{00000000-0005-0000-0000-00009C7B0000}"/>
    <cellStyle name="H_1998_col_head 3 2_BANKVOL_Avstemming Bank" xfId="48359" xr:uid="{00000000-0005-0000-0000-00009D7B0000}"/>
    <cellStyle name="H_1998_col_head 3 2_BANKVOL_Avstemming Konsern CRD IV" xfId="48360" xr:uid="{00000000-0005-0000-0000-00009E7B0000}"/>
    <cellStyle name="H_1998_col_head 3 2_BANKVOL_Mars 2018" xfId="48361" xr:uid="{00000000-0005-0000-0000-00009F7B0000}"/>
    <cellStyle name="H_1998_col_head 3 2_BANKVOL_Mars 2018_1" xfId="48362" xr:uid="{00000000-0005-0000-0000-0000A07B0000}"/>
    <cellStyle name="H_1998_col_head 3 2_Desember 2017" xfId="48363" xr:uid="{00000000-0005-0000-0000-0000A17B0000}"/>
    <cellStyle name="H_1998_col_head 3 2_Desember 2017_1" xfId="48364" xr:uid="{00000000-0005-0000-0000-0000A27B0000}"/>
    <cellStyle name="H_1998_col_head 3 2_Elimineringer i SAP" xfId="48365" xr:uid="{00000000-0005-0000-0000-0000A37B0000}"/>
    <cellStyle name="H_1998_col_head 3 2_Juni 2017" xfId="23448" xr:uid="{00000000-0005-0000-0000-0000A47B0000}"/>
    <cellStyle name="H_1998_col_head 3 2_Juni 2017_Avkortning" xfId="48366" xr:uid="{00000000-0005-0000-0000-0000A57B0000}"/>
    <cellStyle name="H_1998_col_head 3 2_Juni 2017_Desember 2017" xfId="48367" xr:uid="{00000000-0005-0000-0000-0000A67B0000}"/>
    <cellStyle name="H_1998_col_head 3 2_Korr reklassifisering" xfId="48368" xr:uid="{00000000-0005-0000-0000-0000A77B0000}"/>
    <cellStyle name="H_1998_col_head 3 2_Manuell input" xfId="48369" xr:uid="{00000000-0005-0000-0000-0000A97B0000}"/>
    <cellStyle name="H_1998_col_head 3 2_Manuell input_Månedsanalyse" xfId="48370" xr:uid="{00000000-0005-0000-0000-0000AA7B0000}"/>
    <cellStyle name="H_1998_col_head 3 2_Mars 2018" xfId="48371" xr:uid="{00000000-0005-0000-0000-0000AB7B0000}"/>
    <cellStyle name="H_1998_col_head 3 2_Mars 2018_1" xfId="48372" xr:uid="{00000000-0005-0000-0000-0000AC7B0000}"/>
    <cellStyle name="H_1998_col_head 3 2_Månedsanalyse" xfId="48373" xr:uid="{00000000-0005-0000-0000-0000A87B0000}"/>
    <cellStyle name="H_1998_col_head 3 2_Note Bank" xfId="48374" xr:uid="{00000000-0005-0000-0000-0000AD7B0000}"/>
    <cellStyle name="H_1998_col_head 3 2_Note Bankkonsern" xfId="48375" xr:uid="{00000000-0005-0000-0000-0000AE7B0000}"/>
    <cellStyle name="H_1998_col_head 3 2_Results &amp; key fig." xfId="48376" xr:uid="{00000000-0005-0000-0000-0000AF7B0000}"/>
    <cellStyle name="H_1998_col_head 3 2_September 2017" xfId="48377" xr:uid="{00000000-0005-0000-0000-0000B07B0000}"/>
    <cellStyle name="H_1998_col_head 3 2_September 2017_1" xfId="48378" xr:uid="{00000000-0005-0000-0000-0000B17B0000}"/>
    <cellStyle name="H_1998_col_head 3 3" xfId="23449" xr:uid="{00000000-0005-0000-0000-0000B27B0000}"/>
    <cellStyle name="H_1998_col_head 3 3_AVA DVA EL" xfId="48379" xr:uid="{00000000-0005-0000-0000-0000B37B0000}"/>
    <cellStyle name="H_1998_col_head 3 3_Avstemming Bank" xfId="48380" xr:uid="{00000000-0005-0000-0000-0000B47B0000}"/>
    <cellStyle name="H_1998_col_head 3 3_Avstemming Konsern CRD IV" xfId="48381" xr:uid="{00000000-0005-0000-0000-0000B57B0000}"/>
    <cellStyle name="H_1998_col_head 3 3_BANKVOL" xfId="48382" xr:uid="{00000000-0005-0000-0000-0000B67B0000}"/>
    <cellStyle name="H_1998_col_head 3 3_BANKVOL_AVA DVA EL" xfId="48383" xr:uid="{00000000-0005-0000-0000-0000B77B0000}"/>
    <cellStyle name="H_1998_col_head 3 3_BANKVOL_Avstemming Bank" xfId="48384" xr:uid="{00000000-0005-0000-0000-0000B87B0000}"/>
    <cellStyle name="H_1998_col_head 3 3_BANKVOL_Avstemming Konsern CRD IV" xfId="48385" xr:uid="{00000000-0005-0000-0000-0000B97B0000}"/>
    <cellStyle name="H_1998_col_head 3 3_BANKVOL_Mars 2018" xfId="48386" xr:uid="{00000000-0005-0000-0000-0000BA7B0000}"/>
    <cellStyle name="H_1998_col_head 3 3_BANKVOL_Mars 2018_1" xfId="48387" xr:uid="{00000000-0005-0000-0000-0000BB7B0000}"/>
    <cellStyle name="H_1998_col_head 3 3_Desember 2017" xfId="48388" xr:uid="{00000000-0005-0000-0000-0000BC7B0000}"/>
    <cellStyle name="H_1998_col_head 3 3_Elimineringer i SAP" xfId="48389" xr:uid="{00000000-0005-0000-0000-0000BD7B0000}"/>
    <cellStyle name="H_1998_col_head 3 3_Juni 2017" xfId="23450" xr:uid="{00000000-0005-0000-0000-0000BE7B0000}"/>
    <cellStyle name="H_1998_col_head 3 3_Juni 2017_Avkortning" xfId="48390" xr:uid="{00000000-0005-0000-0000-0000BF7B0000}"/>
    <cellStyle name="H_1998_col_head 3 3_Juni 2017_Desember 2017" xfId="48391" xr:uid="{00000000-0005-0000-0000-0000C07B0000}"/>
    <cellStyle name="H_1998_col_head 3 3_Korr reklassifisering" xfId="48392" xr:uid="{00000000-0005-0000-0000-0000C17B0000}"/>
    <cellStyle name="H_1998_col_head 3 3_Mars 2018" xfId="48393" xr:uid="{00000000-0005-0000-0000-0000C27B0000}"/>
    <cellStyle name="H_1998_col_head 3 3_Mars 2018_1" xfId="48394" xr:uid="{00000000-0005-0000-0000-0000C37B0000}"/>
    <cellStyle name="H_1998_col_head 3 3_Note Bank" xfId="48395" xr:uid="{00000000-0005-0000-0000-0000C47B0000}"/>
    <cellStyle name="H_1998_col_head 3 3_Note Bankkonsern" xfId="48396" xr:uid="{00000000-0005-0000-0000-0000C57B0000}"/>
    <cellStyle name="H_1998_col_head 3 3_September 2017" xfId="48397" xr:uid="{00000000-0005-0000-0000-0000C67B0000}"/>
    <cellStyle name="H_1998_col_head 3 4" xfId="23451" xr:uid="{00000000-0005-0000-0000-0000C77B0000}"/>
    <cellStyle name="H_1998_col_head 3 4_AVA DVA EL" xfId="48398" xr:uid="{00000000-0005-0000-0000-0000C87B0000}"/>
    <cellStyle name="H_1998_col_head 3 4_Avkortning" xfId="48399" xr:uid="{00000000-0005-0000-0000-0000C97B0000}"/>
    <cellStyle name="H_1998_col_head 3 4_Avstemming Bank" xfId="48400" xr:uid="{00000000-0005-0000-0000-0000CA7B0000}"/>
    <cellStyle name="H_1998_col_head 3 4_Avstemming Konsern CRD IV" xfId="48401" xr:uid="{00000000-0005-0000-0000-0000CB7B0000}"/>
    <cellStyle name="H_1998_col_head 3 4_BANKVOL" xfId="48402" xr:uid="{00000000-0005-0000-0000-0000CC7B0000}"/>
    <cellStyle name="H_1998_col_head 3 4_BANKVOL_AVA DVA EL" xfId="48403" xr:uid="{00000000-0005-0000-0000-0000CD7B0000}"/>
    <cellStyle name="H_1998_col_head 3 4_BANKVOL_Avstemming Bank" xfId="48404" xr:uid="{00000000-0005-0000-0000-0000CE7B0000}"/>
    <cellStyle name="H_1998_col_head 3 4_BANKVOL_Avstemming Konsern CRD IV" xfId="48405" xr:uid="{00000000-0005-0000-0000-0000CF7B0000}"/>
    <cellStyle name="H_1998_col_head 3 4_BANKVOL_Mars 2018" xfId="48406" xr:uid="{00000000-0005-0000-0000-0000D07B0000}"/>
    <cellStyle name="H_1998_col_head 3 4_BANKVOL_Mars 2018_1" xfId="48407" xr:uid="{00000000-0005-0000-0000-0000D17B0000}"/>
    <cellStyle name="H_1998_col_head 3 4_Desember 2017" xfId="48408" xr:uid="{00000000-0005-0000-0000-0000D27B0000}"/>
    <cellStyle name="H_1998_col_head 3 4_Desember 2017_1" xfId="48409" xr:uid="{00000000-0005-0000-0000-0000D37B0000}"/>
    <cellStyle name="H_1998_col_head 3 4_Kap.dekn." xfId="23452" xr:uid="{00000000-0005-0000-0000-0000D47B0000}"/>
    <cellStyle name="H_1998_col_head 3 4_Mars 2018" xfId="48410" xr:uid="{00000000-0005-0000-0000-0000D57B0000}"/>
    <cellStyle name="H_1998_col_head 3 4_Mars 2018_1" xfId="48411" xr:uid="{00000000-0005-0000-0000-0000D67B0000}"/>
    <cellStyle name="H_1998_col_head 3 4_Note Bank" xfId="48412" xr:uid="{00000000-0005-0000-0000-0000D77B0000}"/>
    <cellStyle name="H_1998_col_head 3 4_Note Bankkonsern" xfId="48413" xr:uid="{00000000-0005-0000-0000-0000D87B0000}"/>
    <cellStyle name="H_1998_col_head 3 4_September 2017" xfId="48414" xr:uid="{00000000-0005-0000-0000-0000D97B0000}"/>
    <cellStyle name="H_1998_col_head 3_AVA DVA EL" xfId="23453" xr:uid="{00000000-0005-0000-0000-0000DA7B0000}"/>
    <cellStyle name="H_1998_col_head 3_AVA DVA EL_1" xfId="48415" xr:uid="{00000000-0005-0000-0000-0000DB7B0000}"/>
    <cellStyle name="H_1998_col_head 3_Avkortning" xfId="48416" xr:uid="{00000000-0005-0000-0000-0000DC7B0000}"/>
    <cellStyle name="H_1998_col_head 3_Avstemming Bank" xfId="48417" xr:uid="{00000000-0005-0000-0000-0000DD7B0000}"/>
    <cellStyle name="H_1998_col_head 3_Avstemming Konsern CRD IV" xfId="48418" xr:uid="{00000000-0005-0000-0000-0000DE7B0000}"/>
    <cellStyle name="H_1998_col_head 3_Balanse bankkonsern" xfId="23454" xr:uid="{00000000-0005-0000-0000-0000DF7B0000}"/>
    <cellStyle name="H_1998_col_head 3_Balanse bankkonsern_AVA DVA EL" xfId="48419" xr:uid="{00000000-0005-0000-0000-0000E07B0000}"/>
    <cellStyle name="H_1998_col_head 3_Balanse bankkonsern_Avkortning" xfId="48420" xr:uid="{00000000-0005-0000-0000-0000E17B0000}"/>
    <cellStyle name="H_1998_col_head 3_Balanse bankkonsern_Avstemming Bank" xfId="48421" xr:uid="{00000000-0005-0000-0000-0000E27B0000}"/>
    <cellStyle name="H_1998_col_head 3_Balanse bankkonsern_Avstemming Konsern CRD IV" xfId="48422" xr:uid="{00000000-0005-0000-0000-0000E37B0000}"/>
    <cellStyle name="H_1998_col_head 3_Balanse bankkonsern_BANKVOL" xfId="48423" xr:uid="{00000000-0005-0000-0000-0000E47B0000}"/>
    <cellStyle name="H_1998_col_head 3_Balanse bankkonsern_BANKVOL_AVA DVA EL" xfId="48424" xr:uid="{00000000-0005-0000-0000-0000E57B0000}"/>
    <cellStyle name="H_1998_col_head 3_Balanse bankkonsern_BANKVOL_Avstemming Bank" xfId="48425" xr:uid="{00000000-0005-0000-0000-0000E67B0000}"/>
    <cellStyle name="H_1998_col_head 3_Balanse bankkonsern_BANKVOL_Avstemming Konsern CRD IV" xfId="48426" xr:uid="{00000000-0005-0000-0000-0000E77B0000}"/>
    <cellStyle name="H_1998_col_head 3_Balanse bankkonsern_BANKVOL_Mars 2018" xfId="48427" xr:uid="{00000000-0005-0000-0000-0000E87B0000}"/>
    <cellStyle name="H_1998_col_head 3_Balanse bankkonsern_BANKVOL_Mars 2018_1" xfId="48428" xr:uid="{00000000-0005-0000-0000-0000E97B0000}"/>
    <cellStyle name="H_1998_col_head 3_Balanse bankkonsern_Desember 2017" xfId="48429" xr:uid="{00000000-0005-0000-0000-0000EA7B0000}"/>
    <cellStyle name="H_1998_col_head 3_Balanse bankkonsern_Desember 2017_1" xfId="48430" xr:uid="{00000000-0005-0000-0000-0000EB7B0000}"/>
    <cellStyle name="H_1998_col_head 3_Balanse bankkonsern_Mars 2018" xfId="48431" xr:uid="{00000000-0005-0000-0000-0000EC7B0000}"/>
    <cellStyle name="H_1998_col_head 3_Balanse bankkonsern_Mars 2018_1" xfId="48432" xr:uid="{00000000-0005-0000-0000-0000ED7B0000}"/>
    <cellStyle name="H_1998_col_head 3_Balanse bankkonsern_Note Bank" xfId="48433" xr:uid="{00000000-0005-0000-0000-0000EE7B0000}"/>
    <cellStyle name="H_1998_col_head 3_Balanse bankkonsern_Note Bankkonsern" xfId="48434" xr:uid="{00000000-0005-0000-0000-0000EF7B0000}"/>
    <cellStyle name="H_1998_col_head 3_Balanse bankkonsern_September 2017" xfId="48435" xr:uid="{00000000-0005-0000-0000-0000F07B0000}"/>
    <cellStyle name="H_1998_col_head 3_BANKVOL" xfId="48436" xr:uid="{00000000-0005-0000-0000-0000F17B0000}"/>
    <cellStyle name="H_1998_col_head 3_BANKVOL_AVA DVA EL" xfId="48437" xr:uid="{00000000-0005-0000-0000-0000F27B0000}"/>
    <cellStyle name="H_1998_col_head 3_BANKVOL_Avstemming Bank" xfId="48438" xr:uid="{00000000-0005-0000-0000-0000F37B0000}"/>
    <cellStyle name="H_1998_col_head 3_BANKVOL_Avstemming Konsern CRD IV" xfId="48439" xr:uid="{00000000-0005-0000-0000-0000F47B0000}"/>
    <cellStyle name="H_1998_col_head 3_BANKVOL_Mars 2018" xfId="48440" xr:uid="{00000000-0005-0000-0000-0000F57B0000}"/>
    <cellStyle name="H_1998_col_head 3_BANKVOL_Mars 2018_1" xfId="48441" xr:uid="{00000000-0005-0000-0000-0000F67B0000}"/>
    <cellStyle name="H_1998_col_head 3_Desember 2017" xfId="48442" xr:uid="{00000000-0005-0000-0000-0000F77B0000}"/>
    <cellStyle name="H_1998_col_head 3_Desember 2017_1" xfId="48443" xr:uid="{00000000-0005-0000-0000-0000F87B0000}"/>
    <cellStyle name="H_1998_col_head 3_Elimineringer i SAP" xfId="48444" xr:uid="{00000000-0005-0000-0000-0000F97B0000}"/>
    <cellStyle name="H_1998_col_head 3_Expenses (1)" xfId="48445" xr:uid="{00000000-0005-0000-0000-0000FA7B0000}"/>
    <cellStyle name="H_1998_col_head 3_Juni 2017" xfId="23455" xr:uid="{00000000-0005-0000-0000-0000FB7B0000}"/>
    <cellStyle name="H_1998_col_head 3_Juni 2017_Avkortning" xfId="48446" xr:uid="{00000000-0005-0000-0000-0000FC7B0000}"/>
    <cellStyle name="H_1998_col_head 3_Juni 2017_Desember 2017" xfId="48447" xr:uid="{00000000-0005-0000-0000-0000FD7B0000}"/>
    <cellStyle name="H_1998_col_head 3_Korr reklassifisering" xfId="48448" xr:uid="{00000000-0005-0000-0000-0000FE7B0000}"/>
    <cellStyle name="H_1998_col_head 3_Manuell input" xfId="48449" xr:uid="{00000000-0005-0000-0000-0000007C0000}"/>
    <cellStyle name="H_1998_col_head 3_Manuell input_Månedsanalyse" xfId="48450" xr:uid="{00000000-0005-0000-0000-0000017C0000}"/>
    <cellStyle name="H_1998_col_head 3_Mars 2018" xfId="48451" xr:uid="{00000000-0005-0000-0000-0000027C0000}"/>
    <cellStyle name="H_1998_col_head 3_Mars 2018_1" xfId="48452" xr:uid="{00000000-0005-0000-0000-0000037C0000}"/>
    <cellStyle name="H_1998_col_head 3_Månedsanalyse" xfId="48453" xr:uid="{00000000-0005-0000-0000-0000FF7B0000}"/>
    <cellStyle name="H_1998_col_head 3_Note Bank" xfId="48454" xr:uid="{00000000-0005-0000-0000-0000047C0000}"/>
    <cellStyle name="H_1998_col_head 3_Note Bankkonsern" xfId="48455" xr:uid="{00000000-0005-0000-0000-0000057C0000}"/>
    <cellStyle name="H_1998_col_head 3_Results &amp; key fig." xfId="48456" xr:uid="{00000000-0005-0000-0000-0000067C0000}"/>
    <cellStyle name="H_1998_col_head 3_September 2017" xfId="48457" xr:uid="{00000000-0005-0000-0000-0000077C0000}"/>
    <cellStyle name="H_1998_col_head 3_September 2017_1" xfId="48458" xr:uid="{00000000-0005-0000-0000-0000087C0000}"/>
    <cellStyle name="H_1998_col_head 4" xfId="23456" xr:uid="{00000000-0005-0000-0000-0000097C0000}"/>
    <cellStyle name="H_1998_col_head 4_AVA DVA EL" xfId="48459" xr:uid="{00000000-0005-0000-0000-00000A7C0000}"/>
    <cellStyle name="H_1998_col_head 4_Avstemming Bank" xfId="48460" xr:uid="{00000000-0005-0000-0000-00000B7C0000}"/>
    <cellStyle name="H_1998_col_head 4_Avstemming Konsern CRD IV" xfId="48461" xr:uid="{00000000-0005-0000-0000-00000C7C0000}"/>
    <cellStyle name="H_1998_col_head 4_BANKVOL" xfId="48462" xr:uid="{00000000-0005-0000-0000-00000D7C0000}"/>
    <cellStyle name="H_1998_col_head 4_BANKVOL_AVA DVA EL" xfId="48463" xr:uid="{00000000-0005-0000-0000-00000E7C0000}"/>
    <cellStyle name="H_1998_col_head 4_BANKVOL_Avstemming Bank" xfId="48464" xr:uid="{00000000-0005-0000-0000-00000F7C0000}"/>
    <cellStyle name="H_1998_col_head 4_BANKVOL_Avstemming Konsern CRD IV" xfId="48465" xr:uid="{00000000-0005-0000-0000-0000107C0000}"/>
    <cellStyle name="H_1998_col_head 4_BANKVOL_Mars 2018" xfId="48466" xr:uid="{00000000-0005-0000-0000-0000117C0000}"/>
    <cellStyle name="H_1998_col_head 4_BANKVOL_Mars 2018_1" xfId="48467" xr:uid="{00000000-0005-0000-0000-0000127C0000}"/>
    <cellStyle name="H_1998_col_head 4_Desember 2017" xfId="48468" xr:uid="{00000000-0005-0000-0000-0000137C0000}"/>
    <cellStyle name="H_1998_col_head 4_Elimineringer i SAP" xfId="48469" xr:uid="{00000000-0005-0000-0000-0000147C0000}"/>
    <cellStyle name="H_1998_col_head 4_Juni 2017" xfId="23457" xr:uid="{00000000-0005-0000-0000-0000157C0000}"/>
    <cellStyle name="H_1998_col_head 4_Juni 2017_Avkortning" xfId="48470" xr:uid="{00000000-0005-0000-0000-0000167C0000}"/>
    <cellStyle name="H_1998_col_head 4_Juni 2017_Desember 2017" xfId="48471" xr:uid="{00000000-0005-0000-0000-0000177C0000}"/>
    <cellStyle name="H_1998_col_head 4_Korr reklassifisering" xfId="48472" xr:uid="{00000000-0005-0000-0000-0000187C0000}"/>
    <cellStyle name="H_1998_col_head 4_Mars 2018" xfId="48473" xr:uid="{00000000-0005-0000-0000-0000197C0000}"/>
    <cellStyle name="H_1998_col_head 4_Mars 2018_1" xfId="48474" xr:uid="{00000000-0005-0000-0000-00001A7C0000}"/>
    <cellStyle name="H_1998_col_head 4_Note Bank" xfId="48475" xr:uid="{00000000-0005-0000-0000-00001B7C0000}"/>
    <cellStyle name="H_1998_col_head 4_Note Bankkonsern" xfId="48476" xr:uid="{00000000-0005-0000-0000-00001C7C0000}"/>
    <cellStyle name="H_1998_col_head 4_September 2017" xfId="48477" xr:uid="{00000000-0005-0000-0000-00001D7C0000}"/>
    <cellStyle name="H_1998_col_head_1" xfId="48478" xr:uid="{00000000-0005-0000-0000-00001E7C0000}"/>
    <cellStyle name="H_1998_col_head_1 2" xfId="48479" xr:uid="{00000000-0005-0000-0000-00001F7C0000}"/>
    <cellStyle name="H_1998_col_head_1_Manuell input" xfId="48480" xr:uid="{00000000-0005-0000-0000-0000217C0000}"/>
    <cellStyle name="H_1998_col_head_1_Manuell input_Månedsanalyse" xfId="48481" xr:uid="{00000000-0005-0000-0000-0000227C0000}"/>
    <cellStyle name="H_1998_col_head_1_Månedsanalyse" xfId="48482" xr:uid="{00000000-0005-0000-0000-0000207C0000}"/>
    <cellStyle name="H_1998_col_head_8" xfId="48483" xr:uid="{00000000-0005-0000-0000-0000237C0000}"/>
    <cellStyle name="H_1998_col_head_8 2" xfId="48484" xr:uid="{00000000-0005-0000-0000-0000247C0000}"/>
    <cellStyle name="H_1998_col_head_8_Manuell input" xfId="48485" xr:uid="{00000000-0005-0000-0000-0000267C0000}"/>
    <cellStyle name="H_1998_col_head_8_Manuell input_Månedsanalyse" xfId="48486" xr:uid="{00000000-0005-0000-0000-0000277C0000}"/>
    <cellStyle name="H_1998_col_head_8_Månedsanalyse" xfId="48487" xr:uid="{00000000-0005-0000-0000-0000257C0000}"/>
    <cellStyle name="H_1998_col_head_AVA DVA EL" xfId="23458" xr:uid="{00000000-0005-0000-0000-0000287C0000}"/>
    <cellStyle name="H_1998_col_head_AVA DVA EL_1" xfId="48488" xr:uid="{00000000-0005-0000-0000-0000297C0000}"/>
    <cellStyle name="H_1998_col_head_Avkortning" xfId="48489" xr:uid="{00000000-0005-0000-0000-00002A7C0000}"/>
    <cellStyle name="H_1998_col_head_Avstemming Bank" xfId="48490" xr:uid="{00000000-0005-0000-0000-00002B7C0000}"/>
    <cellStyle name="H_1998_col_head_Avstemming Bankkonsern" xfId="48491" xr:uid="{00000000-0005-0000-0000-00002C7C0000}"/>
    <cellStyle name="H_1998_col_head_Avstemming Konsern CRD IV" xfId="48492" xr:uid="{00000000-0005-0000-0000-00002D7C0000}"/>
    <cellStyle name="H_1998_col_head_Balanse bankkonsern" xfId="23459" xr:uid="{00000000-0005-0000-0000-00002E7C0000}"/>
    <cellStyle name="H_1998_col_head_Balanse bankkonsern_AVA DVA EL" xfId="48493" xr:uid="{00000000-0005-0000-0000-00002F7C0000}"/>
    <cellStyle name="H_1998_col_head_Balanse bankkonsern_Avkortning" xfId="48494" xr:uid="{00000000-0005-0000-0000-0000307C0000}"/>
    <cellStyle name="H_1998_col_head_Balanse bankkonsern_Avstemming Bank" xfId="48495" xr:uid="{00000000-0005-0000-0000-0000317C0000}"/>
    <cellStyle name="H_1998_col_head_Balanse bankkonsern_Avstemming Konsern CRD IV" xfId="48496" xr:uid="{00000000-0005-0000-0000-0000327C0000}"/>
    <cellStyle name="H_1998_col_head_Balanse bankkonsern_BANKVOL" xfId="48497" xr:uid="{00000000-0005-0000-0000-0000337C0000}"/>
    <cellStyle name="H_1998_col_head_Balanse bankkonsern_BANKVOL_AVA DVA EL" xfId="48498" xr:uid="{00000000-0005-0000-0000-0000347C0000}"/>
    <cellStyle name="H_1998_col_head_Balanse bankkonsern_BANKVOL_Avstemming Bank" xfId="48499" xr:uid="{00000000-0005-0000-0000-0000357C0000}"/>
    <cellStyle name="H_1998_col_head_Balanse bankkonsern_BANKVOL_Avstemming Konsern CRD IV" xfId="48500" xr:uid="{00000000-0005-0000-0000-0000367C0000}"/>
    <cellStyle name="H_1998_col_head_Balanse bankkonsern_BANKVOL_Mars 2018" xfId="48501" xr:uid="{00000000-0005-0000-0000-0000377C0000}"/>
    <cellStyle name="H_1998_col_head_Balanse bankkonsern_BANKVOL_Mars 2018_1" xfId="48502" xr:uid="{00000000-0005-0000-0000-0000387C0000}"/>
    <cellStyle name="H_1998_col_head_Balanse bankkonsern_Desember 2017" xfId="48503" xr:uid="{00000000-0005-0000-0000-0000397C0000}"/>
    <cellStyle name="H_1998_col_head_Balanse bankkonsern_Desember 2017_1" xfId="48504" xr:uid="{00000000-0005-0000-0000-00003A7C0000}"/>
    <cellStyle name="H_1998_col_head_Balanse bankkonsern_Mars 2018" xfId="48505" xr:uid="{00000000-0005-0000-0000-00003B7C0000}"/>
    <cellStyle name="H_1998_col_head_Balanse bankkonsern_Mars 2018_1" xfId="48506" xr:uid="{00000000-0005-0000-0000-00003C7C0000}"/>
    <cellStyle name="H_1998_col_head_Balanse bankkonsern_Note Bank" xfId="48507" xr:uid="{00000000-0005-0000-0000-00003D7C0000}"/>
    <cellStyle name="H_1998_col_head_Balanse bankkonsern_Note Bankkonsern" xfId="48508" xr:uid="{00000000-0005-0000-0000-00003E7C0000}"/>
    <cellStyle name="H_1998_col_head_Balanse bankkonsern_September 2017" xfId="48509" xr:uid="{00000000-0005-0000-0000-00003F7C0000}"/>
    <cellStyle name="H_1998_col_head_BANKVOL" xfId="23460" xr:uid="{00000000-0005-0000-0000-0000407C0000}"/>
    <cellStyle name="H_1998_col_head_BANKVOL_1" xfId="48510" xr:uid="{00000000-0005-0000-0000-0000417C0000}"/>
    <cellStyle name="H_1998_col_head_BANKVOL_1_AVA DVA EL" xfId="48511" xr:uid="{00000000-0005-0000-0000-0000427C0000}"/>
    <cellStyle name="H_1998_col_head_BANKVOL_1_Avstemming Bank" xfId="48512" xr:uid="{00000000-0005-0000-0000-0000437C0000}"/>
    <cellStyle name="H_1998_col_head_BANKVOL_1_Avstemming Konsern CRD IV" xfId="48513" xr:uid="{00000000-0005-0000-0000-0000447C0000}"/>
    <cellStyle name="H_1998_col_head_BANKVOL_1_Mars 2018" xfId="48514" xr:uid="{00000000-0005-0000-0000-0000457C0000}"/>
    <cellStyle name="H_1998_col_head_BANKVOL_1_Mars 2018_1" xfId="48515" xr:uid="{00000000-0005-0000-0000-0000467C0000}"/>
    <cellStyle name="H_1998_col_head_BANKVOL_AVA DVA EL" xfId="48516" xr:uid="{00000000-0005-0000-0000-0000477C0000}"/>
    <cellStyle name="H_1998_col_head_BANKVOL_Avkortning" xfId="48517" xr:uid="{00000000-0005-0000-0000-0000487C0000}"/>
    <cellStyle name="H_1998_col_head_BANKVOL_Avstemming Bank" xfId="48518" xr:uid="{00000000-0005-0000-0000-0000497C0000}"/>
    <cellStyle name="H_1998_col_head_BANKVOL_Avstemming Konsern CRD IV" xfId="48519" xr:uid="{00000000-0005-0000-0000-00004A7C0000}"/>
    <cellStyle name="H_1998_col_head_BANKVOL_BANKVOL" xfId="48520" xr:uid="{00000000-0005-0000-0000-00004B7C0000}"/>
    <cellStyle name="H_1998_col_head_BANKVOL_BANKVOL_AVA DVA EL" xfId="48521" xr:uid="{00000000-0005-0000-0000-00004C7C0000}"/>
    <cellStyle name="H_1998_col_head_BANKVOL_BANKVOL_Avstemming Bank" xfId="48522" xr:uid="{00000000-0005-0000-0000-00004D7C0000}"/>
    <cellStyle name="H_1998_col_head_BANKVOL_BANKVOL_Avstemming Konsern CRD IV" xfId="48523" xr:uid="{00000000-0005-0000-0000-00004E7C0000}"/>
    <cellStyle name="H_1998_col_head_BANKVOL_BANKVOL_Mars 2018" xfId="48524" xr:uid="{00000000-0005-0000-0000-00004F7C0000}"/>
    <cellStyle name="H_1998_col_head_BANKVOL_BANKVOL_Mars 2018_1" xfId="48525" xr:uid="{00000000-0005-0000-0000-0000507C0000}"/>
    <cellStyle name="H_1998_col_head_BANKVOL_Desember 2017" xfId="48526" xr:uid="{00000000-0005-0000-0000-0000517C0000}"/>
    <cellStyle name="H_1998_col_head_BANKVOL_Desember 2017_1" xfId="48527" xr:uid="{00000000-0005-0000-0000-0000527C0000}"/>
    <cellStyle name="H_1998_col_head_BANKVOL_Mars 2018" xfId="48528" xr:uid="{00000000-0005-0000-0000-0000537C0000}"/>
    <cellStyle name="H_1998_col_head_BANKVOL_Mars 2018_1" xfId="48529" xr:uid="{00000000-0005-0000-0000-0000547C0000}"/>
    <cellStyle name="H_1998_col_head_BANKVOL_Note Bank" xfId="48530" xr:uid="{00000000-0005-0000-0000-0000557C0000}"/>
    <cellStyle name="H_1998_col_head_BANKVOL_Note Bankkonsern" xfId="48531" xr:uid="{00000000-0005-0000-0000-0000567C0000}"/>
    <cellStyle name="H_1998_col_head_BANKVOL_September 2017" xfId="48532" xr:uid="{00000000-0005-0000-0000-0000577C0000}"/>
    <cellStyle name="H_1998_col_head_BM FRIPOLISER PLIS" xfId="48533" xr:uid="{00000000-0005-0000-0000-0000587C0000}"/>
    <cellStyle name="H_1998_col_head_BM FRIPOLISER PLIS 2" xfId="48534" xr:uid="{00000000-0005-0000-0000-0000597C0000}"/>
    <cellStyle name="H_1998_col_head_BM FRIPOLISER PLIS_Manuell input" xfId="48535" xr:uid="{00000000-0005-0000-0000-00005B7C0000}"/>
    <cellStyle name="H_1998_col_head_BM FRIPOLISER PLIS_Manuell input_Månedsanalyse" xfId="48536" xr:uid="{00000000-0005-0000-0000-00005C7C0000}"/>
    <cellStyle name="H_1998_col_head_BM FRIPOLISER PLIS_Månedsanalyse" xfId="48537" xr:uid="{00000000-0005-0000-0000-00005A7C0000}"/>
    <cellStyle name="H_1998_col_head_BM RP VIPS UTEN OPPSPARING" xfId="48538" xr:uid="{00000000-0005-0000-0000-00005D7C0000}"/>
    <cellStyle name="H_1998_col_head_BM RP VIPS UTEN OPPSPARING 2" xfId="48539" xr:uid="{00000000-0005-0000-0000-00005E7C0000}"/>
    <cellStyle name="H_1998_col_head_BM RP VIPS UTEN OPPSPARING_Manuell input" xfId="48540" xr:uid="{00000000-0005-0000-0000-0000607C0000}"/>
    <cellStyle name="H_1998_col_head_BM RP VIPS UTEN OPPSPARING_Manuell input_Månedsanalyse" xfId="48541" xr:uid="{00000000-0005-0000-0000-0000617C0000}"/>
    <cellStyle name="H_1998_col_head_BM RP VIPS UTEN OPPSPARING_Månedsanalyse" xfId="48542" xr:uid="{00000000-0005-0000-0000-00005F7C0000}"/>
    <cellStyle name="H_1998_col_head_BM YP+RP GIWS MED OPPSPARING" xfId="48543" xr:uid="{00000000-0005-0000-0000-0000627C0000}"/>
    <cellStyle name="H_1998_col_head_BM YP+RP GIWS MED OPPSPARING 2" xfId="48544" xr:uid="{00000000-0005-0000-0000-0000637C0000}"/>
    <cellStyle name="H_1998_col_head_BM YP+RP GIWS MED OPPSPARING_Manuell input" xfId="48545" xr:uid="{00000000-0005-0000-0000-0000657C0000}"/>
    <cellStyle name="H_1998_col_head_BM YP+RP GIWS MED OPPSPARING_Manuell input_Månedsanalyse" xfId="48546" xr:uid="{00000000-0005-0000-0000-0000667C0000}"/>
    <cellStyle name="H_1998_col_head_BM YP+RP GIWS MED OPPSPARING_Månedsanalyse" xfId="48547"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48" xr:uid="{00000000-0005-0000-0000-00006A7C0000}"/>
    <cellStyle name="H_1998_col_head_Derivater B1_Avkortning" xfId="48549" xr:uid="{00000000-0005-0000-0000-00006B7C0000}"/>
    <cellStyle name="H_1998_col_head_Derivater B1_Avstemming Bank" xfId="48550" xr:uid="{00000000-0005-0000-0000-00006C7C0000}"/>
    <cellStyle name="H_1998_col_head_Derivater B1_Avstemming Konsern CRD IV" xfId="48551" xr:uid="{00000000-0005-0000-0000-00006D7C0000}"/>
    <cellStyle name="H_1998_col_head_Derivater B1_BANKVOL" xfId="48552" xr:uid="{00000000-0005-0000-0000-00006E7C0000}"/>
    <cellStyle name="H_1998_col_head_Derivater B1_BANKVOL_AVA DVA EL" xfId="48553" xr:uid="{00000000-0005-0000-0000-00006F7C0000}"/>
    <cellStyle name="H_1998_col_head_Derivater B1_BANKVOL_Avstemming Bank" xfId="48554" xr:uid="{00000000-0005-0000-0000-0000707C0000}"/>
    <cellStyle name="H_1998_col_head_Derivater B1_BANKVOL_Avstemming Konsern CRD IV" xfId="48555" xr:uid="{00000000-0005-0000-0000-0000717C0000}"/>
    <cellStyle name="H_1998_col_head_Derivater B1_BANKVOL_Mars 2018" xfId="48556" xr:uid="{00000000-0005-0000-0000-0000727C0000}"/>
    <cellStyle name="H_1998_col_head_Derivater B1_BANKVOL_Mars 2018_1" xfId="48557" xr:uid="{00000000-0005-0000-0000-0000737C0000}"/>
    <cellStyle name="H_1998_col_head_Derivater B1_Desember 2017" xfId="48558" xr:uid="{00000000-0005-0000-0000-0000747C0000}"/>
    <cellStyle name="H_1998_col_head_Derivater B1_Desember 2017_1" xfId="48559" xr:uid="{00000000-0005-0000-0000-0000757C0000}"/>
    <cellStyle name="H_1998_col_head_Derivater B1_Mars 2018" xfId="48560" xr:uid="{00000000-0005-0000-0000-0000767C0000}"/>
    <cellStyle name="H_1998_col_head_Derivater B1_Mars 2018_1" xfId="48561" xr:uid="{00000000-0005-0000-0000-0000777C0000}"/>
    <cellStyle name="H_1998_col_head_Derivater B1_Note Bank" xfId="48562" xr:uid="{00000000-0005-0000-0000-0000787C0000}"/>
    <cellStyle name="H_1998_col_head_Derivater B1_Note Bankkonsern" xfId="48563" xr:uid="{00000000-0005-0000-0000-0000797C0000}"/>
    <cellStyle name="H_1998_col_head_Derivater B1_September 2017" xfId="48564" xr:uid="{00000000-0005-0000-0000-00007A7C0000}"/>
    <cellStyle name="H_1998_col_head_Desember 2017" xfId="48565" xr:uid="{00000000-0005-0000-0000-00007B7C0000}"/>
    <cellStyle name="H_1998_col_head_Desember 2017_1" xfId="48566" xr:uid="{00000000-0005-0000-0000-00007C7C0000}"/>
    <cellStyle name="H_1998_col_head_Elimineringer i SAP" xfId="48567" xr:uid="{00000000-0005-0000-0000-00007D7C0000}"/>
    <cellStyle name="H_1998_col_head_Juni 2017" xfId="23462" xr:uid="{00000000-0005-0000-0000-00007E7C0000}"/>
    <cellStyle name="H_1998_col_head_Juni 2017_Avkortning" xfId="48568" xr:uid="{00000000-0005-0000-0000-00007F7C0000}"/>
    <cellStyle name="H_1998_col_head_Juni 2017_Desember 2017" xfId="48569" xr:uid="{00000000-0005-0000-0000-0000807C0000}"/>
    <cellStyle name="H_1998_col_head_Kap.dekn." xfId="23463" xr:uid="{00000000-0005-0000-0000-0000817C0000}"/>
    <cellStyle name="H_1998_col_head_Kap.dekn._AVA DVA EL" xfId="48570" xr:uid="{00000000-0005-0000-0000-0000827C0000}"/>
    <cellStyle name="H_1998_col_head_Kap.dekn._Avkortning" xfId="48571" xr:uid="{00000000-0005-0000-0000-0000837C0000}"/>
    <cellStyle name="H_1998_col_head_Kap.dekn._Avstemming Bank" xfId="48572" xr:uid="{00000000-0005-0000-0000-0000847C0000}"/>
    <cellStyle name="H_1998_col_head_Kap.dekn._Avstemming Konsern CRD IV" xfId="48573" xr:uid="{00000000-0005-0000-0000-0000857C0000}"/>
    <cellStyle name="H_1998_col_head_Kap.dekn._BANKVOL" xfId="48574" xr:uid="{00000000-0005-0000-0000-0000867C0000}"/>
    <cellStyle name="H_1998_col_head_Kap.dekn._BANKVOL_AVA DVA EL" xfId="48575" xr:uid="{00000000-0005-0000-0000-0000877C0000}"/>
    <cellStyle name="H_1998_col_head_Kap.dekn._BANKVOL_Avstemming Bank" xfId="48576" xr:uid="{00000000-0005-0000-0000-0000887C0000}"/>
    <cellStyle name="H_1998_col_head_Kap.dekn._BANKVOL_Avstemming Konsern CRD IV" xfId="48577" xr:uid="{00000000-0005-0000-0000-0000897C0000}"/>
    <cellStyle name="H_1998_col_head_Kap.dekn._BANKVOL_Mars 2018" xfId="48578" xr:uid="{00000000-0005-0000-0000-00008A7C0000}"/>
    <cellStyle name="H_1998_col_head_Kap.dekn._BANKVOL_Mars 2018_1" xfId="48579" xr:uid="{00000000-0005-0000-0000-00008B7C0000}"/>
    <cellStyle name="H_1998_col_head_Kap.dekn._Desember 2017" xfId="48580" xr:uid="{00000000-0005-0000-0000-00008C7C0000}"/>
    <cellStyle name="H_1998_col_head_Kap.dekn._Desember 2017_1" xfId="48581" xr:uid="{00000000-0005-0000-0000-00008D7C0000}"/>
    <cellStyle name="H_1998_col_head_Kap.dekn._Mars 2018" xfId="48582" xr:uid="{00000000-0005-0000-0000-00008E7C0000}"/>
    <cellStyle name="H_1998_col_head_Kap.dekn._Mars 2018_1" xfId="48583" xr:uid="{00000000-0005-0000-0000-00008F7C0000}"/>
    <cellStyle name="H_1998_col_head_Kap.dekn._Note Bank" xfId="48584" xr:uid="{00000000-0005-0000-0000-0000907C0000}"/>
    <cellStyle name="H_1998_col_head_Kap.dekn._Note Bankkonsern" xfId="48585" xr:uid="{00000000-0005-0000-0000-0000917C0000}"/>
    <cellStyle name="H_1998_col_head_Kap.dekn._September 2017" xfId="48586" xr:uid="{00000000-0005-0000-0000-0000927C0000}"/>
    <cellStyle name="H_1998_col_head_KM1" xfId="23430" xr:uid="{00000000-0005-0000-0000-0000937C0000}"/>
    <cellStyle name="H_1998_col_head_Korr reklassifisering" xfId="48587" xr:uid="{00000000-0005-0000-0000-0000947C0000}"/>
    <cellStyle name="H_1998_col_head_LR2" xfId="53203" xr:uid="{266936F8-5265-4A50-B30C-DD99C809DA66}"/>
    <cellStyle name="H_1998_col_head_Manuell input" xfId="48588" xr:uid="{00000000-0005-0000-0000-0000967C0000}"/>
    <cellStyle name="H_1998_col_head_Manuell input_Månedsanalyse" xfId="48589" xr:uid="{00000000-0005-0000-0000-0000977C0000}"/>
    <cellStyle name="H_1998_col_head_Mars 2018" xfId="48590" xr:uid="{00000000-0005-0000-0000-0000987C0000}"/>
    <cellStyle name="H_1998_col_head_Mars 2018_1" xfId="48591" xr:uid="{00000000-0005-0000-0000-0000997C0000}"/>
    <cellStyle name="H_1998_col_head_Månedsanalyse" xfId="48592" xr:uid="{00000000-0005-0000-0000-0000957C0000}"/>
    <cellStyle name="H_1998_col_head_Note Bank" xfId="48593" xr:uid="{00000000-0005-0000-0000-00009A7C0000}"/>
    <cellStyle name="H_1998_col_head_Note Bank_1" xfId="48594" xr:uid="{00000000-0005-0000-0000-00009B7C0000}"/>
    <cellStyle name="H_1998_col_head_Note Bankkonsern" xfId="48595" xr:uid="{00000000-0005-0000-0000-00009C7C0000}"/>
    <cellStyle name="H_1998_col_head_Note Bankkonsern_1" xfId="48596" xr:uid="{00000000-0005-0000-0000-00009D7C0000}"/>
    <cellStyle name="H_1998_col_head_Note Konsern" xfId="48597" xr:uid="{00000000-0005-0000-0000-00009E7C0000}"/>
    <cellStyle name="H_1998_col_head_OM YP GIWS" xfId="48598" xr:uid="{00000000-0005-0000-0000-00009F7C0000}"/>
    <cellStyle name="H_1998_col_head_OM YP GIWS 2" xfId="48599" xr:uid="{00000000-0005-0000-0000-0000A07C0000}"/>
    <cellStyle name="H_1998_col_head_OM YP GIWS_Manuell input" xfId="48600" xr:uid="{00000000-0005-0000-0000-0000A27C0000}"/>
    <cellStyle name="H_1998_col_head_OM YP GIWS_Manuell input_Månedsanalyse" xfId="48601" xr:uid="{00000000-0005-0000-0000-0000A37C0000}"/>
    <cellStyle name="H_1998_col_head_OM YP GIWS_Månedsanalyse" xfId="48602" xr:uid="{00000000-0005-0000-0000-0000A17C0000}"/>
    <cellStyle name="H_1998_col_head_Q Sum_Res N" xfId="48603" xr:uid="{00000000-0005-0000-0000-0000A47C0000}"/>
    <cellStyle name="H_1998_col_head_Q Sum_Res N 2" xfId="48604" xr:uid="{00000000-0005-0000-0000-0000A57C0000}"/>
    <cellStyle name="H_1998_col_head_Q Sum_Res N_Manuell input" xfId="48605" xr:uid="{00000000-0005-0000-0000-0000A77C0000}"/>
    <cellStyle name="H_1998_col_head_Q Sum_Res N_Manuell input_Månedsanalyse" xfId="48606" xr:uid="{00000000-0005-0000-0000-0000A87C0000}"/>
    <cellStyle name="H_1998_col_head_Q Sum_Res N_Månedsanalyse" xfId="48607" xr:uid="{00000000-0005-0000-0000-0000A67C0000}"/>
    <cellStyle name="H_1998_col_head_Q Sum_Res N_Results &amp; key fig." xfId="48608" xr:uid="{00000000-0005-0000-0000-0000A97C0000}"/>
    <cellStyle name="H_1998_col_head_Results &amp; key fig." xfId="48609" xr:uid="{00000000-0005-0000-0000-0000AA7C0000}"/>
    <cellStyle name="H_1998_col_head_September 2017" xfId="48610" xr:uid="{00000000-0005-0000-0000-0000AB7C0000}"/>
    <cellStyle name="H_1998_col_head_September 2017_1" xfId="48611" xr:uid="{00000000-0005-0000-0000-0000AC7C0000}"/>
    <cellStyle name="H_1998_col_head_Side 9" xfId="48612" xr:uid="{00000000-0005-0000-0000-0000AD7C0000}"/>
    <cellStyle name="H_1998_col_head_Side 9 2" xfId="48613" xr:uid="{00000000-0005-0000-0000-0000AE7C0000}"/>
    <cellStyle name="H_1998_col_head_Side 9_Manuell input" xfId="48614" xr:uid="{00000000-0005-0000-0000-0000B07C0000}"/>
    <cellStyle name="H_1998_col_head_Side 9_Manuell input_Månedsanalyse" xfId="48615" xr:uid="{00000000-0005-0000-0000-0000B17C0000}"/>
    <cellStyle name="H_1998_col_head_Side 9_Månedsanalyse" xfId="48616" xr:uid="{00000000-0005-0000-0000-0000AF7C0000}"/>
    <cellStyle name="H_1998_col_head_YTD" xfId="48617" xr:uid="{00000000-0005-0000-0000-0000B27C0000}"/>
    <cellStyle name="H_1998_col_head_YTD 2" xfId="48618" xr:uid="{00000000-0005-0000-0000-0000B37C0000}"/>
    <cellStyle name="H_1998_col_head_YTD_Manuell input" xfId="48619" xr:uid="{00000000-0005-0000-0000-0000B57C0000}"/>
    <cellStyle name="H_1998_col_head_YTD_Manuell input_Månedsanalyse" xfId="48620" xr:uid="{00000000-0005-0000-0000-0000B67C0000}"/>
    <cellStyle name="H_1998_col_head_YTD_Månedsanalyse" xfId="48621" xr:uid="{00000000-0005-0000-0000-0000B47C0000}"/>
    <cellStyle name="H_1999_col_head" xfId="6762" xr:uid="{00000000-0005-0000-0000-0000B77C0000}"/>
    <cellStyle name="H_1999_col_head 2" xfId="23465" xr:uid="{00000000-0005-0000-0000-0000B87C0000}"/>
    <cellStyle name="H_1999_col_head 2_AVA DVA EL" xfId="48622" xr:uid="{00000000-0005-0000-0000-0000B97C0000}"/>
    <cellStyle name="H_1999_col_head 2_Avstemming Bank" xfId="48623" xr:uid="{00000000-0005-0000-0000-0000BA7C0000}"/>
    <cellStyle name="H_1999_col_head 2_Avstemming Konsern CRD IV" xfId="48624" xr:uid="{00000000-0005-0000-0000-0000BB7C0000}"/>
    <cellStyle name="H_1999_col_head 2_BANKVOL" xfId="48625" xr:uid="{00000000-0005-0000-0000-0000BC7C0000}"/>
    <cellStyle name="H_1999_col_head 2_BANKVOL_AVA DVA EL" xfId="48626" xr:uid="{00000000-0005-0000-0000-0000BD7C0000}"/>
    <cellStyle name="H_1999_col_head 2_BANKVOL_Avstemming Bank" xfId="48627" xr:uid="{00000000-0005-0000-0000-0000BE7C0000}"/>
    <cellStyle name="H_1999_col_head 2_BANKVOL_Avstemming Konsern CRD IV" xfId="48628" xr:uid="{00000000-0005-0000-0000-0000BF7C0000}"/>
    <cellStyle name="H_1999_col_head 2_BANKVOL_Mars 2018" xfId="48629" xr:uid="{00000000-0005-0000-0000-0000C07C0000}"/>
    <cellStyle name="H_1999_col_head 2_BANKVOL_Mars 2018_1" xfId="48630" xr:uid="{00000000-0005-0000-0000-0000C17C0000}"/>
    <cellStyle name="H_1999_col_head 2_Desember 2017" xfId="48631" xr:uid="{00000000-0005-0000-0000-0000C27C0000}"/>
    <cellStyle name="H_1999_col_head 2_Elimineringer i SAP" xfId="48632" xr:uid="{00000000-0005-0000-0000-0000C37C0000}"/>
    <cellStyle name="H_1999_col_head 2_Juni 2017" xfId="23466" xr:uid="{00000000-0005-0000-0000-0000C47C0000}"/>
    <cellStyle name="H_1999_col_head 2_Juni 2017_Avkortning" xfId="48633" xr:uid="{00000000-0005-0000-0000-0000C57C0000}"/>
    <cellStyle name="H_1999_col_head 2_Juni 2017_Desember 2017" xfId="48634" xr:uid="{00000000-0005-0000-0000-0000C67C0000}"/>
    <cellStyle name="H_1999_col_head 2_Korr reklassifisering" xfId="48635" xr:uid="{00000000-0005-0000-0000-0000C77C0000}"/>
    <cellStyle name="H_1999_col_head 2_Mars 2018" xfId="48636" xr:uid="{00000000-0005-0000-0000-0000C87C0000}"/>
    <cellStyle name="H_1999_col_head 2_Mars 2018_1" xfId="48637" xr:uid="{00000000-0005-0000-0000-0000C97C0000}"/>
    <cellStyle name="H_1999_col_head 2_Note Bank" xfId="48638" xr:uid="{00000000-0005-0000-0000-0000CA7C0000}"/>
    <cellStyle name="H_1999_col_head 2_Note Bankkonsern" xfId="48639" xr:uid="{00000000-0005-0000-0000-0000CB7C0000}"/>
    <cellStyle name="H_1999_col_head 2_September 2017" xfId="48640" xr:uid="{00000000-0005-0000-0000-0000CC7C0000}"/>
    <cellStyle name="H_1999_col_head_AVA DVA EL" xfId="23467" xr:uid="{00000000-0005-0000-0000-0000CD7C0000}"/>
    <cellStyle name="H_1999_col_head_AVA DVA EL_1" xfId="48641" xr:uid="{00000000-0005-0000-0000-0000CE7C0000}"/>
    <cellStyle name="H_1999_col_head_Avkortning" xfId="48642" xr:uid="{00000000-0005-0000-0000-0000CF7C0000}"/>
    <cellStyle name="H_1999_col_head_Avstemming Bank" xfId="48643" xr:uid="{00000000-0005-0000-0000-0000D07C0000}"/>
    <cellStyle name="H_1999_col_head_Avstemming Bankkonsern" xfId="48644" xr:uid="{00000000-0005-0000-0000-0000D17C0000}"/>
    <cellStyle name="H_1999_col_head_Avstemming Konsern CRD IV" xfId="48645" xr:uid="{00000000-0005-0000-0000-0000D27C0000}"/>
    <cellStyle name="H_1999_col_head_Balanse bankkonsern" xfId="23468" xr:uid="{00000000-0005-0000-0000-0000D37C0000}"/>
    <cellStyle name="H_1999_col_head_Balanse bankkonsern_AVA DVA EL" xfId="48646" xr:uid="{00000000-0005-0000-0000-0000D47C0000}"/>
    <cellStyle name="H_1999_col_head_Balanse bankkonsern_Avkortning" xfId="48647" xr:uid="{00000000-0005-0000-0000-0000D57C0000}"/>
    <cellStyle name="H_1999_col_head_Balanse bankkonsern_Avstemming Bank" xfId="48648" xr:uid="{00000000-0005-0000-0000-0000D67C0000}"/>
    <cellStyle name="H_1999_col_head_Balanse bankkonsern_Avstemming Konsern CRD IV" xfId="48649" xr:uid="{00000000-0005-0000-0000-0000D77C0000}"/>
    <cellStyle name="H_1999_col_head_Balanse bankkonsern_BANKVOL" xfId="48650" xr:uid="{00000000-0005-0000-0000-0000D87C0000}"/>
    <cellStyle name="H_1999_col_head_Balanse bankkonsern_BANKVOL_AVA DVA EL" xfId="48651" xr:uid="{00000000-0005-0000-0000-0000D97C0000}"/>
    <cellStyle name="H_1999_col_head_Balanse bankkonsern_BANKVOL_Avstemming Bank" xfId="48652" xr:uid="{00000000-0005-0000-0000-0000DA7C0000}"/>
    <cellStyle name="H_1999_col_head_Balanse bankkonsern_BANKVOL_Avstemming Konsern CRD IV" xfId="48653" xr:uid="{00000000-0005-0000-0000-0000DB7C0000}"/>
    <cellStyle name="H_1999_col_head_Balanse bankkonsern_BANKVOL_Mars 2018" xfId="48654" xr:uid="{00000000-0005-0000-0000-0000DC7C0000}"/>
    <cellStyle name="H_1999_col_head_Balanse bankkonsern_BANKVOL_Mars 2018_1" xfId="48655" xr:uid="{00000000-0005-0000-0000-0000DD7C0000}"/>
    <cellStyle name="H_1999_col_head_Balanse bankkonsern_Desember 2017" xfId="48656" xr:uid="{00000000-0005-0000-0000-0000DE7C0000}"/>
    <cellStyle name="H_1999_col_head_Balanse bankkonsern_Desember 2017_1" xfId="48657" xr:uid="{00000000-0005-0000-0000-0000DF7C0000}"/>
    <cellStyle name="H_1999_col_head_Balanse bankkonsern_Mars 2018" xfId="48658" xr:uid="{00000000-0005-0000-0000-0000E07C0000}"/>
    <cellStyle name="H_1999_col_head_Balanse bankkonsern_Mars 2018_1" xfId="48659" xr:uid="{00000000-0005-0000-0000-0000E17C0000}"/>
    <cellStyle name="H_1999_col_head_Balanse bankkonsern_Note Bank" xfId="48660" xr:uid="{00000000-0005-0000-0000-0000E27C0000}"/>
    <cellStyle name="H_1999_col_head_Balanse bankkonsern_Note Bankkonsern" xfId="48661" xr:uid="{00000000-0005-0000-0000-0000E37C0000}"/>
    <cellStyle name="H_1999_col_head_Balanse bankkonsern_September 2017" xfId="48662" xr:uid="{00000000-0005-0000-0000-0000E47C0000}"/>
    <cellStyle name="H_1999_col_head_BANKVOL" xfId="23469" xr:uid="{00000000-0005-0000-0000-0000E57C0000}"/>
    <cellStyle name="H_1999_col_head_BANKVOL_1" xfId="48663" xr:uid="{00000000-0005-0000-0000-0000E67C0000}"/>
    <cellStyle name="H_1999_col_head_BANKVOL_1_AVA DVA EL" xfId="48664" xr:uid="{00000000-0005-0000-0000-0000E77C0000}"/>
    <cellStyle name="H_1999_col_head_BANKVOL_1_Avstemming Bank" xfId="48665" xr:uid="{00000000-0005-0000-0000-0000E87C0000}"/>
    <cellStyle name="H_1999_col_head_BANKVOL_1_Avstemming Konsern CRD IV" xfId="48666" xr:uid="{00000000-0005-0000-0000-0000E97C0000}"/>
    <cellStyle name="H_1999_col_head_BANKVOL_1_Mars 2018" xfId="48667" xr:uid="{00000000-0005-0000-0000-0000EA7C0000}"/>
    <cellStyle name="H_1999_col_head_BANKVOL_1_Mars 2018_1" xfId="48668" xr:uid="{00000000-0005-0000-0000-0000EB7C0000}"/>
    <cellStyle name="H_1999_col_head_BANKVOL_AVA DVA EL" xfId="48669" xr:uid="{00000000-0005-0000-0000-0000EC7C0000}"/>
    <cellStyle name="H_1999_col_head_BANKVOL_Avkortning" xfId="48670" xr:uid="{00000000-0005-0000-0000-0000ED7C0000}"/>
    <cellStyle name="H_1999_col_head_BANKVOL_Avstemming Bank" xfId="48671" xr:uid="{00000000-0005-0000-0000-0000EE7C0000}"/>
    <cellStyle name="H_1999_col_head_BANKVOL_Avstemming Konsern CRD IV" xfId="48672" xr:uid="{00000000-0005-0000-0000-0000EF7C0000}"/>
    <cellStyle name="H_1999_col_head_BANKVOL_BANKVOL" xfId="48673" xr:uid="{00000000-0005-0000-0000-0000F07C0000}"/>
    <cellStyle name="H_1999_col_head_BANKVOL_BANKVOL_AVA DVA EL" xfId="48674" xr:uid="{00000000-0005-0000-0000-0000F17C0000}"/>
    <cellStyle name="H_1999_col_head_BANKVOL_BANKVOL_Avstemming Bank" xfId="48675" xr:uid="{00000000-0005-0000-0000-0000F27C0000}"/>
    <cellStyle name="H_1999_col_head_BANKVOL_BANKVOL_Avstemming Konsern CRD IV" xfId="48676" xr:uid="{00000000-0005-0000-0000-0000F37C0000}"/>
    <cellStyle name="H_1999_col_head_BANKVOL_BANKVOL_Mars 2018" xfId="48677" xr:uid="{00000000-0005-0000-0000-0000F47C0000}"/>
    <cellStyle name="H_1999_col_head_BANKVOL_BANKVOL_Mars 2018_1" xfId="48678" xr:uid="{00000000-0005-0000-0000-0000F57C0000}"/>
    <cellStyle name="H_1999_col_head_BANKVOL_Desember 2017" xfId="48679" xr:uid="{00000000-0005-0000-0000-0000F67C0000}"/>
    <cellStyle name="H_1999_col_head_BANKVOL_Desember 2017_1" xfId="48680" xr:uid="{00000000-0005-0000-0000-0000F77C0000}"/>
    <cellStyle name="H_1999_col_head_BANKVOL_Mars 2018" xfId="48681" xr:uid="{00000000-0005-0000-0000-0000F87C0000}"/>
    <cellStyle name="H_1999_col_head_BANKVOL_Mars 2018_1" xfId="48682" xr:uid="{00000000-0005-0000-0000-0000F97C0000}"/>
    <cellStyle name="H_1999_col_head_BANKVOL_Note Bank" xfId="48683" xr:uid="{00000000-0005-0000-0000-0000FA7C0000}"/>
    <cellStyle name="H_1999_col_head_BANKVOL_Note Bankkonsern" xfId="48684" xr:uid="{00000000-0005-0000-0000-0000FB7C0000}"/>
    <cellStyle name="H_1999_col_head_BANKVOL_September 2017" xfId="48685"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86" xr:uid="{00000000-0005-0000-0000-0000007D0000}"/>
    <cellStyle name="H_1999_col_head_Derivater B1_Avkortning" xfId="48687" xr:uid="{00000000-0005-0000-0000-0000017D0000}"/>
    <cellStyle name="H_1999_col_head_Derivater B1_Avstemming Bank" xfId="48688" xr:uid="{00000000-0005-0000-0000-0000027D0000}"/>
    <cellStyle name="H_1999_col_head_Derivater B1_Avstemming Konsern CRD IV" xfId="48689" xr:uid="{00000000-0005-0000-0000-0000037D0000}"/>
    <cellStyle name="H_1999_col_head_Derivater B1_BANKVOL" xfId="48690" xr:uid="{00000000-0005-0000-0000-0000047D0000}"/>
    <cellStyle name="H_1999_col_head_Derivater B1_BANKVOL_AVA DVA EL" xfId="48691" xr:uid="{00000000-0005-0000-0000-0000057D0000}"/>
    <cellStyle name="H_1999_col_head_Derivater B1_BANKVOL_Avstemming Bank" xfId="48692" xr:uid="{00000000-0005-0000-0000-0000067D0000}"/>
    <cellStyle name="H_1999_col_head_Derivater B1_BANKVOL_Avstemming Konsern CRD IV" xfId="48693" xr:uid="{00000000-0005-0000-0000-0000077D0000}"/>
    <cellStyle name="H_1999_col_head_Derivater B1_BANKVOL_Mars 2018" xfId="48694" xr:uid="{00000000-0005-0000-0000-0000087D0000}"/>
    <cellStyle name="H_1999_col_head_Derivater B1_BANKVOL_Mars 2018_1" xfId="48695" xr:uid="{00000000-0005-0000-0000-0000097D0000}"/>
    <cellStyle name="H_1999_col_head_Derivater B1_Desember 2017" xfId="48696" xr:uid="{00000000-0005-0000-0000-00000A7D0000}"/>
    <cellStyle name="H_1999_col_head_Derivater B1_Desember 2017_1" xfId="48697" xr:uid="{00000000-0005-0000-0000-00000B7D0000}"/>
    <cellStyle name="H_1999_col_head_Derivater B1_Mars 2018" xfId="48698" xr:uid="{00000000-0005-0000-0000-00000C7D0000}"/>
    <cellStyle name="H_1999_col_head_Derivater B1_Mars 2018_1" xfId="48699" xr:uid="{00000000-0005-0000-0000-00000D7D0000}"/>
    <cellStyle name="H_1999_col_head_Derivater B1_Note Bank" xfId="48700" xr:uid="{00000000-0005-0000-0000-00000E7D0000}"/>
    <cellStyle name="H_1999_col_head_Derivater B1_Note Bankkonsern" xfId="48701" xr:uid="{00000000-0005-0000-0000-00000F7D0000}"/>
    <cellStyle name="H_1999_col_head_Derivater B1_September 2017" xfId="48702" xr:uid="{00000000-0005-0000-0000-0000107D0000}"/>
    <cellStyle name="H_1999_col_head_Desember 2017" xfId="48703" xr:uid="{00000000-0005-0000-0000-0000117D0000}"/>
    <cellStyle name="H_1999_col_head_Desember 2017_1" xfId="48704" xr:uid="{00000000-0005-0000-0000-0000127D0000}"/>
    <cellStyle name="H_1999_col_head_Elimineringer i SAP" xfId="48705" xr:uid="{00000000-0005-0000-0000-0000137D0000}"/>
    <cellStyle name="H_1999_col_head_Juni 2017" xfId="23471" xr:uid="{00000000-0005-0000-0000-0000147D0000}"/>
    <cellStyle name="H_1999_col_head_Juni 2017_Avkortning" xfId="48706" xr:uid="{00000000-0005-0000-0000-0000157D0000}"/>
    <cellStyle name="H_1999_col_head_Juni 2017_Desember 2017" xfId="48707" xr:uid="{00000000-0005-0000-0000-0000167D0000}"/>
    <cellStyle name="H_1999_col_head_Kap.dekn." xfId="23472" xr:uid="{00000000-0005-0000-0000-0000177D0000}"/>
    <cellStyle name="H_1999_col_head_Kap.dekn._AVA DVA EL" xfId="48708" xr:uid="{00000000-0005-0000-0000-0000187D0000}"/>
    <cellStyle name="H_1999_col_head_Kap.dekn._Avkortning" xfId="48709" xr:uid="{00000000-0005-0000-0000-0000197D0000}"/>
    <cellStyle name="H_1999_col_head_Kap.dekn._Avstemming Bank" xfId="48710" xr:uid="{00000000-0005-0000-0000-00001A7D0000}"/>
    <cellStyle name="H_1999_col_head_Kap.dekn._Avstemming Konsern CRD IV" xfId="48711" xr:uid="{00000000-0005-0000-0000-00001B7D0000}"/>
    <cellStyle name="H_1999_col_head_Kap.dekn._BANKVOL" xfId="48712" xr:uid="{00000000-0005-0000-0000-00001C7D0000}"/>
    <cellStyle name="H_1999_col_head_Kap.dekn._BANKVOL_AVA DVA EL" xfId="48713" xr:uid="{00000000-0005-0000-0000-00001D7D0000}"/>
    <cellStyle name="H_1999_col_head_Kap.dekn._BANKVOL_Avstemming Bank" xfId="48714" xr:uid="{00000000-0005-0000-0000-00001E7D0000}"/>
    <cellStyle name="H_1999_col_head_Kap.dekn._BANKVOL_Avstemming Konsern CRD IV" xfId="48715" xr:uid="{00000000-0005-0000-0000-00001F7D0000}"/>
    <cellStyle name="H_1999_col_head_Kap.dekn._BANKVOL_Mars 2018" xfId="48716" xr:uid="{00000000-0005-0000-0000-0000207D0000}"/>
    <cellStyle name="H_1999_col_head_Kap.dekn._BANKVOL_Mars 2018_1" xfId="48717" xr:uid="{00000000-0005-0000-0000-0000217D0000}"/>
    <cellStyle name="H_1999_col_head_Kap.dekn._Desember 2017" xfId="48718" xr:uid="{00000000-0005-0000-0000-0000227D0000}"/>
    <cellStyle name="H_1999_col_head_Kap.dekn._Desember 2017_1" xfId="48719" xr:uid="{00000000-0005-0000-0000-0000237D0000}"/>
    <cellStyle name="H_1999_col_head_Kap.dekn._Mars 2018" xfId="48720" xr:uid="{00000000-0005-0000-0000-0000247D0000}"/>
    <cellStyle name="H_1999_col_head_Kap.dekn._Mars 2018_1" xfId="48721" xr:uid="{00000000-0005-0000-0000-0000257D0000}"/>
    <cellStyle name="H_1999_col_head_Kap.dekn._Note Bank" xfId="48722" xr:uid="{00000000-0005-0000-0000-0000267D0000}"/>
    <cellStyle name="H_1999_col_head_Kap.dekn._Note Bankkonsern" xfId="48723" xr:uid="{00000000-0005-0000-0000-0000277D0000}"/>
    <cellStyle name="H_1999_col_head_Kap.dekn._September 2017" xfId="48724" xr:uid="{00000000-0005-0000-0000-0000287D0000}"/>
    <cellStyle name="H_1999_col_head_KM1" xfId="23464" xr:uid="{00000000-0005-0000-0000-0000297D0000}"/>
    <cellStyle name="H_1999_col_head_Korr reklassifisering" xfId="48725" xr:uid="{00000000-0005-0000-0000-00002A7D0000}"/>
    <cellStyle name="H_1999_col_head_LR2" xfId="53205" xr:uid="{0CAA3404-B8FD-43CC-BDA3-3E08339A4F16}"/>
    <cellStyle name="H_1999_col_head_Manuell input" xfId="48726" xr:uid="{00000000-0005-0000-0000-00002C7D0000}"/>
    <cellStyle name="H_1999_col_head_Manuell input_Månedsanalyse" xfId="48727" xr:uid="{00000000-0005-0000-0000-00002D7D0000}"/>
    <cellStyle name="H_1999_col_head_Mars 2018" xfId="48728" xr:uid="{00000000-0005-0000-0000-00002E7D0000}"/>
    <cellStyle name="H_1999_col_head_Mars 2018_1" xfId="48729" xr:uid="{00000000-0005-0000-0000-00002F7D0000}"/>
    <cellStyle name="H_1999_col_head_Månedsanalyse" xfId="48730" xr:uid="{00000000-0005-0000-0000-00002B7D0000}"/>
    <cellStyle name="H_1999_col_head_Note Bank" xfId="48731" xr:uid="{00000000-0005-0000-0000-0000307D0000}"/>
    <cellStyle name="H_1999_col_head_Note Bank_1" xfId="48732" xr:uid="{00000000-0005-0000-0000-0000317D0000}"/>
    <cellStyle name="H_1999_col_head_Note Bankkonsern" xfId="48733" xr:uid="{00000000-0005-0000-0000-0000327D0000}"/>
    <cellStyle name="H_1999_col_head_Note Bankkonsern_1" xfId="48734" xr:uid="{00000000-0005-0000-0000-0000337D0000}"/>
    <cellStyle name="H_1999_col_head_Note Konsern" xfId="48735" xr:uid="{00000000-0005-0000-0000-0000347D0000}"/>
    <cellStyle name="H_1999_col_head_Results &amp; key fig." xfId="48736" xr:uid="{00000000-0005-0000-0000-0000357D0000}"/>
    <cellStyle name="H_1999_col_head_September 2017" xfId="48737" xr:uid="{00000000-0005-0000-0000-0000367D0000}"/>
    <cellStyle name="H_1999_col_head_September 2017_1" xfId="48738"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39" xr:uid="{00000000-0005-0000-0000-00003C7D0000}"/>
    <cellStyle name="hard no 3" xfId="23475" xr:uid="{00000000-0005-0000-0000-00003D7D0000}"/>
    <cellStyle name="hard no 3 2" xfId="48740"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1"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16"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86" xr:uid="{00000000-0005-0000-0000-0000637D0000}"/>
    <cellStyle name="Header2 3 9" xfId="36697"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49" xr:uid="{00000000-0005-0000-0000-0000857D0000}"/>
    <cellStyle name="Header2_7. Other MTM adjustments" xfId="48742"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2" xr:uid="{00000000-0005-0000-0000-0000997D0000}"/>
    <cellStyle name="Heading 1 2" xfId="6819" xr:uid="{00000000-0005-0000-0000-00009A7D0000}"/>
    <cellStyle name="Heading 1 2 10" xfId="48743" xr:uid="{00000000-0005-0000-0000-00009B7D0000}"/>
    <cellStyle name="Heading 1 2 11" xfId="48744"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0"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79"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45"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46" xr:uid="{00000000-0005-0000-0000-00000D7E0000}"/>
    <cellStyle name="Heading 1+" xfId="23609" xr:uid="{00000000-0005-0000-0000-00000E7E0000}"/>
    <cellStyle name="Heading 1+ 2" xfId="23610" xr:uid="{00000000-0005-0000-0000-00000F7E0000}"/>
    <cellStyle name="Heading 1+ 2 2" xfId="48747" xr:uid="{00000000-0005-0000-0000-0000107E0000}"/>
    <cellStyle name="Heading 1+ 3" xfId="23611" xr:uid="{00000000-0005-0000-0000-0000117E0000}"/>
    <cellStyle name="Heading 1+_7. Other MTM adjustments" xfId="48748" xr:uid="{00000000-0005-0000-0000-0000127E0000}"/>
    <cellStyle name="heading 10" xfId="48749"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3" xr:uid="{00000000-0005-0000-0000-0000257E0000}"/>
    <cellStyle name="Heading 2 15" xfId="48750" xr:uid="{00000000-0005-0000-0000-0000267E0000}"/>
    <cellStyle name="Heading 2 16" xfId="48751"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1"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1"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2"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53" xr:uid="{00000000-0005-0000-0000-0000997E0000}"/>
    <cellStyle name="Heading 2+" xfId="23727" xr:uid="{00000000-0005-0000-0000-00009A7E0000}"/>
    <cellStyle name="Heading 2+ 2" xfId="23728" xr:uid="{00000000-0005-0000-0000-00009B7E0000}"/>
    <cellStyle name="Heading 2+ 2 2" xfId="48754" xr:uid="{00000000-0005-0000-0000-00009C7E0000}"/>
    <cellStyle name="Heading 2+ 3" xfId="23729" xr:uid="{00000000-0005-0000-0000-00009D7E0000}"/>
    <cellStyle name="Heading 2+_7. Other MTM adjustments" xfId="48755"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44" xr:uid="{00000000-0005-0000-0000-0000B07E0000}"/>
    <cellStyle name="Heading 3 15" xfId="48756" xr:uid="{00000000-0005-0000-0000-0000B17E0000}"/>
    <cellStyle name="Heading 3 16" xfId="48757"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37"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2"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45" xr:uid="{00000000-0005-0000-0000-00000D800000}"/>
    <cellStyle name="Heading 4 15" xfId="48758" xr:uid="{00000000-0005-0000-0000-00000E800000}"/>
    <cellStyle name="Heading 4 16" xfId="48759"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3"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0"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1"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eadingTable 2" xfId="55765" xr:uid="{27F157F4-3AD4-4104-B13D-ABF86061B055}"/>
    <cellStyle name="HeadingTable 2 2" xfId="55768" xr:uid="{698FE66E-7525-4A44-9865-391A523E0464}"/>
    <cellStyle name="HeadingTable 3" xfId="55769" xr:uid="{D0548CF3-C624-4690-BD85-A9A5BA8E2401}"/>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2" xr:uid="{00000000-0005-0000-0000-000080800000}"/>
    <cellStyle name="Hidden cells 7" xfId="48763" xr:uid="{00000000-0005-0000-0000-000081800000}"/>
    <cellStyle name="Hidden cells_7. Other MTM adjustments" xfId="48764" xr:uid="{00000000-0005-0000-0000-000082800000}"/>
    <cellStyle name="highlightExposure" xfId="6866" xr:uid="{00000000-0005-0000-0000-000083800000}"/>
    <cellStyle name="highlightExposure 2" xfId="24174" xr:uid="{00000000-0005-0000-0000-000084800000}"/>
    <cellStyle name="highlightExposure 2 2" xfId="36502" xr:uid="{00000000-0005-0000-0000-000085800000}"/>
    <cellStyle name="highlightExposure 2 3" xfId="36718" xr:uid="{00000000-0005-0000-0000-000086800000}"/>
    <cellStyle name="highlightExposure 3" xfId="36474" xr:uid="{00000000-0005-0000-0000-000087800000}"/>
    <cellStyle name="highlightExposure 3 2" xfId="36678" xr:uid="{00000000-0005-0000-0000-000088800000}"/>
    <cellStyle name="highlightExposure_A03" xfId="53194"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19" xr:uid="{00000000-0005-0000-0000-00008E800000}"/>
    <cellStyle name="highlightText 2_LR2" xfId="53206" xr:uid="{A5FE4BA2-6FD4-40D8-BE76-D47B873491A6}"/>
    <cellStyle name="highlightText 3" xfId="36488" xr:uid="{00000000-0005-0000-0000-00008F800000}"/>
    <cellStyle name="highlightText 3 2" xfId="36699"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65" xr:uid="{00000000-0005-0000-0000-000095800000}"/>
    <cellStyle name="Hipervínculo 2 2_AVA DVA EL" xfId="24177" xr:uid="{00000000-0005-0000-0000-000096800000}"/>
    <cellStyle name="Hipervínculo 2 3" xfId="24178" xr:uid="{00000000-0005-0000-0000-000097800000}"/>
    <cellStyle name="Hipervínculo 2 4" xfId="48766"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67" xr:uid="{00000000-0005-0000-0000-0000A0800000}"/>
    <cellStyle name="Huvud indata_AVA DVA EL" xfId="24185" xr:uid="{00000000-0005-0000-0000-0000A1800000}"/>
    <cellStyle name="Hyperkobling" xfId="48777" builtinId="8"/>
    <cellStyle name="Hyperkobling 10" xfId="36220"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68" xr:uid="{00000000-0005-0000-0000-0000A6800000}"/>
    <cellStyle name="Hyperkobling 2 2 4" xfId="48769"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0" xr:uid="{00000000-0005-0000-0000-0000B2800000}"/>
    <cellStyle name="Hyperkobling 2 7" xfId="48771"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2" xr:uid="{00000000-0005-0000-0000-0000B8800000}"/>
    <cellStyle name="Hyperkobling 3 2 4" xfId="48773" xr:uid="{00000000-0005-0000-0000-0000B9800000}"/>
    <cellStyle name="Hyperkobling 3 2_AVA DVA EL" xfId="24198" xr:uid="{00000000-0005-0000-0000-0000BA800000}"/>
    <cellStyle name="Hyperkobling 3 3" xfId="24199" xr:uid="{00000000-0005-0000-0000-0000BB800000}"/>
    <cellStyle name="Hyperkobling 3 4" xfId="48774" xr:uid="{00000000-0005-0000-0000-0000BC800000}"/>
    <cellStyle name="Hyperkobling 3_7. Other MTM adjustments" xfId="48775"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76" xr:uid="{00000000-0005-0000-0000-0000C4800000}"/>
    <cellStyle name="Hyperkobling 4_A01" xfId="35914" xr:uid="{00000000-0005-0000-0000-0000C5800000}"/>
    <cellStyle name="Hyperkobling 5" xfId="24205" xr:uid="{00000000-0005-0000-0000-0000C6800000}"/>
    <cellStyle name="Hyperkobling 5 2" xfId="24206" xr:uid="{00000000-0005-0000-0000-0000C7800000}"/>
    <cellStyle name="Hyperkobling 5 3" xfId="36203" xr:uid="{00000000-0005-0000-0000-0000C8800000}"/>
    <cellStyle name="Hyperkobling 5_AVA DVA EL" xfId="24207" xr:uid="{00000000-0005-0000-0000-0000C9800000}"/>
    <cellStyle name="Hyperkobling 6" xfId="36206" xr:uid="{00000000-0005-0000-0000-0000CA800000}"/>
    <cellStyle name="Hyperkobling 7" xfId="36210" xr:uid="{00000000-0005-0000-0000-0000CB800000}"/>
    <cellStyle name="Hyperkobling 8" xfId="36214" xr:uid="{00000000-0005-0000-0000-0000CC800000}"/>
    <cellStyle name="Hyperkobling 9" xfId="36218" xr:uid="{00000000-0005-0000-0000-0000CD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78" xr:uid="{00000000-0005-0000-0000-0000D7800000}"/>
    <cellStyle name="Hyperlink 2 2_A01" xfId="35915"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79"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0" xr:uid="{00000000-0005-0000-0000-0000F7800000}"/>
    <cellStyle name="Hyperlink 3 2 5" xfId="48781"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2" xr:uid="{00000000-0005-0000-0000-0000FF800000}"/>
    <cellStyle name="Hyperlink 3_7. Other MTM adjustments" xfId="48783"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69" xr:uid="{00000000-0005-0000-0000-000004810000}"/>
    <cellStyle name="Hyperlink 4_AVA DVA EL" xfId="24249" xr:uid="{00000000-0005-0000-0000-000005810000}"/>
    <cellStyle name="Hyperlink 5" xfId="24250" xr:uid="{00000000-0005-0000-0000-000006810000}"/>
    <cellStyle name="Hyperlink 5 2" xfId="36395" xr:uid="{00000000-0005-0000-0000-000007810000}"/>
    <cellStyle name="Hyperlink 5 2 2" xfId="48784" xr:uid="{00000000-0005-0000-0000-000008810000}"/>
    <cellStyle name="Hyperlink 5 3" xfId="48785" xr:uid="{00000000-0005-0000-0000-000009810000}"/>
    <cellStyle name="Hyperlink 5_7. Other MTM adjustments" xfId="48786" xr:uid="{00000000-0005-0000-0000-00000A810000}"/>
    <cellStyle name="Hyperlink 6" xfId="24251" xr:uid="{00000000-0005-0000-0000-00000B810000}"/>
    <cellStyle name="Hyperlink 6 2" xfId="36303" xr:uid="{00000000-0005-0000-0000-00000C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87"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88"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89"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0" xr:uid="{00000000-0005-0000-0000-000021810000}"/>
    <cellStyle name="Indata text 12_AVA DVA EL" xfId="24265" xr:uid="{00000000-0005-0000-0000-000022810000}"/>
    <cellStyle name="Inndata" xfId="36266"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1" xr:uid="{00000000-0005-0000-0000-000028810000}"/>
    <cellStyle name="Inndata 2 2 13" xfId="40046"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89" xr:uid="{00000000-0005-0000-0000-000036810000}"/>
    <cellStyle name="Inndata 2 3 13" xfId="36700" xr:uid="{00000000-0005-0000-0000-000037810000}"/>
    <cellStyle name="Inndata 2 3 14" xfId="40047"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48" xr:uid="{00000000-0005-0000-0000-000071810000}"/>
    <cellStyle name="Inndata 2 9" xfId="36838"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1" xr:uid="{00000000-0005-0000-0000-000076810000}"/>
    <cellStyle name="Inndata 3 3" xfId="40048" xr:uid="{00000000-0005-0000-0000-000077810000}"/>
    <cellStyle name="Inndata 3_7. Other MTM adjustments" xfId="48792"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49"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793" xr:uid="{00000000-0005-0000-0000-000080810000}"/>
    <cellStyle name="Inndata_7. Other MTM adjustments" xfId="48794"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0" xr:uid="{00000000-0005-0000-0000-000088810000}"/>
    <cellStyle name="Input 2" xfId="6959" xr:uid="{00000000-0005-0000-0000-000089810000}"/>
    <cellStyle name="Input 2 10" xfId="36468"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6"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2"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0" xr:uid="{00000000-0005-0000-0000-0000B2810000}"/>
    <cellStyle name="Input 2 4 13" xfId="36701"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795" xr:uid="{00000000-0005-0000-0000-00001A820000}"/>
    <cellStyle name="Input Cells 2 3" xfId="48796" xr:uid="{00000000-0005-0000-0000-00001B820000}"/>
    <cellStyle name="Input Cells 2 3 2" xfId="48797" xr:uid="{00000000-0005-0000-0000-00001C820000}"/>
    <cellStyle name="Input Cells 2_7. Other MTM adjustments" xfId="48798"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799" xr:uid="{00000000-0005-0000-0000-000025820000}"/>
    <cellStyle name="Input Cells 4" xfId="24350" xr:uid="{00000000-0005-0000-0000-000026820000}"/>
    <cellStyle name="Input Cells_7. Other MTM adjustments" xfId="48800"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1"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02"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4" xr:uid="{00000000-0005-0000-0000-00003C820000}"/>
    <cellStyle name="inputExposure 2 3" xfId="36723" xr:uid="{00000000-0005-0000-0000-00003D820000}"/>
    <cellStyle name="inputExposure 3" xfId="36469" xr:uid="{00000000-0005-0000-0000-00003E820000}"/>
    <cellStyle name="inputExposure 3 2" xfId="36673" xr:uid="{00000000-0005-0000-0000-00003F820000}"/>
    <cellStyle name="inputExposure_A03" xfId="53195"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03"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04"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1"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17"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4"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1" xr:uid="{00000000-0005-0000-0000-000072820000}"/>
    <cellStyle name="Išvestis 3 13" xfId="36702"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66" xr:uid="{00000000-0005-0000-0000-0000AC820000}"/>
    <cellStyle name="Išvestis 9" xfId="36839"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5"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2" xr:uid="{00000000-0005-0000-0000-0000C0820000}"/>
    <cellStyle name="Įvestis 3 13" xfId="36703"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67" xr:uid="{00000000-0005-0000-0000-0000FA820000}"/>
    <cellStyle name="Įvestis 9" xfId="36840"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27"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3" xr:uid="{00000000-0005-0000-0000-00000F830000}"/>
    <cellStyle name="Jegyzet 2 3 13" xfId="36798"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46" xr:uid="{00000000-0005-0000-0000-000049830000}"/>
    <cellStyle name="Jegyzet 2_A02" xfId="55613"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26"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3" xr:uid="{00000000-0005-0000-0000-00005B830000}"/>
    <cellStyle name="Jegyzet 4 13" xfId="36704"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47"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05"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06"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07"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08"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09"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0"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1"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28"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4" xr:uid="{00000000-0005-0000-0000-0000C4830000}"/>
    <cellStyle name="Kimenet 3 13" xfId="36705"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5" xr:uid="{00000000-0005-0000-0000-0000FE830000}"/>
    <cellStyle name="Kimenet_A02" xfId="55614" xr:uid="{D44EB2E6-04C0-4594-9F11-8A2054C91DD8}"/>
    <cellStyle name="Koblet celle" xfId="36267"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2" xr:uid="{00000000-0005-0000-0000-000005840000}"/>
    <cellStyle name="Koblet celle 2 2_AVA DVA EL" xfId="24404" xr:uid="{00000000-0005-0000-0000-000006840000}"/>
    <cellStyle name="Koblet celle 2 3" xfId="40053" xr:uid="{00000000-0005-0000-0000-000007840000}"/>
    <cellStyle name="Koblet celle 2 4" xfId="48812" xr:uid="{00000000-0005-0000-0000-000008840000}"/>
    <cellStyle name="Koblet celle 2 5" xfId="48813" xr:uid="{00000000-0005-0000-0000-000009840000}"/>
    <cellStyle name="Koblet celle 2_A01" xfId="35918" xr:uid="{00000000-0005-0000-0000-00000A840000}"/>
    <cellStyle name="Koblet celle 3" xfId="12498" xr:uid="{00000000-0005-0000-0000-00000B840000}"/>
    <cellStyle name="Koblet celle 3 2" xfId="24405" xr:uid="{00000000-0005-0000-0000-00000C840000}"/>
    <cellStyle name="Koblet celle 3 3" xfId="40054" xr:uid="{00000000-0005-0000-0000-00000D840000}"/>
    <cellStyle name="Koblet celle 3_A02" xfId="55615"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55"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14" xr:uid="{00000000-0005-0000-0000-000016840000}"/>
    <cellStyle name="Koblet celle_7. Other MTM adjustments" xfId="48815"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16"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17"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18" xr:uid="{00000000-0005-0000-0000-00002A840000}"/>
    <cellStyle name="Kolrubr låst_AVA DVA EL" xfId="24425" xr:uid="{00000000-0005-0000-0000-00002B840000}"/>
    <cellStyle name="Kolrubr_7. Other MTM adjustments" xfId="48819" xr:uid="{00000000-0005-0000-0000-00002C840000}"/>
    <cellStyle name="Kolumnrubrik" xfId="7417" xr:uid="{00000000-0005-0000-0000-00002D840000}"/>
    <cellStyle name="Kolumnrubrik 2" xfId="24426" xr:uid="{00000000-0005-0000-0000-00002E840000}"/>
    <cellStyle name="Kolumnrubrik 2 2" xfId="36505" xr:uid="{00000000-0005-0000-0000-00002F840000}"/>
    <cellStyle name="Kolumnrubrik 2 3" xfId="36729" xr:uid="{00000000-0005-0000-0000-000030840000}"/>
    <cellStyle name="Kolumnrubrik 3" xfId="36457" xr:uid="{00000000-0005-0000-0000-000031840000}"/>
    <cellStyle name="Kolumnrubrik 3 2" xfId="36424" xr:uid="{00000000-0005-0000-0000-000032840000}"/>
    <cellStyle name="Kolumnrubrik_A01" xfId="35919" xr:uid="{00000000-0005-0000-0000-000033840000}"/>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56"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77" xr:uid="{00000000-0005-0000-0000-00003E840000}"/>
    <cellStyle name="Komma 10 4 3" xfId="36236" xr:uid="{00000000-0005-0000-0000-00003F840000}"/>
    <cellStyle name="Komma 10 5" xfId="36301" xr:uid="{00000000-0005-0000-0000-000040840000}"/>
    <cellStyle name="Komma 10 5 2" xfId="36600" xr:uid="{00000000-0005-0000-0000-000041840000}"/>
    <cellStyle name="Komma 10 6" xfId="36841"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3" xr:uid="{00000000-0005-0000-0000-000047840000}"/>
    <cellStyle name="Komma 11 2 2_LR2" xfId="53207" xr:uid="{F1B37B5E-0651-49F6-90A6-AC0DE30426D8}"/>
    <cellStyle name="Komma 11 2 3" xfId="36350"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2" xr:uid="{00000000-0005-0000-0000-00004C840000}"/>
    <cellStyle name="Komma 11 3 3" xfId="36183" xr:uid="{00000000-0005-0000-0000-00004D840000}"/>
    <cellStyle name="Komma 11 3_AVA DVA EL" xfId="24430" xr:uid="{00000000-0005-0000-0000-00004E840000}"/>
    <cellStyle name="Komma 11 4" xfId="24431" xr:uid="{00000000-0005-0000-0000-00004F840000}"/>
    <cellStyle name="Komma 11 4 2" xfId="36336" xr:uid="{00000000-0005-0000-0000-000050840000}"/>
    <cellStyle name="Komma 11 4 3" xfId="36126" xr:uid="{00000000-0005-0000-0000-000051840000}"/>
    <cellStyle name="Komma 11 5" xfId="24432" xr:uid="{00000000-0005-0000-0000-000052840000}"/>
    <cellStyle name="Komma 11 5 2" xfId="36302" xr:uid="{00000000-0005-0000-0000-000053840000}"/>
    <cellStyle name="Komma 11 6" xfId="36842"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56" xr:uid="{00000000-0005-0000-0000-00005C840000}"/>
    <cellStyle name="Komma 12 2 3_LR2" xfId="53208" xr:uid="{99D0D098-4AF0-41F6-906F-8EBB789705B5}"/>
    <cellStyle name="Komma 12 2 4" xfId="36352" xr:uid="{00000000-0005-0000-0000-00005D840000}"/>
    <cellStyle name="Komma 12 2 5" xfId="36844"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86" xr:uid="{00000000-0005-0000-0000-000062840000}"/>
    <cellStyle name="Komma 12 3 2_LR2" xfId="53209" xr:uid="{50003F0C-1B4F-477B-9333-753FB7DAEACA}"/>
    <cellStyle name="Komma 12 3 3" xfId="36365" xr:uid="{00000000-0005-0000-0000-000063840000}"/>
    <cellStyle name="Komma 12 3_A01" xfId="12505" xr:uid="{00000000-0005-0000-0000-000064840000}"/>
    <cellStyle name="Komma 12 4" xfId="7436" xr:uid="{00000000-0005-0000-0000-000065840000}"/>
    <cellStyle name="Komma 12 4 2" xfId="36338" xr:uid="{00000000-0005-0000-0000-000066840000}"/>
    <cellStyle name="Komma 12 4 3" xfId="36129" xr:uid="{00000000-0005-0000-0000-000067840000}"/>
    <cellStyle name="Komma 12 4_LR2" xfId="53210" xr:uid="{D33BF33A-A503-47AC-9B30-8D3D2B2298B1}"/>
    <cellStyle name="Komma 12 5" xfId="36304" xr:uid="{00000000-0005-0000-0000-000068840000}"/>
    <cellStyle name="Komma 12 6" xfId="36843"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66" xr:uid="{00000000-0005-0000-0000-00006E840000}"/>
    <cellStyle name="Komma 13 2 2_LR2" xfId="53211" xr:uid="{5366CE9B-E812-474D-A094-1FCFE8897DAE}"/>
    <cellStyle name="Komma 13 2_A01" xfId="12507" xr:uid="{00000000-0005-0000-0000-00006F840000}"/>
    <cellStyle name="Komma 13 3" xfId="7440" xr:uid="{00000000-0005-0000-0000-000070840000}"/>
    <cellStyle name="Komma 13 3 2" xfId="36190" xr:uid="{00000000-0005-0000-0000-000071840000}"/>
    <cellStyle name="Komma 13 3_LR2" xfId="53212" xr:uid="{3349A46D-2D94-4ECF-A4AE-7DAD70C6E47D}"/>
    <cellStyle name="Komma 13 4" xfId="36306" xr:uid="{00000000-0005-0000-0000-000072840000}"/>
    <cellStyle name="Komma 13 5" xfId="36845"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0" xr:uid="{00000000-0005-0000-0000-000077840000}"/>
    <cellStyle name="Komma 14_A01" xfId="35920"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1"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1"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22"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23" xr:uid="{00000000-0005-0000-0000-000098840000}"/>
    <cellStyle name="Komma 19 4" xfId="48824" xr:uid="{00000000-0005-0000-0000-000099840000}"/>
    <cellStyle name="Komma 19_A01" xfId="12509" xr:uid="{00000000-0005-0000-0000-00009A840000}"/>
    <cellStyle name="Komma 2" xfId="7466" xr:uid="{00000000-0005-0000-0000-00009B840000}"/>
    <cellStyle name="Komma 2 10" xfId="35983" xr:uid="{00000000-0005-0000-0000-00009C840000}"/>
    <cellStyle name="Komma 2 10 2" xfId="48825" xr:uid="{00000000-0005-0000-0000-00009D840000}"/>
    <cellStyle name="Komma 2 10 2 2" xfId="48826" xr:uid="{00000000-0005-0000-0000-00009E840000}"/>
    <cellStyle name="Komma 2 10 2 2 2" xfId="48827" xr:uid="{00000000-0005-0000-0000-00009F840000}"/>
    <cellStyle name="Komma 2 10 2 3" xfId="48828" xr:uid="{00000000-0005-0000-0000-0000A0840000}"/>
    <cellStyle name="Komma 2 10 2_7. Other MTM adjustments" xfId="48829" xr:uid="{00000000-0005-0000-0000-0000A1840000}"/>
    <cellStyle name="Komma 2 10 3" xfId="48830" xr:uid="{00000000-0005-0000-0000-0000A2840000}"/>
    <cellStyle name="Komma 2 10 3 2" xfId="48831" xr:uid="{00000000-0005-0000-0000-0000A3840000}"/>
    <cellStyle name="Komma 2 10 3 2 2" xfId="48832" xr:uid="{00000000-0005-0000-0000-0000A4840000}"/>
    <cellStyle name="Komma 2 10 3 3" xfId="48833" xr:uid="{00000000-0005-0000-0000-0000A5840000}"/>
    <cellStyle name="Komma 2 10 3_7. Other MTM adjustments" xfId="48834" xr:uid="{00000000-0005-0000-0000-0000A6840000}"/>
    <cellStyle name="Komma 2 10 4" xfId="48835" xr:uid="{00000000-0005-0000-0000-0000A7840000}"/>
    <cellStyle name="Komma 2 10 4 2" xfId="48836" xr:uid="{00000000-0005-0000-0000-0000A8840000}"/>
    <cellStyle name="Komma 2 10 5" xfId="48837" xr:uid="{00000000-0005-0000-0000-0000A9840000}"/>
    <cellStyle name="Komma 2 10_7. Other MTM adjustments" xfId="48838" xr:uid="{00000000-0005-0000-0000-0000AA840000}"/>
    <cellStyle name="Komma 2 11" xfId="36846" xr:uid="{00000000-0005-0000-0000-0000AB840000}"/>
    <cellStyle name="Komma 2 12" xfId="48839" xr:uid="{00000000-0005-0000-0000-0000AC840000}"/>
    <cellStyle name="Komma 2 13" xfId="48840" xr:uid="{00000000-0005-0000-0000-0000AD840000}"/>
    <cellStyle name="Komma 2 2" xfId="7467" xr:uid="{00000000-0005-0000-0000-0000AE840000}"/>
    <cellStyle name="Komma 2 2 2" xfId="12510" xr:uid="{00000000-0005-0000-0000-0000AF840000}"/>
    <cellStyle name="Komma 2 2 2 2" xfId="24437" xr:uid="{00000000-0005-0000-0000-0000B0840000}"/>
    <cellStyle name="Komma 2 2 2 2 2" xfId="36193" xr:uid="{00000000-0005-0000-0000-0000B1840000}"/>
    <cellStyle name="Komma 2 2 2 2 2 2" xfId="40061" xr:uid="{00000000-0005-0000-0000-0000B2840000}"/>
    <cellStyle name="Komma 2 2 2 2 2 2 2" xfId="48841" xr:uid="{00000000-0005-0000-0000-0000B3840000}"/>
    <cellStyle name="Komma 2 2 2 2 2 2 2 2" xfId="48842" xr:uid="{00000000-0005-0000-0000-0000B4840000}"/>
    <cellStyle name="Komma 2 2 2 2 2 2 3" xfId="48843" xr:uid="{00000000-0005-0000-0000-0000B5840000}"/>
    <cellStyle name="Komma 2 2 2 2 2 2_7. Other MTM adjustments" xfId="48844" xr:uid="{00000000-0005-0000-0000-0000B6840000}"/>
    <cellStyle name="Komma 2 2 2 2 2 3" xfId="40060" xr:uid="{00000000-0005-0000-0000-0000B7840000}"/>
    <cellStyle name="Komma 2 2 2 2 2 3 2" xfId="48845" xr:uid="{00000000-0005-0000-0000-0000B8840000}"/>
    <cellStyle name="Komma 2 2 2 2 2 3 2 2" xfId="48846" xr:uid="{00000000-0005-0000-0000-0000B9840000}"/>
    <cellStyle name="Komma 2 2 2 2 2 3 3" xfId="48847" xr:uid="{00000000-0005-0000-0000-0000BA840000}"/>
    <cellStyle name="Komma 2 2 2 2 2 3_7. Other MTM adjustments" xfId="48848" xr:uid="{00000000-0005-0000-0000-0000BB840000}"/>
    <cellStyle name="Komma 2 2 2 2 2 4" xfId="48849" xr:uid="{00000000-0005-0000-0000-0000BC840000}"/>
    <cellStyle name="Komma 2 2 2 2 2 4 2" xfId="48850" xr:uid="{00000000-0005-0000-0000-0000BD840000}"/>
    <cellStyle name="Komma 2 2 2 2 2 4 2 2" xfId="48851" xr:uid="{00000000-0005-0000-0000-0000BE840000}"/>
    <cellStyle name="Komma 2 2 2 2 2 4 3" xfId="48852" xr:uid="{00000000-0005-0000-0000-0000BF840000}"/>
    <cellStyle name="Komma 2 2 2 2 2 4_7. Other MTM adjustments" xfId="48853" xr:uid="{00000000-0005-0000-0000-0000C0840000}"/>
    <cellStyle name="Komma 2 2 2 2 2 5" xfId="48854" xr:uid="{00000000-0005-0000-0000-0000C1840000}"/>
    <cellStyle name="Komma 2 2 2 2 2 5 2" xfId="48855" xr:uid="{00000000-0005-0000-0000-0000C2840000}"/>
    <cellStyle name="Komma 2 2 2 2 2 6" xfId="48856" xr:uid="{00000000-0005-0000-0000-0000C3840000}"/>
    <cellStyle name="Komma 2 2 2 2 2_7. Other MTM adjustments" xfId="48857" xr:uid="{00000000-0005-0000-0000-0000C4840000}"/>
    <cellStyle name="Komma 2 2 2 2 3" xfId="40062" xr:uid="{00000000-0005-0000-0000-0000C5840000}"/>
    <cellStyle name="Komma 2 2 2 2 3 2" xfId="48858" xr:uid="{00000000-0005-0000-0000-0000C6840000}"/>
    <cellStyle name="Komma 2 2 2 2 3 2 2" xfId="48859" xr:uid="{00000000-0005-0000-0000-0000C7840000}"/>
    <cellStyle name="Komma 2 2 2 2 3 3" xfId="48860" xr:uid="{00000000-0005-0000-0000-0000C8840000}"/>
    <cellStyle name="Komma 2 2 2 2 3_7. Other MTM adjustments" xfId="48861" xr:uid="{00000000-0005-0000-0000-0000C9840000}"/>
    <cellStyle name="Komma 2 2 2 2 4" xfId="40063" xr:uid="{00000000-0005-0000-0000-0000CA840000}"/>
    <cellStyle name="Komma 2 2 2 2 4 2" xfId="48862" xr:uid="{00000000-0005-0000-0000-0000CB840000}"/>
    <cellStyle name="Komma 2 2 2 2 4 2 2" xfId="48863" xr:uid="{00000000-0005-0000-0000-0000CC840000}"/>
    <cellStyle name="Komma 2 2 2 2 4 3" xfId="48864" xr:uid="{00000000-0005-0000-0000-0000CD840000}"/>
    <cellStyle name="Komma 2 2 2 2 4_7. Other MTM adjustments" xfId="48865" xr:uid="{00000000-0005-0000-0000-0000CE840000}"/>
    <cellStyle name="Komma 2 2 2 2 5" xfId="40059" xr:uid="{00000000-0005-0000-0000-0000CF840000}"/>
    <cellStyle name="Komma 2 2 2 2 5 2" xfId="48866" xr:uid="{00000000-0005-0000-0000-0000D0840000}"/>
    <cellStyle name="Komma 2 2 2 2 5 2 2" xfId="48867" xr:uid="{00000000-0005-0000-0000-0000D1840000}"/>
    <cellStyle name="Komma 2 2 2 2 5 3" xfId="48868" xr:uid="{00000000-0005-0000-0000-0000D2840000}"/>
    <cellStyle name="Komma 2 2 2 2 5_7. Other MTM adjustments" xfId="48869" xr:uid="{00000000-0005-0000-0000-0000D3840000}"/>
    <cellStyle name="Komma 2 2 2 2 6" xfId="48870" xr:uid="{00000000-0005-0000-0000-0000D4840000}"/>
    <cellStyle name="Komma 2 2 2 2 6 2" xfId="48871" xr:uid="{00000000-0005-0000-0000-0000D5840000}"/>
    <cellStyle name="Komma 2 2 2 2 6 2 2" xfId="48872" xr:uid="{00000000-0005-0000-0000-0000D6840000}"/>
    <cellStyle name="Komma 2 2 2 2 6 3" xfId="48873" xr:uid="{00000000-0005-0000-0000-0000D7840000}"/>
    <cellStyle name="Komma 2 2 2 2 6_7. Other MTM adjustments" xfId="48874" xr:uid="{00000000-0005-0000-0000-0000D8840000}"/>
    <cellStyle name="Komma 2 2 2 2 7" xfId="48875" xr:uid="{00000000-0005-0000-0000-0000D9840000}"/>
    <cellStyle name="Komma 2 2 2 2 7 2" xfId="48876" xr:uid="{00000000-0005-0000-0000-0000DA840000}"/>
    <cellStyle name="Komma 2 2 2 2 8" xfId="48877" xr:uid="{00000000-0005-0000-0000-0000DB840000}"/>
    <cellStyle name="Komma 2 2 2 2_7. Other MTM adjustments" xfId="48878" xr:uid="{00000000-0005-0000-0000-0000DC840000}"/>
    <cellStyle name="Komma 2 2 2 3" xfId="36368" xr:uid="{00000000-0005-0000-0000-0000DD840000}"/>
    <cellStyle name="Komma 2 2 2 3 2" xfId="40065" xr:uid="{00000000-0005-0000-0000-0000DE840000}"/>
    <cellStyle name="Komma 2 2 2 3 2 2" xfId="48879" xr:uid="{00000000-0005-0000-0000-0000DF840000}"/>
    <cellStyle name="Komma 2 2 2 3 3" xfId="40064" xr:uid="{00000000-0005-0000-0000-0000E0840000}"/>
    <cellStyle name="Komma 2 2 2 3 3 2" xfId="48880" xr:uid="{00000000-0005-0000-0000-0000E1840000}"/>
    <cellStyle name="Komma 2 2 2 3 4" xfId="48881" xr:uid="{00000000-0005-0000-0000-0000E2840000}"/>
    <cellStyle name="Komma 2 2 2 3_7. Other MTM adjustments" xfId="48882" xr:uid="{00000000-0005-0000-0000-0000E3840000}"/>
    <cellStyle name="Komma 2 2 2 4" xfId="36061" xr:uid="{00000000-0005-0000-0000-0000E4840000}"/>
    <cellStyle name="Komma 2 2 2 4 2" xfId="40066" xr:uid="{00000000-0005-0000-0000-0000E5840000}"/>
    <cellStyle name="Komma 2 2 2 4 2 2" xfId="48883" xr:uid="{00000000-0005-0000-0000-0000E6840000}"/>
    <cellStyle name="Komma 2 2 2 4 2 2 2" xfId="48884" xr:uid="{00000000-0005-0000-0000-0000E7840000}"/>
    <cellStyle name="Komma 2 2 2 4 2 3" xfId="48885" xr:uid="{00000000-0005-0000-0000-0000E8840000}"/>
    <cellStyle name="Komma 2 2 2 4 2_7. Other MTM adjustments" xfId="48886" xr:uid="{00000000-0005-0000-0000-0000E9840000}"/>
    <cellStyle name="Komma 2 2 2 4 3" xfId="48887" xr:uid="{00000000-0005-0000-0000-0000EA840000}"/>
    <cellStyle name="Komma 2 2 2 4 3 2" xfId="48888" xr:uid="{00000000-0005-0000-0000-0000EB840000}"/>
    <cellStyle name="Komma 2 2 2 4 3 2 2" xfId="48889" xr:uid="{00000000-0005-0000-0000-0000EC840000}"/>
    <cellStyle name="Komma 2 2 2 4 3 3" xfId="48890" xr:uid="{00000000-0005-0000-0000-0000ED840000}"/>
    <cellStyle name="Komma 2 2 2 4 3_7. Other MTM adjustments" xfId="48891" xr:uid="{00000000-0005-0000-0000-0000EE840000}"/>
    <cellStyle name="Komma 2 2 2 4 4" xfId="48892" xr:uid="{00000000-0005-0000-0000-0000EF840000}"/>
    <cellStyle name="Komma 2 2 2 4 4 2" xfId="48893" xr:uid="{00000000-0005-0000-0000-0000F0840000}"/>
    <cellStyle name="Komma 2 2 2 4 4 2 2" xfId="48894" xr:uid="{00000000-0005-0000-0000-0000F1840000}"/>
    <cellStyle name="Komma 2 2 2 4 4 3" xfId="48895" xr:uid="{00000000-0005-0000-0000-0000F2840000}"/>
    <cellStyle name="Komma 2 2 2 4 4_7. Other MTM adjustments" xfId="48896" xr:uid="{00000000-0005-0000-0000-0000F3840000}"/>
    <cellStyle name="Komma 2 2 2 4 5" xfId="48897" xr:uid="{00000000-0005-0000-0000-0000F4840000}"/>
    <cellStyle name="Komma 2 2 2 4 5 2" xfId="48898" xr:uid="{00000000-0005-0000-0000-0000F5840000}"/>
    <cellStyle name="Komma 2 2 2 4 6" xfId="48899" xr:uid="{00000000-0005-0000-0000-0000F6840000}"/>
    <cellStyle name="Komma 2 2 2 4_7. Other MTM adjustments" xfId="48900" xr:uid="{00000000-0005-0000-0000-0000F7840000}"/>
    <cellStyle name="Komma 2 2 2 5" xfId="40067" xr:uid="{00000000-0005-0000-0000-0000F8840000}"/>
    <cellStyle name="Komma 2 2 2 5 2" xfId="48901" xr:uid="{00000000-0005-0000-0000-0000F9840000}"/>
    <cellStyle name="Komma 2 2 2 5 2 2" xfId="48902" xr:uid="{00000000-0005-0000-0000-0000FA840000}"/>
    <cellStyle name="Komma 2 2 2 5 3" xfId="48903" xr:uid="{00000000-0005-0000-0000-0000FB840000}"/>
    <cellStyle name="Komma 2 2 2 5_7. Other MTM adjustments" xfId="48904" xr:uid="{00000000-0005-0000-0000-0000FC840000}"/>
    <cellStyle name="Komma 2 2 2 6" xfId="40058" xr:uid="{00000000-0005-0000-0000-0000FD840000}"/>
    <cellStyle name="Komma 2 2 2 6 2" xfId="48905" xr:uid="{00000000-0005-0000-0000-0000FE840000}"/>
    <cellStyle name="Komma 2 2 2 6 2 2" xfId="48906" xr:uid="{00000000-0005-0000-0000-0000FF840000}"/>
    <cellStyle name="Komma 2 2 2 6 3" xfId="48907" xr:uid="{00000000-0005-0000-0000-000000850000}"/>
    <cellStyle name="Komma 2 2 2 6_7. Other MTM adjustments" xfId="48908" xr:uid="{00000000-0005-0000-0000-000001850000}"/>
    <cellStyle name="Komma 2 2 2 7" xfId="48909" xr:uid="{00000000-0005-0000-0000-000002850000}"/>
    <cellStyle name="Komma 2 2 2 7 2" xfId="48910" xr:uid="{00000000-0005-0000-0000-000003850000}"/>
    <cellStyle name="Komma 2 2 2 7 2 2" xfId="48911" xr:uid="{00000000-0005-0000-0000-000004850000}"/>
    <cellStyle name="Komma 2 2 2 7 3" xfId="48912" xr:uid="{00000000-0005-0000-0000-000005850000}"/>
    <cellStyle name="Komma 2 2 2 7_7. Other MTM adjustments" xfId="48913" xr:uid="{00000000-0005-0000-0000-000006850000}"/>
    <cellStyle name="Komma 2 2 2 8" xfId="48914" xr:uid="{00000000-0005-0000-0000-000007850000}"/>
    <cellStyle name="Komma 2 2 2 8 2" xfId="48915" xr:uid="{00000000-0005-0000-0000-000008850000}"/>
    <cellStyle name="Komma 2 2 2 9" xfId="48916" xr:uid="{00000000-0005-0000-0000-000009850000}"/>
    <cellStyle name="Komma 2 2 2_7. Other MTM adjustments" xfId="48917" xr:uid="{00000000-0005-0000-0000-00000A850000}"/>
    <cellStyle name="Komma 2 2 3" xfId="24438" xr:uid="{00000000-0005-0000-0000-00000B850000}"/>
    <cellStyle name="Komma 2 2 3 2" xfId="24439" xr:uid="{00000000-0005-0000-0000-00000C850000}"/>
    <cellStyle name="Komma 2 2 3 2 2" xfId="40070" xr:uid="{00000000-0005-0000-0000-00000D850000}"/>
    <cellStyle name="Komma 2 2 3 2 3" xfId="40069" xr:uid="{00000000-0005-0000-0000-00000E850000}"/>
    <cellStyle name="Komma 2 2 3 3" xfId="24440" xr:uid="{00000000-0005-0000-0000-00000F850000}"/>
    <cellStyle name="Komma 2 2 3 3 2" xfId="40071" xr:uid="{00000000-0005-0000-0000-000010850000}"/>
    <cellStyle name="Komma 2 2 3 4" xfId="36341" xr:uid="{00000000-0005-0000-0000-000011850000}"/>
    <cellStyle name="Komma 2 2 3 4 2" xfId="40072" xr:uid="{00000000-0005-0000-0000-000012850000}"/>
    <cellStyle name="Komma 2 2 3 5" xfId="40068" xr:uid="{00000000-0005-0000-0000-000013850000}"/>
    <cellStyle name="Komma 2 2 3_AVA DVA EL" xfId="24441" xr:uid="{00000000-0005-0000-0000-000014850000}"/>
    <cellStyle name="Komma 2 2 4" xfId="36307" xr:uid="{00000000-0005-0000-0000-000015850000}"/>
    <cellStyle name="Komma 2 2 4 2" xfId="40074" xr:uid="{00000000-0005-0000-0000-000016850000}"/>
    <cellStyle name="Komma 2 2 4 3" xfId="40073" xr:uid="{00000000-0005-0000-0000-000017850000}"/>
    <cellStyle name="Komma 2 2 5" xfId="35996" xr:uid="{00000000-0005-0000-0000-000018850000}"/>
    <cellStyle name="Komma 2 2 5 2" xfId="40075" xr:uid="{00000000-0005-0000-0000-000019850000}"/>
    <cellStyle name="Komma 2 2 6" xfId="40076" xr:uid="{00000000-0005-0000-0000-00001A850000}"/>
    <cellStyle name="Komma 2 2 7" xfId="40057" xr:uid="{00000000-0005-0000-0000-00001B850000}"/>
    <cellStyle name="Komma 2 2_7. Other MTM adjustments" xfId="48918"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3" xr:uid="{00000000-0005-0000-0000-000020850000}"/>
    <cellStyle name="Komma 2 3 2 3" xfId="24444" xr:uid="{00000000-0005-0000-0000-000021850000}"/>
    <cellStyle name="Komma 2 3 2 4" xfId="36160" xr:uid="{00000000-0005-0000-0000-000022850000}"/>
    <cellStyle name="Komma 2 3 2 5" xfId="40078" xr:uid="{00000000-0005-0000-0000-000023850000}"/>
    <cellStyle name="Komma 2 3 2_AVA DVA EL" xfId="24445" xr:uid="{00000000-0005-0000-0000-000024850000}"/>
    <cellStyle name="Komma 2 3 3" xfId="24446" xr:uid="{00000000-0005-0000-0000-000025850000}"/>
    <cellStyle name="Komma 2 3 3 2" xfId="36309" xr:uid="{00000000-0005-0000-0000-000026850000}"/>
    <cellStyle name="Komma 2 3 4" xfId="40077" xr:uid="{00000000-0005-0000-0000-000027850000}"/>
    <cellStyle name="Komma 2 3_7. Other MTM adjustments" xfId="48919" xr:uid="{00000000-0005-0000-0000-000028850000}"/>
    <cellStyle name="Komma 2 4" xfId="7469" xr:uid="{00000000-0005-0000-0000-000029850000}"/>
    <cellStyle name="Komma 2 4 2" xfId="24447" xr:uid="{00000000-0005-0000-0000-00002A850000}"/>
    <cellStyle name="Komma 2 4 2 2" xfId="36316" xr:uid="{00000000-0005-0000-0000-00002B850000}"/>
    <cellStyle name="Komma 2 4 2 2 2" xfId="40081" xr:uid="{00000000-0005-0000-0000-00002C850000}"/>
    <cellStyle name="Komma 2 4 2 2 2 2" xfId="48920" xr:uid="{00000000-0005-0000-0000-00002D850000}"/>
    <cellStyle name="Komma 2 4 2 2 2 2 2" xfId="48921" xr:uid="{00000000-0005-0000-0000-00002E850000}"/>
    <cellStyle name="Komma 2 4 2 2 2 2 2 2" xfId="48922" xr:uid="{00000000-0005-0000-0000-00002F850000}"/>
    <cellStyle name="Komma 2 4 2 2 2 2 3" xfId="48923" xr:uid="{00000000-0005-0000-0000-000030850000}"/>
    <cellStyle name="Komma 2 4 2 2 2 2_7. Other MTM adjustments" xfId="48924" xr:uid="{00000000-0005-0000-0000-000031850000}"/>
    <cellStyle name="Komma 2 4 2 2 2 3" xfId="48925" xr:uid="{00000000-0005-0000-0000-000032850000}"/>
    <cellStyle name="Komma 2 4 2 2 2 3 2" xfId="48926" xr:uid="{00000000-0005-0000-0000-000033850000}"/>
    <cellStyle name="Komma 2 4 2 2 2 3 2 2" xfId="48927" xr:uid="{00000000-0005-0000-0000-000034850000}"/>
    <cellStyle name="Komma 2 4 2 2 2 3 3" xfId="48928" xr:uid="{00000000-0005-0000-0000-000035850000}"/>
    <cellStyle name="Komma 2 4 2 2 2 3_7. Other MTM adjustments" xfId="48929" xr:uid="{00000000-0005-0000-0000-000036850000}"/>
    <cellStyle name="Komma 2 4 2 2 2 4" xfId="48930" xr:uid="{00000000-0005-0000-0000-000037850000}"/>
    <cellStyle name="Komma 2 4 2 2 2 4 2" xfId="48931" xr:uid="{00000000-0005-0000-0000-000038850000}"/>
    <cellStyle name="Komma 2 4 2 2 2 4 2 2" xfId="48932" xr:uid="{00000000-0005-0000-0000-000039850000}"/>
    <cellStyle name="Komma 2 4 2 2 2 4 3" xfId="48933" xr:uid="{00000000-0005-0000-0000-00003A850000}"/>
    <cellStyle name="Komma 2 4 2 2 2 4_7. Other MTM adjustments" xfId="48934" xr:uid="{00000000-0005-0000-0000-00003B850000}"/>
    <cellStyle name="Komma 2 4 2 2 2 5" xfId="48935" xr:uid="{00000000-0005-0000-0000-00003C850000}"/>
    <cellStyle name="Komma 2 4 2 2 2 5 2" xfId="48936" xr:uid="{00000000-0005-0000-0000-00003D850000}"/>
    <cellStyle name="Komma 2 4 2 2 2 6" xfId="48937" xr:uid="{00000000-0005-0000-0000-00003E850000}"/>
    <cellStyle name="Komma 2 4 2 2 2_7. Other MTM adjustments" xfId="48938" xr:uid="{00000000-0005-0000-0000-00003F850000}"/>
    <cellStyle name="Komma 2 4 2 2 3" xfId="48939" xr:uid="{00000000-0005-0000-0000-000040850000}"/>
    <cellStyle name="Komma 2 4 2 2 3 2" xfId="48940" xr:uid="{00000000-0005-0000-0000-000041850000}"/>
    <cellStyle name="Komma 2 4 2 2 3 2 2" xfId="48941" xr:uid="{00000000-0005-0000-0000-000042850000}"/>
    <cellStyle name="Komma 2 4 2 2 3 3" xfId="48942" xr:uid="{00000000-0005-0000-0000-000043850000}"/>
    <cellStyle name="Komma 2 4 2 2 3_7. Other MTM adjustments" xfId="48943" xr:uid="{00000000-0005-0000-0000-000044850000}"/>
    <cellStyle name="Komma 2 4 2 2 4" xfId="48944" xr:uid="{00000000-0005-0000-0000-000045850000}"/>
    <cellStyle name="Komma 2 4 2 2 4 2" xfId="48945" xr:uid="{00000000-0005-0000-0000-000046850000}"/>
    <cellStyle name="Komma 2 4 2 2 4 2 2" xfId="48946" xr:uid="{00000000-0005-0000-0000-000047850000}"/>
    <cellStyle name="Komma 2 4 2 2 4 3" xfId="48947" xr:uid="{00000000-0005-0000-0000-000048850000}"/>
    <cellStyle name="Komma 2 4 2 2 4_7. Other MTM adjustments" xfId="48948" xr:uid="{00000000-0005-0000-0000-000049850000}"/>
    <cellStyle name="Komma 2 4 2 2 5" xfId="48949" xr:uid="{00000000-0005-0000-0000-00004A850000}"/>
    <cellStyle name="Komma 2 4 2 2 5 2" xfId="48950" xr:uid="{00000000-0005-0000-0000-00004B850000}"/>
    <cellStyle name="Komma 2 4 2 2 5 2 2" xfId="48951" xr:uid="{00000000-0005-0000-0000-00004C850000}"/>
    <cellStyle name="Komma 2 4 2 2 5 3" xfId="48952" xr:uid="{00000000-0005-0000-0000-00004D850000}"/>
    <cellStyle name="Komma 2 4 2 2 5_7. Other MTM adjustments" xfId="48953" xr:uid="{00000000-0005-0000-0000-00004E850000}"/>
    <cellStyle name="Komma 2 4 2 2 6" xfId="48954" xr:uid="{00000000-0005-0000-0000-00004F850000}"/>
    <cellStyle name="Komma 2 4 2 2 6 2" xfId="48955" xr:uid="{00000000-0005-0000-0000-000050850000}"/>
    <cellStyle name="Komma 2 4 2 2 7" xfId="48956" xr:uid="{00000000-0005-0000-0000-000051850000}"/>
    <cellStyle name="Komma 2 4 2 2_7. Other MTM adjustments" xfId="48957" xr:uid="{00000000-0005-0000-0000-000052850000}"/>
    <cellStyle name="Komma 2 4 2 3" xfId="40080" xr:uid="{00000000-0005-0000-0000-000053850000}"/>
    <cellStyle name="Komma 2 4 2 3 2" xfId="48958" xr:uid="{00000000-0005-0000-0000-000054850000}"/>
    <cellStyle name="Komma 2 4 2 3 2 2" xfId="48959" xr:uid="{00000000-0005-0000-0000-000055850000}"/>
    <cellStyle name="Komma 2 4 2 3 2 2 2" xfId="48960" xr:uid="{00000000-0005-0000-0000-000056850000}"/>
    <cellStyle name="Komma 2 4 2 3 2 3" xfId="48961" xr:uid="{00000000-0005-0000-0000-000057850000}"/>
    <cellStyle name="Komma 2 4 2 3 2_7. Other MTM adjustments" xfId="48962" xr:uid="{00000000-0005-0000-0000-000058850000}"/>
    <cellStyle name="Komma 2 4 2 3 3" xfId="48963" xr:uid="{00000000-0005-0000-0000-000059850000}"/>
    <cellStyle name="Komma 2 4 2 3 3 2" xfId="48964" xr:uid="{00000000-0005-0000-0000-00005A850000}"/>
    <cellStyle name="Komma 2 4 2 3 3 2 2" xfId="48965" xr:uid="{00000000-0005-0000-0000-00005B850000}"/>
    <cellStyle name="Komma 2 4 2 3 3 3" xfId="48966" xr:uid="{00000000-0005-0000-0000-00005C850000}"/>
    <cellStyle name="Komma 2 4 2 3 3_7. Other MTM adjustments" xfId="48967" xr:uid="{00000000-0005-0000-0000-00005D850000}"/>
    <cellStyle name="Komma 2 4 2 3 4" xfId="48968" xr:uid="{00000000-0005-0000-0000-00005E850000}"/>
    <cellStyle name="Komma 2 4 2 3 4 2" xfId="48969" xr:uid="{00000000-0005-0000-0000-00005F850000}"/>
    <cellStyle name="Komma 2 4 2 3 4 2 2" xfId="48970" xr:uid="{00000000-0005-0000-0000-000060850000}"/>
    <cellStyle name="Komma 2 4 2 3 4 3" xfId="48971" xr:uid="{00000000-0005-0000-0000-000061850000}"/>
    <cellStyle name="Komma 2 4 2 3 4_7. Other MTM adjustments" xfId="48972" xr:uid="{00000000-0005-0000-0000-000062850000}"/>
    <cellStyle name="Komma 2 4 2 3 5" xfId="48973" xr:uid="{00000000-0005-0000-0000-000063850000}"/>
    <cellStyle name="Komma 2 4 2 3 5 2" xfId="48974" xr:uid="{00000000-0005-0000-0000-000064850000}"/>
    <cellStyle name="Komma 2 4 2 3 6" xfId="48975" xr:uid="{00000000-0005-0000-0000-000065850000}"/>
    <cellStyle name="Komma 2 4 2 3_7. Other MTM adjustments" xfId="48976" xr:uid="{00000000-0005-0000-0000-000066850000}"/>
    <cellStyle name="Komma 2 4 2 4" xfId="48977" xr:uid="{00000000-0005-0000-0000-000067850000}"/>
    <cellStyle name="Komma 2 4 2 4 2" xfId="48978" xr:uid="{00000000-0005-0000-0000-000068850000}"/>
    <cellStyle name="Komma 2 4 2 4 2 2" xfId="48979" xr:uid="{00000000-0005-0000-0000-000069850000}"/>
    <cellStyle name="Komma 2 4 2 4 3" xfId="48980" xr:uid="{00000000-0005-0000-0000-00006A850000}"/>
    <cellStyle name="Komma 2 4 2 4_7. Other MTM adjustments" xfId="48981" xr:uid="{00000000-0005-0000-0000-00006B850000}"/>
    <cellStyle name="Komma 2 4 2 5" xfId="48982" xr:uid="{00000000-0005-0000-0000-00006C850000}"/>
    <cellStyle name="Komma 2 4 2 5 2" xfId="48983" xr:uid="{00000000-0005-0000-0000-00006D850000}"/>
    <cellStyle name="Komma 2 4 2 5 2 2" xfId="48984" xr:uid="{00000000-0005-0000-0000-00006E850000}"/>
    <cellStyle name="Komma 2 4 2 5 3" xfId="48985" xr:uid="{00000000-0005-0000-0000-00006F850000}"/>
    <cellStyle name="Komma 2 4 2 5_7. Other MTM adjustments" xfId="48986" xr:uid="{00000000-0005-0000-0000-000070850000}"/>
    <cellStyle name="Komma 2 4 2 6" xfId="48987" xr:uid="{00000000-0005-0000-0000-000071850000}"/>
    <cellStyle name="Komma 2 4 2 6 2" xfId="48988" xr:uid="{00000000-0005-0000-0000-000072850000}"/>
    <cellStyle name="Komma 2 4 2 6 2 2" xfId="48989" xr:uid="{00000000-0005-0000-0000-000073850000}"/>
    <cellStyle name="Komma 2 4 2 6 3" xfId="48990" xr:uid="{00000000-0005-0000-0000-000074850000}"/>
    <cellStyle name="Komma 2 4 2 6_7. Other MTM adjustments" xfId="48991" xr:uid="{00000000-0005-0000-0000-000075850000}"/>
    <cellStyle name="Komma 2 4 2 7" xfId="48992" xr:uid="{00000000-0005-0000-0000-000076850000}"/>
    <cellStyle name="Komma 2 4 2 7 2" xfId="48993" xr:uid="{00000000-0005-0000-0000-000077850000}"/>
    <cellStyle name="Komma 2 4 2 7 2 2" xfId="48994" xr:uid="{00000000-0005-0000-0000-000078850000}"/>
    <cellStyle name="Komma 2 4 2 7 3" xfId="48995" xr:uid="{00000000-0005-0000-0000-000079850000}"/>
    <cellStyle name="Komma 2 4 2 7_7. Other MTM adjustments" xfId="48996" xr:uid="{00000000-0005-0000-0000-00007A850000}"/>
    <cellStyle name="Komma 2 4 2 8" xfId="48997" xr:uid="{00000000-0005-0000-0000-00007B850000}"/>
    <cellStyle name="Komma 2 4 2 8 2" xfId="48998" xr:uid="{00000000-0005-0000-0000-00007C850000}"/>
    <cellStyle name="Komma 2 4 2 9" xfId="48999" xr:uid="{00000000-0005-0000-0000-00007D850000}"/>
    <cellStyle name="Komma 2 4 2_7. Other MTM adjustments" xfId="49000" xr:uid="{00000000-0005-0000-0000-00007E850000}"/>
    <cellStyle name="Komma 2 4 3" xfId="24448" xr:uid="{00000000-0005-0000-0000-00007F850000}"/>
    <cellStyle name="Komma 2 4 3 2" xfId="40082" xr:uid="{00000000-0005-0000-0000-000080850000}"/>
    <cellStyle name="Komma 2 4 3 2 2" xfId="49001" xr:uid="{00000000-0005-0000-0000-000081850000}"/>
    <cellStyle name="Komma 2 4 3 2 2 2" xfId="49002" xr:uid="{00000000-0005-0000-0000-000082850000}"/>
    <cellStyle name="Komma 2 4 3 2 2 2 2" xfId="49003" xr:uid="{00000000-0005-0000-0000-000083850000}"/>
    <cellStyle name="Komma 2 4 3 2 2 3" xfId="49004" xr:uid="{00000000-0005-0000-0000-000084850000}"/>
    <cellStyle name="Komma 2 4 3 2 2_7. Other MTM adjustments" xfId="49005" xr:uid="{00000000-0005-0000-0000-000085850000}"/>
    <cellStyle name="Komma 2 4 3 2 3" xfId="49006" xr:uid="{00000000-0005-0000-0000-000086850000}"/>
    <cellStyle name="Komma 2 4 3 2 3 2" xfId="49007" xr:uid="{00000000-0005-0000-0000-000087850000}"/>
    <cellStyle name="Komma 2 4 3 2 3 2 2" xfId="49008" xr:uid="{00000000-0005-0000-0000-000088850000}"/>
    <cellStyle name="Komma 2 4 3 2 3 3" xfId="49009" xr:uid="{00000000-0005-0000-0000-000089850000}"/>
    <cellStyle name="Komma 2 4 3 2 3_7. Other MTM adjustments" xfId="49010" xr:uid="{00000000-0005-0000-0000-00008A850000}"/>
    <cellStyle name="Komma 2 4 3 2 4" xfId="49011" xr:uid="{00000000-0005-0000-0000-00008B850000}"/>
    <cellStyle name="Komma 2 4 3 2 4 2" xfId="49012" xr:uid="{00000000-0005-0000-0000-00008C850000}"/>
    <cellStyle name="Komma 2 4 3 2 4 2 2" xfId="49013" xr:uid="{00000000-0005-0000-0000-00008D850000}"/>
    <cellStyle name="Komma 2 4 3 2 4 3" xfId="49014" xr:uid="{00000000-0005-0000-0000-00008E850000}"/>
    <cellStyle name="Komma 2 4 3 2 4_7. Other MTM adjustments" xfId="49015" xr:uid="{00000000-0005-0000-0000-00008F850000}"/>
    <cellStyle name="Komma 2 4 3 2 5" xfId="49016" xr:uid="{00000000-0005-0000-0000-000090850000}"/>
    <cellStyle name="Komma 2 4 3 2 5 2" xfId="49017" xr:uid="{00000000-0005-0000-0000-000091850000}"/>
    <cellStyle name="Komma 2 4 3 2 6" xfId="49018" xr:uid="{00000000-0005-0000-0000-000092850000}"/>
    <cellStyle name="Komma 2 4 3 2_7. Other MTM adjustments" xfId="49019" xr:uid="{00000000-0005-0000-0000-000093850000}"/>
    <cellStyle name="Komma 2 4 3 3" xfId="49020" xr:uid="{00000000-0005-0000-0000-000094850000}"/>
    <cellStyle name="Komma 2 4 3 3 2" xfId="49021" xr:uid="{00000000-0005-0000-0000-000095850000}"/>
    <cellStyle name="Komma 2 4 3 3 2 2" xfId="49022" xr:uid="{00000000-0005-0000-0000-000096850000}"/>
    <cellStyle name="Komma 2 4 3 3 3" xfId="49023" xr:uid="{00000000-0005-0000-0000-000097850000}"/>
    <cellStyle name="Komma 2 4 3 3_7. Other MTM adjustments" xfId="49024" xr:uid="{00000000-0005-0000-0000-000098850000}"/>
    <cellStyle name="Komma 2 4 3 4" xfId="49025" xr:uid="{00000000-0005-0000-0000-000099850000}"/>
    <cellStyle name="Komma 2 4 3 4 2" xfId="49026" xr:uid="{00000000-0005-0000-0000-00009A850000}"/>
    <cellStyle name="Komma 2 4 3 4 2 2" xfId="49027" xr:uid="{00000000-0005-0000-0000-00009B850000}"/>
    <cellStyle name="Komma 2 4 3 4 3" xfId="49028" xr:uid="{00000000-0005-0000-0000-00009C850000}"/>
    <cellStyle name="Komma 2 4 3 4_7. Other MTM adjustments" xfId="49029" xr:uid="{00000000-0005-0000-0000-00009D850000}"/>
    <cellStyle name="Komma 2 4 3 5" xfId="49030" xr:uid="{00000000-0005-0000-0000-00009E850000}"/>
    <cellStyle name="Komma 2 4 3 5 2" xfId="49031" xr:uid="{00000000-0005-0000-0000-00009F850000}"/>
    <cellStyle name="Komma 2 4 3 5 2 2" xfId="49032" xr:uid="{00000000-0005-0000-0000-0000A0850000}"/>
    <cellStyle name="Komma 2 4 3 5 3" xfId="49033" xr:uid="{00000000-0005-0000-0000-0000A1850000}"/>
    <cellStyle name="Komma 2 4 3 5_7. Other MTM adjustments" xfId="49034" xr:uid="{00000000-0005-0000-0000-0000A2850000}"/>
    <cellStyle name="Komma 2 4 3 6" xfId="49035" xr:uid="{00000000-0005-0000-0000-0000A3850000}"/>
    <cellStyle name="Komma 2 4 3 6 2" xfId="49036" xr:uid="{00000000-0005-0000-0000-0000A4850000}"/>
    <cellStyle name="Komma 2 4 3 7" xfId="49037" xr:uid="{00000000-0005-0000-0000-0000A5850000}"/>
    <cellStyle name="Komma 2 4 3_7. Other MTM adjustments" xfId="49038" xr:uid="{00000000-0005-0000-0000-0000A6850000}"/>
    <cellStyle name="Komma 2 4 4" xfId="40083" xr:uid="{00000000-0005-0000-0000-0000A7850000}"/>
    <cellStyle name="Komma 2 4 4 2" xfId="49039" xr:uid="{00000000-0005-0000-0000-0000A8850000}"/>
    <cellStyle name="Komma 2 4 4 2 2" xfId="49040" xr:uid="{00000000-0005-0000-0000-0000A9850000}"/>
    <cellStyle name="Komma 2 4 4 2 2 2" xfId="49041" xr:uid="{00000000-0005-0000-0000-0000AA850000}"/>
    <cellStyle name="Komma 2 4 4 2 2 2 2" xfId="49042" xr:uid="{00000000-0005-0000-0000-0000AB850000}"/>
    <cellStyle name="Komma 2 4 4 2 2 3" xfId="49043" xr:uid="{00000000-0005-0000-0000-0000AC850000}"/>
    <cellStyle name="Komma 2 4 4 2 2_7. Other MTM adjustments" xfId="49044" xr:uid="{00000000-0005-0000-0000-0000AD850000}"/>
    <cellStyle name="Komma 2 4 4 2 3" xfId="49045" xr:uid="{00000000-0005-0000-0000-0000AE850000}"/>
    <cellStyle name="Komma 2 4 4 2 3 2" xfId="49046" xr:uid="{00000000-0005-0000-0000-0000AF850000}"/>
    <cellStyle name="Komma 2 4 4 2 3 2 2" xfId="49047" xr:uid="{00000000-0005-0000-0000-0000B0850000}"/>
    <cellStyle name="Komma 2 4 4 2 3 3" xfId="49048" xr:uid="{00000000-0005-0000-0000-0000B1850000}"/>
    <cellStyle name="Komma 2 4 4 2 3_7. Other MTM adjustments" xfId="49049" xr:uid="{00000000-0005-0000-0000-0000B2850000}"/>
    <cellStyle name="Komma 2 4 4 2 4" xfId="49050" xr:uid="{00000000-0005-0000-0000-0000B3850000}"/>
    <cellStyle name="Komma 2 4 4 2 4 2" xfId="49051" xr:uid="{00000000-0005-0000-0000-0000B4850000}"/>
    <cellStyle name="Komma 2 4 4 2 5" xfId="49052" xr:uid="{00000000-0005-0000-0000-0000B5850000}"/>
    <cellStyle name="Komma 2 4 4 2_7. Other MTM adjustments" xfId="49053" xr:uid="{00000000-0005-0000-0000-0000B6850000}"/>
    <cellStyle name="Komma 2 4 4 3" xfId="49054" xr:uid="{00000000-0005-0000-0000-0000B7850000}"/>
    <cellStyle name="Komma 2 4 4 3 2" xfId="49055" xr:uid="{00000000-0005-0000-0000-0000B8850000}"/>
    <cellStyle name="Komma 2 4 4 3 2 2" xfId="49056" xr:uid="{00000000-0005-0000-0000-0000B9850000}"/>
    <cellStyle name="Komma 2 4 4 3 3" xfId="49057" xr:uid="{00000000-0005-0000-0000-0000BA850000}"/>
    <cellStyle name="Komma 2 4 4 3_7. Other MTM adjustments" xfId="49058" xr:uid="{00000000-0005-0000-0000-0000BB850000}"/>
    <cellStyle name="Komma 2 4 4 4" xfId="49059" xr:uid="{00000000-0005-0000-0000-0000BC850000}"/>
    <cellStyle name="Komma 2 4 4 4 2" xfId="49060" xr:uid="{00000000-0005-0000-0000-0000BD850000}"/>
    <cellStyle name="Komma 2 4 4 4 2 2" xfId="49061" xr:uid="{00000000-0005-0000-0000-0000BE850000}"/>
    <cellStyle name="Komma 2 4 4 4 3" xfId="49062" xr:uid="{00000000-0005-0000-0000-0000BF850000}"/>
    <cellStyle name="Komma 2 4 4 4_7. Other MTM adjustments" xfId="49063" xr:uid="{00000000-0005-0000-0000-0000C0850000}"/>
    <cellStyle name="Komma 2 4 4 5" xfId="49064" xr:uid="{00000000-0005-0000-0000-0000C1850000}"/>
    <cellStyle name="Komma 2 4 4 5 2" xfId="49065" xr:uid="{00000000-0005-0000-0000-0000C2850000}"/>
    <cellStyle name="Komma 2 4 4 5 2 2" xfId="49066" xr:uid="{00000000-0005-0000-0000-0000C3850000}"/>
    <cellStyle name="Komma 2 4 4 5 3" xfId="49067" xr:uid="{00000000-0005-0000-0000-0000C4850000}"/>
    <cellStyle name="Komma 2 4 4 5_7. Other MTM adjustments" xfId="49068" xr:uid="{00000000-0005-0000-0000-0000C5850000}"/>
    <cellStyle name="Komma 2 4 4 6" xfId="49069" xr:uid="{00000000-0005-0000-0000-0000C6850000}"/>
    <cellStyle name="Komma 2 4 4 6 2" xfId="49070" xr:uid="{00000000-0005-0000-0000-0000C7850000}"/>
    <cellStyle name="Komma 2 4 4 7" xfId="49071" xr:uid="{00000000-0005-0000-0000-0000C8850000}"/>
    <cellStyle name="Komma 2 4 4_7. Other MTM adjustments" xfId="49072" xr:uid="{00000000-0005-0000-0000-0000C9850000}"/>
    <cellStyle name="Komma 2 4 5" xfId="40079" xr:uid="{00000000-0005-0000-0000-0000CA850000}"/>
    <cellStyle name="Komma 2 4 5 2" xfId="49073" xr:uid="{00000000-0005-0000-0000-0000CB850000}"/>
    <cellStyle name="Komma 2 4 5 2 2" xfId="49074" xr:uid="{00000000-0005-0000-0000-0000CC850000}"/>
    <cellStyle name="Komma 2 4 5 2 2 2" xfId="49075" xr:uid="{00000000-0005-0000-0000-0000CD850000}"/>
    <cellStyle name="Komma 2 4 5 2 3" xfId="49076" xr:uid="{00000000-0005-0000-0000-0000CE850000}"/>
    <cellStyle name="Komma 2 4 5 2_7. Other MTM adjustments" xfId="49077" xr:uid="{00000000-0005-0000-0000-0000CF850000}"/>
    <cellStyle name="Komma 2 4 5 3" xfId="49078" xr:uid="{00000000-0005-0000-0000-0000D0850000}"/>
    <cellStyle name="Komma 2 4 5 3 2" xfId="49079" xr:uid="{00000000-0005-0000-0000-0000D1850000}"/>
    <cellStyle name="Komma 2 4 5 3 2 2" xfId="49080" xr:uid="{00000000-0005-0000-0000-0000D2850000}"/>
    <cellStyle name="Komma 2 4 5 3 3" xfId="49081" xr:uid="{00000000-0005-0000-0000-0000D3850000}"/>
    <cellStyle name="Komma 2 4 5 3_7. Other MTM adjustments" xfId="49082" xr:uid="{00000000-0005-0000-0000-0000D4850000}"/>
    <cellStyle name="Komma 2 4 5 4" xfId="49083" xr:uid="{00000000-0005-0000-0000-0000D5850000}"/>
    <cellStyle name="Komma 2 4 5 4 2" xfId="49084" xr:uid="{00000000-0005-0000-0000-0000D6850000}"/>
    <cellStyle name="Komma 2 4 5 4 2 2" xfId="49085" xr:uid="{00000000-0005-0000-0000-0000D7850000}"/>
    <cellStyle name="Komma 2 4 5 4 3" xfId="49086" xr:uid="{00000000-0005-0000-0000-0000D8850000}"/>
    <cellStyle name="Komma 2 4 5 4_7. Other MTM adjustments" xfId="49087" xr:uid="{00000000-0005-0000-0000-0000D9850000}"/>
    <cellStyle name="Komma 2 4 5 5" xfId="49088" xr:uid="{00000000-0005-0000-0000-0000DA850000}"/>
    <cellStyle name="Komma 2 4 5 5 2" xfId="49089" xr:uid="{00000000-0005-0000-0000-0000DB850000}"/>
    <cellStyle name="Komma 2 4 5 6" xfId="49090" xr:uid="{00000000-0005-0000-0000-0000DC850000}"/>
    <cellStyle name="Komma 2 4 5_7. Other MTM adjustments" xfId="49091" xr:uid="{00000000-0005-0000-0000-0000DD850000}"/>
    <cellStyle name="Komma 2 4 6" xfId="49092" xr:uid="{00000000-0005-0000-0000-0000DE850000}"/>
    <cellStyle name="Komma 2 4 6 2" xfId="49093" xr:uid="{00000000-0005-0000-0000-0000DF850000}"/>
    <cellStyle name="Komma 2 4 6 2 2" xfId="49094" xr:uid="{00000000-0005-0000-0000-0000E0850000}"/>
    <cellStyle name="Komma 2 4 6 3" xfId="49095" xr:uid="{00000000-0005-0000-0000-0000E1850000}"/>
    <cellStyle name="Komma 2 4 6_7. Other MTM adjustments" xfId="49096" xr:uid="{00000000-0005-0000-0000-0000E2850000}"/>
    <cellStyle name="Komma 2 4 7" xfId="49097" xr:uid="{00000000-0005-0000-0000-0000E3850000}"/>
    <cellStyle name="Komma 2 4 7 2" xfId="49098" xr:uid="{00000000-0005-0000-0000-0000E4850000}"/>
    <cellStyle name="Komma 2 4 7 2 2" xfId="49099" xr:uid="{00000000-0005-0000-0000-0000E5850000}"/>
    <cellStyle name="Komma 2 4 7 3" xfId="49100" xr:uid="{00000000-0005-0000-0000-0000E6850000}"/>
    <cellStyle name="Komma 2 4 7_7. Other MTM adjustments" xfId="49101" xr:uid="{00000000-0005-0000-0000-0000E7850000}"/>
    <cellStyle name="Komma 2 4 8" xfId="49102" xr:uid="{00000000-0005-0000-0000-0000E8850000}"/>
    <cellStyle name="Komma 2 4 8 2" xfId="49103" xr:uid="{00000000-0005-0000-0000-0000E9850000}"/>
    <cellStyle name="Komma 2 4 8 2 2" xfId="49104" xr:uid="{00000000-0005-0000-0000-0000EA850000}"/>
    <cellStyle name="Komma 2 4 8 3" xfId="49105" xr:uid="{00000000-0005-0000-0000-0000EB850000}"/>
    <cellStyle name="Komma 2 4 8_7. Other MTM adjustments" xfId="49106" xr:uid="{00000000-0005-0000-0000-0000EC850000}"/>
    <cellStyle name="Komma 2 4 9" xfId="49107" xr:uid="{00000000-0005-0000-0000-0000ED850000}"/>
    <cellStyle name="Komma 2 4_7. Other MTM adjustments" xfId="49108" xr:uid="{00000000-0005-0000-0000-0000EE850000}"/>
    <cellStyle name="Komma 2 5" xfId="7470" xr:uid="{00000000-0005-0000-0000-0000EF850000}"/>
    <cellStyle name="Komma 2 5 10" xfId="49109" xr:uid="{00000000-0005-0000-0000-0000F0850000}"/>
    <cellStyle name="Komma 2 5 2" xfId="40085" xr:uid="{00000000-0005-0000-0000-0000F1850000}"/>
    <cellStyle name="Komma 2 5 2 2" xfId="49110" xr:uid="{00000000-0005-0000-0000-0000F2850000}"/>
    <cellStyle name="Komma 2 5 2 2 2" xfId="49111" xr:uid="{00000000-0005-0000-0000-0000F3850000}"/>
    <cellStyle name="Komma 2 5 2 2 2 2" xfId="49112" xr:uid="{00000000-0005-0000-0000-0000F4850000}"/>
    <cellStyle name="Komma 2 5 2 2 2 2 2" xfId="49113" xr:uid="{00000000-0005-0000-0000-0000F5850000}"/>
    <cellStyle name="Komma 2 5 2 2 2 3" xfId="49114" xr:uid="{00000000-0005-0000-0000-0000F6850000}"/>
    <cellStyle name="Komma 2 5 2 2 2_7. Other MTM adjustments" xfId="49115" xr:uid="{00000000-0005-0000-0000-0000F7850000}"/>
    <cellStyle name="Komma 2 5 2 2 3" xfId="49116" xr:uid="{00000000-0005-0000-0000-0000F8850000}"/>
    <cellStyle name="Komma 2 5 2 2 3 2" xfId="49117" xr:uid="{00000000-0005-0000-0000-0000F9850000}"/>
    <cellStyle name="Komma 2 5 2 2 3 2 2" xfId="49118" xr:uid="{00000000-0005-0000-0000-0000FA850000}"/>
    <cellStyle name="Komma 2 5 2 2 3 3" xfId="49119" xr:uid="{00000000-0005-0000-0000-0000FB850000}"/>
    <cellStyle name="Komma 2 5 2 2 3_7. Other MTM adjustments" xfId="49120" xr:uid="{00000000-0005-0000-0000-0000FC850000}"/>
    <cellStyle name="Komma 2 5 2 2 4" xfId="49121" xr:uid="{00000000-0005-0000-0000-0000FD850000}"/>
    <cellStyle name="Komma 2 5 2 2 4 2" xfId="49122" xr:uid="{00000000-0005-0000-0000-0000FE850000}"/>
    <cellStyle name="Komma 2 5 2 2 4 2 2" xfId="49123" xr:uid="{00000000-0005-0000-0000-0000FF850000}"/>
    <cellStyle name="Komma 2 5 2 2 4 3" xfId="49124" xr:uid="{00000000-0005-0000-0000-000000860000}"/>
    <cellStyle name="Komma 2 5 2 2 4_7. Other MTM adjustments" xfId="49125" xr:uid="{00000000-0005-0000-0000-000001860000}"/>
    <cellStyle name="Komma 2 5 2 2 5" xfId="49126" xr:uid="{00000000-0005-0000-0000-000002860000}"/>
    <cellStyle name="Komma 2 5 2 2 5 2" xfId="49127" xr:uid="{00000000-0005-0000-0000-000003860000}"/>
    <cellStyle name="Komma 2 5 2 2 6" xfId="49128" xr:uid="{00000000-0005-0000-0000-000004860000}"/>
    <cellStyle name="Komma 2 5 2 2_7. Other MTM adjustments" xfId="49129" xr:uid="{00000000-0005-0000-0000-000005860000}"/>
    <cellStyle name="Komma 2 5 2 3" xfId="49130" xr:uid="{00000000-0005-0000-0000-000006860000}"/>
    <cellStyle name="Komma 2 5 2 3 2" xfId="49131" xr:uid="{00000000-0005-0000-0000-000007860000}"/>
    <cellStyle name="Komma 2 5 2 3 2 2" xfId="49132" xr:uid="{00000000-0005-0000-0000-000008860000}"/>
    <cellStyle name="Komma 2 5 2 3 3" xfId="49133" xr:uid="{00000000-0005-0000-0000-000009860000}"/>
    <cellStyle name="Komma 2 5 2 3_7. Other MTM adjustments" xfId="49134" xr:uid="{00000000-0005-0000-0000-00000A860000}"/>
    <cellStyle name="Komma 2 5 2 4" xfId="49135" xr:uid="{00000000-0005-0000-0000-00000B860000}"/>
    <cellStyle name="Komma 2 5 2 4 2" xfId="49136" xr:uid="{00000000-0005-0000-0000-00000C860000}"/>
    <cellStyle name="Komma 2 5 2 4 2 2" xfId="49137" xr:uid="{00000000-0005-0000-0000-00000D860000}"/>
    <cellStyle name="Komma 2 5 2 4 3" xfId="49138" xr:uid="{00000000-0005-0000-0000-00000E860000}"/>
    <cellStyle name="Komma 2 5 2 4_7. Other MTM adjustments" xfId="49139" xr:uid="{00000000-0005-0000-0000-00000F860000}"/>
    <cellStyle name="Komma 2 5 2 5" xfId="49140" xr:uid="{00000000-0005-0000-0000-000010860000}"/>
    <cellStyle name="Komma 2 5 2 5 2" xfId="49141" xr:uid="{00000000-0005-0000-0000-000011860000}"/>
    <cellStyle name="Komma 2 5 2 5 2 2" xfId="49142" xr:uid="{00000000-0005-0000-0000-000012860000}"/>
    <cellStyle name="Komma 2 5 2 5 3" xfId="49143" xr:uid="{00000000-0005-0000-0000-000013860000}"/>
    <cellStyle name="Komma 2 5 2 5_7. Other MTM adjustments" xfId="49144" xr:uid="{00000000-0005-0000-0000-000014860000}"/>
    <cellStyle name="Komma 2 5 2 6" xfId="49145" xr:uid="{00000000-0005-0000-0000-000015860000}"/>
    <cellStyle name="Komma 2 5 2 6 2" xfId="49146" xr:uid="{00000000-0005-0000-0000-000016860000}"/>
    <cellStyle name="Komma 2 5 2 6 2 2" xfId="49147" xr:uid="{00000000-0005-0000-0000-000017860000}"/>
    <cellStyle name="Komma 2 5 2 6 3" xfId="49148" xr:uid="{00000000-0005-0000-0000-000018860000}"/>
    <cellStyle name="Komma 2 5 2 6_7. Other MTM adjustments" xfId="49149" xr:uid="{00000000-0005-0000-0000-000019860000}"/>
    <cellStyle name="Komma 2 5 2 7" xfId="49150" xr:uid="{00000000-0005-0000-0000-00001A860000}"/>
    <cellStyle name="Komma 2 5 2 7 2" xfId="49151" xr:uid="{00000000-0005-0000-0000-00001B860000}"/>
    <cellStyle name="Komma 2 5 2 8" xfId="49152" xr:uid="{00000000-0005-0000-0000-00001C860000}"/>
    <cellStyle name="Komma 2 5 2_7. Other MTM adjustments" xfId="49153" xr:uid="{00000000-0005-0000-0000-00001D860000}"/>
    <cellStyle name="Komma 2 5 3" xfId="40084" xr:uid="{00000000-0005-0000-0000-00001E860000}"/>
    <cellStyle name="Komma 2 5 3 2" xfId="49154" xr:uid="{00000000-0005-0000-0000-00001F860000}"/>
    <cellStyle name="Komma 2 5 3 2 2" xfId="49155" xr:uid="{00000000-0005-0000-0000-000020860000}"/>
    <cellStyle name="Komma 2 5 3 2 2 2" xfId="49156" xr:uid="{00000000-0005-0000-0000-000021860000}"/>
    <cellStyle name="Komma 2 5 3 2 2 2 2" xfId="49157" xr:uid="{00000000-0005-0000-0000-000022860000}"/>
    <cellStyle name="Komma 2 5 3 2 2 3" xfId="49158" xr:uid="{00000000-0005-0000-0000-000023860000}"/>
    <cellStyle name="Komma 2 5 3 2 2_7. Other MTM adjustments" xfId="49159" xr:uid="{00000000-0005-0000-0000-000024860000}"/>
    <cellStyle name="Komma 2 5 3 2 3" xfId="49160" xr:uid="{00000000-0005-0000-0000-000025860000}"/>
    <cellStyle name="Komma 2 5 3 2 3 2" xfId="49161" xr:uid="{00000000-0005-0000-0000-000026860000}"/>
    <cellStyle name="Komma 2 5 3 2 3 2 2" xfId="49162" xr:uid="{00000000-0005-0000-0000-000027860000}"/>
    <cellStyle name="Komma 2 5 3 2 3 3" xfId="49163" xr:uid="{00000000-0005-0000-0000-000028860000}"/>
    <cellStyle name="Komma 2 5 3 2 3_7. Other MTM adjustments" xfId="49164" xr:uid="{00000000-0005-0000-0000-000029860000}"/>
    <cellStyle name="Komma 2 5 3 2 4" xfId="49165" xr:uid="{00000000-0005-0000-0000-00002A860000}"/>
    <cellStyle name="Komma 2 5 3 2 4 2" xfId="49166" xr:uid="{00000000-0005-0000-0000-00002B860000}"/>
    <cellStyle name="Komma 2 5 3 2 4 2 2" xfId="49167" xr:uid="{00000000-0005-0000-0000-00002C860000}"/>
    <cellStyle name="Komma 2 5 3 2 4 3" xfId="49168" xr:uid="{00000000-0005-0000-0000-00002D860000}"/>
    <cellStyle name="Komma 2 5 3 2 4_7. Other MTM adjustments" xfId="49169" xr:uid="{00000000-0005-0000-0000-00002E860000}"/>
    <cellStyle name="Komma 2 5 3 2 5" xfId="49170" xr:uid="{00000000-0005-0000-0000-00002F860000}"/>
    <cellStyle name="Komma 2 5 3 2 5 2" xfId="49171" xr:uid="{00000000-0005-0000-0000-000030860000}"/>
    <cellStyle name="Komma 2 5 3 2 6" xfId="49172" xr:uid="{00000000-0005-0000-0000-000031860000}"/>
    <cellStyle name="Komma 2 5 3 2_7. Other MTM adjustments" xfId="49173" xr:uid="{00000000-0005-0000-0000-000032860000}"/>
    <cellStyle name="Komma 2 5 3 3" xfId="49174" xr:uid="{00000000-0005-0000-0000-000033860000}"/>
    <cellStyle name="Komma 2 5 3 3 2" xfId="49175" xr:uid="{00000000-0005-0000-0000-000034860000}"/>
    <cellStyle name="Komma 2 5 3 3 2 2" xfId="49176" xr:uid="{00000000-0005-0000-0000-000035860000}"/>
    <cellStyle name="Komma 2 5 3 3 3" xfId="49177" xr:uid="{00000000-0005-0000-0000-000036860000}"/>
    <cellStyle name="Komma 2 5 3 3_7. Other MTM adjustments" xfId="49178" xr:uid="{00000000-0005-0000-0000-000037860000}"/>
    <cellStyle name="Komma 2 5 3 4" xfId="49179" xr:uid="{00000000-0005-0000-0000-000038860000}"/>
    <cellStyle name="Komma 2 5 3 4 2" xfId="49180" xr:uid="{00000000-0005-0000-0000-000039860000}"/>
    <cellStyle name="Komma 2 5 3 4 2 2" xfId="49181" xr:uid="{00000000-0005-0000-0000-00003A860000}"/>
    <cellStyle name="Komma 2 5 3 4 3" xfId="49182" xr:uid="{00000000-0005-0000-0000-00003B860000}"/>
    <cellStyle name="Komma 2 5 3 4_7. Other MTM adjustments" xfId="49183" xr:uid="{00000000-0005-0000-0000-00003C860000}"/>
    <cellStyle name="Komma 2 5 3 5" xfId="49184" xr:uid="{00000000-0005-0000-0000-00003D860000}"/>
    <cellStyle name="Komma 2 5 3 5 2" xfId="49185" xr:uid="{00000000-0005-0000-0000-00003E860000}"/>
    <cellStyle name="Komma 2 5 3 5 2 2" xfId="49186" xr:uid="{00000000-0005-0000-0000-00003F860000}"/>
    <cellStyle name="Komma 2 5 3 5 3" xfId="49187" xr:uid="{00000000-0005-0000-0000-000040860000}"/>
    <cellStyle name="Komma 2 5 3 5_7. Other MTM adjustments" xfId="49188" xr:uid="{00000000-0005-0000-0000-000041860000}"/>
    <cellStyle name="Komma 2 5 3 6" xfId="49189" xr:uid="{00000000-0005-0000-0000-000042860000}"/>
    <cellStyle name="Komma 2 5 3 6 2" xfId="49190" xr:uid="{00000000-0005-0000-0000-000043860000}"/>
    <cellStyle name="Komma 2 5 3 7" xfId="49191" xr:uid="{00000000-0005-0000-0000-000044860000}"/>
    <cellStyle name="Komma 2 5 3_7. Other MTM adjustments" xfId="49192" xr:uid="{00000000-0005-0000-0000-000045860000}"/>
    <cellStyle name="Komma 2 5 4" xfId="49193" xr:uid="{00000000-0005-0000-0000-000046860000}"/>
    <cellStyle name="Komma 2 5 4 2" xfId="49194" xr:uid="{00000000-0005-0000-0000-000047860000}"/>
    <cellStyle name="Komma 2 5 4 2 2" xfId="49195" xr:uid="{00000000-0005-0000-0000-000048860000}"/>
    <cellStyle name="Komma 2 5 4 2 2 2" xfId="49196" xr:uid="{00000000-0005-0000-0000-000049860000}"/>
    <cellStyle name="Komma 2 5 4 2 3" xfId="49197" xr:uid="{00000000-0005-0000-0000-00004A860000}"/>
    <cellStyle name="Komma 2 5 4 2_7. Other MTM adjustments" xfId="49198" xr:uid="{00000000-0005-0000-0000-00004B860000}"/>
    <cellStyle name="Komma 2 5 4 3" xfId="49199" xr:uid="{00000000-0005-0000-0000-00004C860000}"/>
    <cellStyle name="Komma 2 5 4 3 2" xfId="49200" xr:uid="{00000000-0005-0000-0000-00004D860000}"/>
    <cellStyle name="Komma 2 5 4 3 2 2" xfId="49201" xr:uid="{00000000-0005-0000-0000-00004E860000}"/>
    <cellStyle name="Komma 2 5 4 3 3" xfId="49202" xr:uid="{00000000-0005-0000-0000-00004F860000}"/>
    <cellStyle name="Komma 2 5 4 3_7. Other MTM adjustments" xfId="49203" xr:uid="{00000000-0005-0000-0000-000050860000}"/>
    <cellStyle name="Komma 2 5 4 4" xfId="49204" xr:uid="{00000000-0005-0000-0000-000051860000}"/>
    <cellStyle name="Komma 2 5 4 4 2" xfId="49205" xr:uid="{00000000-0005-0000-0000-000052860000}"/>
    <cellStyle name="Komma 2 5 4 4 2 2" xfId="49206" xr:uid="{00000000-0005-0000-0000-000053860000}"/>
    <cellStyle name="Komma 2 5 4 4 3" xfId="49207" xr:uid="{00000000-0005-0000-0000-000054860000}"/>
    <cellStyle name="Komma 2 5 4 4_7. Other MTM adjustments" xfId="49208" xr:uid="{00000000-0005-0000-0000-000055860000}"/>
    <cellStyle name="Komma 2 5 4 5" xfId="49209" xr:uid="{00000000-0005-0000-0000-000056860000}"/>
    <cellStyle name="Komma 2 5 4 5 2" xfId="49210" xr:uid="{00000000-0005-0000-0000-000057860000}"/>
    <cellStyle name="Komma 2 5 4 6" xfId="49211" xr:uid="{00000000-0005-0000-0000-000058860000}"/>
    <cellStyle name="Komma 2 5 4_7. Other MTM adjustments" xfId="49212" xr:uid="{00000000-0005-0000-0000-000059860000}"/>
    <cellStyle name="Komma 2 5 5" xfId="49213" xr:uid="{00000000-0005-0000-0000-00005A860000}"/>
    <cellStyle name="Komma 2 5 5 2" xfId="49214" xr:uid="{00000000-0005-0000-0000-00005B860000}"/>
    <cellStyle name="Komma 2 5 5 2 2" xfId="49215" xr:uid="{00000000-0005-0000-0000-00005C860000}"/>
    <cellStyle name="Komma 2 5 5 3" xfId="49216" xr:uid="{00000000-0005-0000-0000-00005D860000}"/>
    <cellStyle name="Komma 2 5 5_7. Other MTM adjustments" xfId="49217" xr:uid="{00000000-0005-0000-0000-00005E860000}"/>
    <cellStyle name="Komma 2 5 6" xfId="49218" xr:uid="{00000000-0005-0000-0000-00005F860000}"/>
    <cellStyle name="Komma 2 5 6 2" xfId="49219" xr:uid="{00000000-0005-0000-0000-000060860000}"/>
    <cellStyle name="Komma 2 5 6 2 2" xfId="49220" xr:uid="{00000000-0005-0000-0000-000061860000}"/>
    <cellStyle name="Komma 2 5 6 3" xfId="49221" xr:uid="{00000000-0005-0000-0000-000062860000}"/>
    <cellStyle name="Komma 2 5 6_7. Other MTM adjustments" xfId="49222" xr:uid="{00000000-0005-0000-0000-000063860000}"/>
    <cellStyle name="Komma 2 5 7" xfId="49223" xr:uid="{00000000-0005-0000-0000-000064860000}"/>
    <cellStyle name="Komma 2 5 7 2" xfId="49224" xr:uid="{00000000-0005-0000-0000-000065860000}"/>
    <cellStyle name="Komma 2 5 7 2 2" xfId="49225" xr:uid="{00000000-0005-0000-0000-000066860000}"/>
    <cellStyle name="Komma 2 5 7 3" xfId="49226" xr:uid="{00000000-0005-0000-0000-000067860000}"/>
    <cellStyle name="Komma 2 5 7_7. Other MTM adjustments" xfId="49227" xr:uid="{00000000-0005-0000-0000-000068860000}"/>
    <cellStyle name="Komma 2 5 8" xfId="49228" xr:uid="{00000000-0005-0000-0000-000069860000}"/>
    <cellStyle name="Komma 2 5 8 2" xfId="49229" xr:uid="{00000000-0005-0000-0000-00006A860000}"/>
    <cellStyle name="Komma 2 5 8 2 2" xfId="49230" xr:uid="{00000000-0005-0000-0000-00006B860000}"/>
    <cellStyle name="Komma 2 5 8 3" xfId="49231" xr:uid="{00000000-0005-0000-0000-00006C860000}"/>
    <cellStyle name="Komma 2 5 8_7. Other MTM adjustments" xfId="49232" xr:uid="{00000000-0005-0000-0000-00006D860000}"/>
    <cellStyle name="Komma 2 5 9" xfId="49233" xr:uid="{00000000-0005-0000-0000-00006E860000}"/>
    <cellStyle name="Komma 2 5 9 2" xfId="49234" xr:uid="{00000000-0005-0000-0000-00006F860000}"/>
    <cellStyle name="Komma 2 5_7. Other MTM adjustments" xfId="49235" xr:uid="{00000000-0005-0000-0000-000070860000}"/>
    <cellStyle name="Komma 2 6" xfId="7471" xr:uid="{00000000-0005-0000-0000-000071860000}"/>
    <cellStyle name="Komma 2 6 2" xfId="24449" xr:uid="{00000000-0005-0000-0000-000072860000}"/>
    <cellStyle name="Komma 2 6 2 2" xfId="49236" xr:uid="{00000000-0005-0000-0000-000073860000}"/>
    <cellStyle name="Komma 2 6 2 2 2" xfId="49237" xr:uid="{00000000-0005-0000-0000-000074860000}"/>
    <cellStyle name="Komma 2 6 2 2 2 2" xfId="49238" xr:uid="{00000000-0005-0000-0000-000075860000}"/>
    <cellStyle name="Komma 2 6 2 2 3" xfId="49239" xr:uid="{00000000-0005-0000-0000-000076860000}"/>
    <cellStyle name="Komma 2 6 2 2_7. Other MTM adjustments" xfId="49240" xr:uid="{00000000-0005-0000-0000-000077860000}"/>
    <cellStyle name="Komma 2 6 2 3" xfId="49241" xr:uid="{00000000-0005-0000-0000-000078860000}"/>
    <cellStyle name="Komma 2 6 2 3 2" xfId="49242" xr:uid="{00000000-0005-0000-0000-000079860000}"/>
    <cellStyle name="Komma 2 6 2 3 2 2" xfId="49243" xr:uid="{00000000-0005-0000-0000-00007A860000}"/>
    <cellStyle name="Komma 2 6 2 3 3" xfId="49244" xr:uid="{00000000-0005-0000-0000-00007B860000}"/>
    <cellStyle name="Komma 2 6 2 3_7. Other MTM adjustments" xfId="49245" xr:uid="{00000000-0005-0000-0000-00007C860000}"/>
    <cellStyle name="Komma 2 6 2 4" xfId="49246" xr:uid="{00000000-0005-0000-0000-00007D860000}"/>
    <cellStyle name="Komma 2 6 2 4 2" xfId="49247" xr:uid="{00000000-0005-0000-0000-00007E860000}"/>
    <cellStyle name="Komma 2 6 2 4 2 2" xfId="49248" xr:uid="{00000000-0005-0000-0000-00007F860000}"/>
    <cellStyle name="Komma 2 6 2 4 3" xfId="49249" xr:uid="{00000000-0005-0000-0000-000080860000}"/>
    <cellStyle name="Komma 2 6 2 4_7. Other MTM adjustments" xfId="49250" xr:uid="{00000000-0005-0000-0000-000081860000}"/>
    <cellStyle name="Komma 2 6 2 5" xfId="49251" xr:uid="{00000000-0005-0000-0000-000082860000}"/>
    <cellStyle name="Komma 2 6 2 5 2" xfId="49252" xr:uid="{00000000-0005-0000-0000-000083860000}"/>
    <cellStyle name="Komma 2 6 2 6" xfId="49253" xr:uid="{00000000-0005-0000-0000-000084860000}"/>
    <cellStyle name="Komma 2 6 2_7. Other MTM adjustments" xfId="49254" xr:uid="{00000000-0005-0000-0000-000085860000}"/>
    <cellStyle name="Komma 2 6 3" xfId="40086" xr:uid="{00000000-0005-0000-0000-000086860000}"/>
    <cellStyle name="Komma 2 6 3 2" xfId="49255" xr:uid="{00000000-0005-0000-0000-000087860000}"/>
    <cellStyle name="Komma 2 6 3 2 2" xfId="49256" xr:uid="{00000000-0005-0000-0000-000088860000}"/>
    <cellStyle name="Komma 2 6 3 3" xfId="49257" xr:uid="{00000000-0005-0000-0000-000089860000}"/>
    <cellStyle name="Komma 2 6 3_7. Other MTM adjustments" xfId="49258" xr:uid="{00000000-0005-0000-0000-00008A860000}"/>
    <cellStyle name="Komma 2 6 4" xfId="49259" xr:uid="{00000000-0005-0000-0000-00008B860000}"/>
    <cellStyle name="Komma 2 6 4 2" xfId="49260" xr:uid="{00000000-0005-0000-0000-00008C860000}"/>
    <cellStyle name="Komma 2 6 4 2 2" xfId="49261" xr:uid="{00000000-0005-0000-0000-00008D860000}"/>
    <cellStyle name="Komma 2 6 4 3" xfId="49262" xr:uid="{00000000-0005-0000-0000-00008E860000}"/>
    <cellStyle name="Komma 2 6 4_7. Other MTM adjustments" xfId="49263" xr:uid="{00000000-0005-0000-0000-00008F860000}"/>
    <cellStyle name="Komma 2 6 5" xfId="49264" xr:uid="{00000000-0005-0000-0000-000090860000}"/>
    <cellStyle name="Komma 2 6 5 2" xfId="49265" xr:uid="{00000000-0005-0000-0000-000091860000}"/>
    <cellStyle name="Komma 2 6 5 2 2" xfId="49266" xr:uid="{00000000-0005-0000-0000-000092860000}"/>
    <cellStyle name="Komma 2 6 5 3" xfId="49267" xr:uid="{00000000-0005-0000-0000-000093860000}"/>
    <cellStyle name="Komma 2 6 5_7. Other MTM adjustments" xfId="49268" xr:uid="{00000000-0005-0000-0000-000094860000}"/>
    <cellStyle name="Komma 2 6 6" xfId="49269" xr:uid="{00000000-0005-0000-0000-000095860000}"/>
    <cellStyle name="Komma 2 6 6 2" xfId="49270" xr:uid="{00000000-0005-0000-0000-000096860000}"/>
    <cellStyle name="Komma 2 6 6 2 2" xfId="49271" xr:uid="{00000000-0005-0000-0000-000097860000}"/>
    <cellStyle name="Komma 2 6 6 3" xfId="49272" xr:uid="{00000000-0005-0000-0000-000098860000}"/>
    <cellStyle name="Komma 2 6 6_7. Other MTM adjustments" xfId="49273" xr:uid="{00000000-0005-0000-0000-000099860000}"/>
    <cellStyle name="Komma 2 6 7" xfId="49274" xr:uid="{00000000-0005-0000-0000-00009A860000}"/>
    <cellStyle name="Komma 2 6_7. Other MTM adjustments" xfId="49275" xr:uid="{00000000-0005-0000-0000-00009B860000}"/>
    <cellStyle name="Komma 2 7" xfId="7472" xr:uid="{00000000-0005-0000-0000-00009C860000}"/>
    <cellStyle name="Komma 2 7 2" xfId="40087" xr:uid="{00000000-0005-0000-0000-00009D860000}"/>
    <cellStyle name="Komma 2 7 2 2" xfId="49276" xr:uid="{00000000-0005-0000-0000-00009E860000}"/>
    <cellStyle name="Komma 2 7 2 2 2" xfId="49277" xr:uid="{00000000-0005-0000-0000-00009F860000}"/>
    <cellStyle name="Komma 2 7 2 2 2 2" xfId="49278" xr:uid="{00000000-0005-0000-0000-0000A0860000}"/>
    <cellStyle name="Komma 2 7 2 2 3" xfId="49279" xr:uid="{00000000-0005-0000-0000-0000A1860000}"/>
    <cellStyle name="Komma 2 7 2 2_7. Other MTM adjustments" xfId="49280" xr:uid="{00000000-0005-0000-0000-0000A2860000}"/>
    <cellStyle name="Komma 2 7 2 3" xfId="49281" xr:uid="{00000000-0005-0000-0000-0000A3860000}"/>
    <cellStyle name="Komma 2 7 2 3 2" xfId="49282" xr:uid="{00000000-0005-0000-0000-0000A4860000}"/>
    <cellStyle name="Komma 2 7 2 3 2 2" xfId="49283" xr:uid="{00000000-0005-0000-0000-0000A5860000}"/>
    <cellStyle name="Komma 2 7 2 3 3" xfId="49284" xr:uid="{00000000-0005-0000-0000-0000A6860000}"/>
    <cellStyle name="Komma 2 7 2 3_7. Other MTM adjustments" xfId="49285" xr:uid="{00000000-0005-0000-0000-0000A7860000}"/>
    <cellStyle name="Komma 2 7 2 4" xfId="49286" xr:uid="{00000000-0005-0000-0000-0000A8860000}"/>
    <cellStyle name="Komma 2 7 2 4 2" xfId="49287" xr:uid="{00000000-0005-0000-0000-0000A9860000}"/>
    <cellStyle name="Komma 2 7 2 4 2 2" xfId="49288" xr:uid="{00000000-0005-0000-0000-0000AA860000}"/>
    <cellStyle name="Komma 2 7 2 4 3" xfId="49289" xr:uid="{00000000-0005-0000-0000-0000AB860000}"/>
    <cellStyle name="Komma 2 7 2 4_7. Other MTM adjustments" xfId="49290" xr:uid="{00000000-0005-0000-0000-0000AC860000}"/>
    <cellStyle name="Komma 2 7 2 5" xfId="49291" xr:uid="{00000000-0005-0000-0000-0000AD860000}"/>
    <cellStyle name="Komma 2 7 2 5 2" xfId="49292" xr:uid="{00000000-0005-0000-0000-0000AE860000}"/>
    <cellStyle name="Komma 2 7 2 6" xfId="49293" xr:uid="{00000000-0005-0000-0000-0000AF860000}"/>
    <cellStyle name="Komma 2 7 2_7. Other MTM adjustments" xfId="49294" xr:uid="{00000000-0005-0000-0000-0000B0860000}"/>
    <cellStyle name="Komma 2 7 3" xfId="49295" xr:uid="{00000000-0005-0000-0000-0000B1860000}"/>
    <cellStyle name="Komma 2 7 3 2" xfId="49296" xr:uid="{00000000-0005-0000-0000-0000B2860000}"/>
    <cellStyle name="Komma 2 7 3 2 2" xfId="49297" xr:uid="{00000000-0005-0000-0000-0000B3860000}"/>
    <cellStyle name="Komma 2 7 3 3" xfId="49298" xr:uid="{00000000-0005-0000-0000-0000B4860000}"/>
    <cellStyle name="Komma 2 7 3_7. Other MTM adjustments" xfId="49299" xr:uid="{00000000-0005-0000-0000-0000B5860000}"/>
    <cellStyle name="Komma 2 7 4" xfId="49300" xr:uid="{00000000-0005-0000-0000-0000B6860000}"/>
    <cellStyle name="Komma 2 7 4 2" xfId="49301" xr:uid="{00000000-0005-0000-0000-0000B7860000}"/>
    <cellStyle name="Komma 2 7 4 2 2" xfId="49302" xr:uid="{00000000-0005-0000-0000-0000B8860000}"/>
    <cellStyle name="Komma 2 7 4 3" xfId="49303" xr:uid="{00000000-0005-0000-0000-0000B9860000}"/>
    <cellStyle name="Komma 2 7 4_7. Other MTM adjustments" xfId="49304" xr:uid="{00000000-0005-0000-0000-0000BA860000}"/>
    <cellStyle name="Komma 2 7 5" xfId="49305" xr:uid="{00000000-0005-0000-0000-0000BB860000}"/>
    <cellStyle name="Komma 2 7 5 2" xfId="49306" xr:uid="{00000000-0005-0000-0000-0000BC860000}"/>
    <cellStyle name="Komma 2 7 5 2 2" xfId="49307" xr:uid="{00000000-0005-0000-0000-0000BD860000}"/>
    <cellStyle name="Komma 2 7 5 3" xfId="49308" xr:uid="{00000000-0005-0000-0000-0000BE860000}"/>
    <cellStyle name="Komma 2 7 5_7. Other MTM adjustments" xfId="49309" xr:uid="{00000000-0005-0000-0000-0000BF860000}"/>
    <cellStyle name="Komma 2 7 6" xfId="49310" xr:uid="{00000000-0005-0000-0000-0000C0860000}"/>
    <cellStyle name="Komma 2 7 6 2" xfId="49311" xr:uid="{00000000-0005-0000-0000-0000C1860000}"/>
    <cellStyle name="Komma 2 7 7" xfId="49312" xr:uid="{00000000-0005-0000-0000-0000C2860000}"/>
    <cellStyle name="Komma 2 7_7. Other MTM adjustments" xfId="49313" xr:uid="{00000000-0005-0000-0000-0000C3860000}"/>
    <cellStyle name="Komma 2 8" xfId="36060" xr:uid="{00000000-0005-0000-0000-0000C4860000}"/>
    <cellStyle name="Komma 2 8 2" xfId="49314" xr:uid="{00000000-0005-0000-0000-0000C5860000}"/>
    <cellStyle name="Komma 2 8 2 2" xfId="49315" xr:uid="{00000000-0005-0000-0000-0000C6860000}"/>
    <cellStyle name="Komma 2 8 2 2 2" xfId="49316" xr:uid="{00000000-0005-0000-0000-0000C7860000}"/>
    <cellStyle name="Komma 2 8 2 2 2 2" xfId="49317" xr:uid="{00000000-0005-0000-0000-0000C8860000}"/>
    <cellStyle name="Komma 2 8 2 2 3" xfId="49318" xr:uid="{00000000-0005-0000-0000-0000C9860000}"/>
    <cellStyle name="Komma 2 8 2 2_7. Other MTM adjustments" xfId="49319" xr:uid="{00000000-0005-0000-0000-0000CA860000}"/>
    <cellStyle name="Komma 2 8 2 3" xfId="49320" xr:uid="{00000000-0005-0000-0000-0000CB860000}"/>
    <cellStyle name="Komma 2 8 2 3 2" xfId="49321" xr:uid="{00000000-0005-0000-0000-0000CC860000}"/>
    <cellStyle name="Komma 2 8 2 3 2 2" xfId="49322" xr:uid="{00000000-0005-0000-0000-0000CD860000}"/>
    <cellStyle name="Komma 2 8 2 3 3" xfId="49323" xr:uid="{00000000-0005-0000-0000-0000CE860000}"/>
    <cellStyle name="Komma 2 8 2 3_7. Other MTM adjustments" xfId="49324" xr:uid="{00000000-0005-0000-0000-0000CF860000}"/>
    <cellStyle name="Komma 2 8 2 4" xfId="49325" xr:uid="{00000000-0005-0000-0000-0000D0860000}"/>
    <cellStyle name="Komma 2 8 2 4 2" xfId="49326" xr:uid="{00000000-0005-0000-0000-0000D1860000}"/>
    <cellStyle name="Komma 2 8 2 5" xfId="49327" xr:uid="{00000000-0005-0000-0000-0000D2860000}"/>
    <cellStyle name="Komma 2 8 2_7. Other MTM adjustments" xfId="49328" xr:uid="{00000000-0005-0000-0000-0000D3860000}"/>
    <cellStyle name="Komma 2 8 3" xfId="49329" xr:uid="{00000000-0005-0000-0000-0000D4860000}"/>
    <cellStyle name="Komma 2 8 3 2" xfId="49330" xr:uid="{00000000-0005-0000-0000-0000D5860000}"/>
    <cellStyle name="Komma 2 8 3 2 2" xfId="49331" xr:uid="{00000000-0005-0000-0000-0000D6860000}"/>
    <cellStyle name="Komma 2 8 3 3" xfId="49332" xr:uid="{00000000-0005-0000-0000-0000D7860000}"/>
    <cellStyle name="Komma 2 8 3_7. Other MTM adjustments" xfId="49333" xr:uid="{00000000-0005-0000-0000-0000D8860000}"/>
    <cellStyle name="Komma 2 8 4" xfId="49334" xr:uid="{00000000-0005-0000-0000-0000D9860000}"/>
    <cellStyle name="Komma 2 8 4 2" xfId="49335" xr:uid="{00000000-0005-0000-0000-0000DA860000}"/>
    <cellStyle name="Komma 2 8 4 2 2" xfId="49336" xr:uid="{00000000-0005-0000-0000-0000DB860000}"/>
    <cellStyle name="Komma 2 8 4 3" xfId="49337" xr:uid="{00000000-0005-0000-0000-0000DC860000}"/>
    <cellStyle name="Komma 2 8 4_7. Other MTM adjustments" xfId="49338" xr:uid="{00000000-0005-0000-0000-0000DD860000}"/>
    <cellStyle name="Komma 2 8 5" xfId="49339" xr:uid="{00000000-0005-0000-0000-0000DE860000}"/>
    <cellStyle name="Komma 2 8 5 2" xfId="49340" xr:uid="{00000000-0005-0000-0000-0000DF860000}"/>
    <cellStyle name="Komma 2 8 6" xfId="49341" xr:uid="{00000000-0005-0000-0000-0000E0860000}"/>
    <cellStyle name="Komma 2 8_7. Other MTM adjustments" xfId="49342" xr:uid="{00000000-0005-0000-0000-0000E1860000}"/>
    <cellStyle name="Komma 2 9" xfId="36290" xr:uid="{00000000-0005-0000-0000-0000E2860000}"/>
    <cellStyle name="Komma 2 9 2" xfId="49343" xr:uid="{00000000-0005-0000-0000-0000E3860000}"/>
    <cellStyle name="Komma 2 9 2 2" xfId="49344" xr:uid="{00000000-0005-0000-0000-0000E4860000}"/>
    <cellStyle name="Komma 2 9 3" xfId="49345" xr:uid="{00000000-0005-0000-0000-0000E5860000}"/>
    <cellStyle name="Komma 2 9 3 2" xfId="49346" xr:uid="{00000000-0005-0000-0000-0000E6860000}"/>
    <cellStyle name="Komma 2 9 4" xfId="49347" xr:uid="{00000000-0005-0000-0000-0000E7860000}"/>
    <cellStyle name="Komma 2 9_7. Other MTM adjustments" xfId="49348" xr:uid="{00000000-0005-0000-0000-0000E8860000}"/>
    <cellStyle name="Komma 2_3. Chng in credit spreads" xfId="49349"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5" xr:uid="{00000000-0005-0000-0000-0000ED860000}"/>
    <cellStyle name="Komma 20_AVA DVA EL" xfId="24453" xr:uid="{00000000-0005-0000-0000-0000EE860000}"/>
    <cellStyle name="Komma 21" xfId="24454" xr:uid="{00000000-0005-0000-0000-0000EF860000}"/>
    <cellStyle name="Komma 21 2" xfId="36201" xr:uid="{00000000-0005-0000-0000-0000F0860000}"/>
    <cellStyle name="Komma 22" xfId="24455" xr:uid="{00000000-0005-0000-0000-0000F1860000}"/>
    <cellStyle name="Komma 22 2" xfId="36204" xr:uid="{00000000-0005-0000-0000-0000F2860000}"/>
    <cellStyle name="Komma 23" xfId="24456" xr:uid="{00000000-0005-0000-0000-0000F3860000}"/>
    <cellStyle name="Komma 23 2" xfId="36208" xr:uid="{00000000-0005-0000-0000-0000F4860000}"/>
    <cellStyle name="Komma 24" xfId="24457" xr:uid="{00000000-0005-0000-0000-0000F5860000}"/>
    <cellStyle name="Komma 24 2" xfId="36212" xr:uid="{00000000-0005-0000-0000-0000F6860000}"/>
    <cellStyle name="Komma 25" xfId="36216" xr:uid="{00000000-0005-0000-0000-0000F7860000}"/>
    <cellStyle name="Komma 25 2" xfId="49350" xr:uid="{00000000-0005-0000-0000-0000F8860000}"/>
    <cellStyle name="Komma 26" xfId="36221" xr:uid="{00000000-0005-0000-0000-0000F9860000}"/>
    <cellStyle name="Komma 26 2" xfId="49351" xr:uid="{00000000-0005-0000-0000-0000FA860000}"/>
    <cellStyle name="Komma 27" xfId="36223" xr:uid="{00000000-0005-0000-0000-0000FB860000}"/>
    <cellStyle name="Komma 27 2" xfId="49352" xr:uid="{00000000-0005-0000-0000-0000FC860000}"/>
    <cellStyle name="Komma 28" xfId="36226" xr:uid="{00000000-0005-0000-0000-0000FD860000}"/>
    <cellStyle name="Komma 28 2" xfId="49353" xr:uid="{00000000-0005-0000-0000-0000FE860000}"/>
    <cellStyle name="Komma 29" xfId="36228" xr:uid="{00000000-0005-0000-0000-0000FF860000}"/>
    <cellStyle name="Komma 29 2" xfId="49354" xr:uid="{00000000-0005-0000-0000-000000870000}"/>
    <cellStyle name="Komma 3" xfId="7473" xr:uid="{00000000-0005-0000-0000-000001870000}"/>
    <cellStyle name="Komma 3 10" xfId="36003" xr:uid="{00000000-0005-0000-0000-000002870000}"/>
    <cellStyle name="Komma 3 11" xfId="36847" xr:uid="{00000000-0005-0000-0000-000003870000}"/>
    <cellStyle name="Komma 3 12" xfId="49355" xr:uid="{00000000-0005-0000-0000-000004870000}"/>
    <cellStyle name="Komma 3 13" xfId="49356" xr:uid="{00000000-0005-0000-0000-000005870000}"/>
    <cellStyle name="Komma 3 2" xfId="7474" xr:uid="{00000000-0005-0000-0000-000006870000}"/>
    <cellStyle name="Komma 3 2 10" xfId="49357" xr:uid="{00000000-0005-0000-0000-000007870000}"/>
    <cellStyle name="Komma 3 2 11" xfId="49358" xr:uid="{00000000-0005-0000-0000-000008870000}"/>
    <cellStyle name="Komma 3 2 2" xfId="12511" xr:uid="{00000000-0005-0000-0000-000009870000}"/>
    <cellStyle name="Komma 3 2 2 10" xfId="36022" xr:uid="{00000000-0005-0000-0000-00000A870000}"/>
    <cellStyle name="Komma 3 2 2 11" xfId="40089"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59" xr:uid="{00000000-0005-0000-0000-000010870000}"/>
    <cellStyle name="Komma 3 2 2 2 2 5" xfId="49360"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1" xr:uid="{00000000-0005-0000-0000-000016870000}"/>
    <cellStyle name="Komma 3 2 2 2 3 5" xfId="49362"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63" xr:uid="{00000000-0005-0000-0000-00001C870000}"/>
    <cellStyle name="Komma 3 2 2 2 4 5" xfId="49364"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65"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66" xr:uid="{00000000-0005-0000-0000-000026870000}"/>
    <cellStyle name="Komma 3 2 2 2 9" xfId="49367"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68" xr:uid="{00000000-0005-0000-0000-00002C870000}"/>
    <cellStyle name="Komma 3 2 2 3 5" xfId="49369"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0" xr:uid="{00000000-0005-0000-0000-000032870000}"/>
    <cellStyle name="Komma 3 2 2 4 5" xfId="49371"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72" xr:uid="{00000000-0005-0000-0000-000038870000}"/>
    <cellStyle name="Komma 3 2 2 5 5" xfId="49373"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74"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3" xr:uid="{00000000-0005-0000-0000-000042870000}"/>
    <cellStyle name="Komma 3 2 2_AVA DVA EL" xfId="24495" xr:uid="{00000000-0005-0000-0000-000043870000}"/>
    <cellStyle name="Komma 3 2 3" xfId="12513" xr:uid="{00000000-0005-0000-0000-000044870000}"/>
    <cellStyle name="Komma 3 2 3 10" xfId="40090"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75" xr:uid="{00000000-0005-0000-0000-000049870000}"/>
    <cellStyle name="Komma 3 2 3 2 5" xfId="49376"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77" xr:uid="{00000000-0005-0000-0000-00004F870000}"/>
    <cellStyle name="Komma 3 2 3 3 5" xfId="49378"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79" xr:uid="{00000000-0005-0000-0000-000055870000}"/>
    <cellStyle name="Komma 3 2 3 4 5" xfId="49380"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1"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2" xr:uid="{00000000-0005-0000-0000-00005F870000}"/>
    <cellStyle name="Komma 3 2 3 9" xfId="36428"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82" xr:uid="{00000000-0005-0000-0000-000068870000}"/>
    <cellStyle name="Komma 3 2 4 6" xfId="49383"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84" xr:uid="{00000000-0005-0000-0000-00006E870000}"/>
    <cellStyle name="Komma 3 2 5 5" xfId="49385"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86" xr:uid="{00000000-0005-0000-0000-000074870000}"/>
    <cellStyle name="Komma 3 2 6 5" xfId="49387"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88" xr:uid="{00000000-0005-0000-0000-00007A870000}"/>
    <cellStyle name="Komma 3 2 7_AVA DVA EL" xfId="24533" xr:uid="{00000000-0005-0000-0000-00007B870000}"/>
    <cellStyle name="Komma 3 2 8" xfId="24534" xr:uid="{00000000-0005-0000-0000-00007C870000}"/>
    <cellStyle name="Komma 3 2 9" xfId="40088" xr:uid="{00000000-0005-0000-0000-00007D870000}"/>
    <cellStyle name="Komma 3 2_7. Other MTM adjustments" xfId="49389" xr:uid="{00000000-0005-0000-0000-00007E870000}"/>
    <cellStyle name="Komma 3 3" xfId="7475" xr:uid="{00000000-0005-0000-0000-00007F870000}"/>
    <cellStyle name="Komma 3 3 10" xfId="49390" xr:uid="{00000000-0005-0000-0000-000080870000}"/>
    <cellStyle name="Komma 3 3 11" xfId="49391" xr:uid="{00000000-0005-0000-0000-000081870000}"/>
    <cellStyle name="Komma 3 3 2" xfId="7476" xr:uid="{00000000-0005-0000-0000-000082870000}"/>
    <cellStyle name="Komma 3 3 2 10" xfId="40092"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392" xr:uid="{00000000-0005-0000-0000-000087870000}"/>
    <cellStyle name="Komma 3 3 2 2 5" xfId="49393"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394" xr:uid="{00000000-0005-0000-0000-00008D870000}"/>
    <cellStyle name="Komma 3 3 2 3 5" xfId="49395"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396" xr:uid="{00000000-0005-0000-0000-000093870000}"/>
    <cellStyle name="Komma 3 3 2 4 5" xfId="49397"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398"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2" xr:uid="{00000000-0005-0000-0000-00009D870000}"/>
    <cellStyle name="Komma 3 3 2 9" xfId="36016" xr:uid="{00000000-0005-0000-0000-00009E870000}"/>
    <cellStyle name="Komma 3 3 2_A01" xfId="35921"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4" xr:uid="{00000000-0005-0000-0000-0000A3870000}"/>
    <cellStyle name="Komma 3 3 3 5" xfId="49399" xr:uid="{00000000-0005-0000-0000-0000A4870000}"/>
    <cellStyle name="Komma 3 3 3 6" xfId="49400"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1" xr:uid="{00000000-0005-0000-0000-0000AA870000}"/>
    <cellStyle name="Komma 3 3 4 5" xfId="49402"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03" xr:uid="{00000000-0005-0000-0000-0000B0870000}"/>
    <cellStyle name="Komma 3 3 5 5" xfId="49404"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05" xr:uid="{00000000-0005-0000-0000-0000B6870000}"/>
    <cellStyle name="Komma 3 3 6_AVA DVA EL" xfId="24568" xr:uid="{00000000-0005-0000-0000-0000B7870000}"/>
    <cellStyle name="Komma 3 3 7" xfId="24569" xr:uid="{00000000-0005-0000-0000-0000B8870000}"/>
    <cellStyle name="Komma 3 3 8" xfId="40091" xr:uid="{00000000-0005-0000-0000-0000B9870000}"/>
    <cellStyle name="Komma 3 3 9" xfId="49406" xr:uid="{00000000-0005-0000-0000-0000BA870000}"/>
    <cellStyle name="Komma 3 3_7. Other MTM adjustments" xfId="49407" xr:uid="{00000000-0005-0000-0000-0000BB870000}"/>
    <cellStyle name="Komma 3 4" xfId="7477" xr:uid="{00000000-0005-0000-0000-0000BC870000}"/>
    <cellStyle name="Komma 3 4 10" xfId="49408"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19" xr:uid="{00000000-0005-0000-0000-0000C1870000}"/>
    <cellStyle name="Komma 3 4 2 5" xfId="49409"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0" xr:uid="{00000000-0005-0000-0000-0000C7870000}"/>
    <cellStyle name="Komma 3 4 3 5" xfId="49411"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12" xr:uid="{00000000-0005-0000-0000-0000CD870000}"/>
    <cellStyle name="Komma 3 4 4 5" xfId="49413"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14"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3" xr:uid="{00000000-0005-0000-0000-0000D9870000}"/>
    <cellStyle name="Komma 3 4 9" xfId="49415"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16" xr:uid="{00000000-0005-0000-0000-0000DE870000}"/>
    <cellStyle name="Komma 3 5 2 2 2" xfId="49417" xr:uid="{00000000-0005-0000-0000-0000DF870000}"/>
    <cellStyle name="Komma 3 5 2 3" xfId="49418" xr:uid="{00000000-0005-0000-0000-0000E0870000}"/>
    <cellStyle name="Komma 3 5 2 4" xfId="49419" xr:uid="{00000000-0005-0000-0000-0000E1870000}"/>
    <cellStyle name="Komma 3 5 2_7. Other MTM adjustments" xfId="49420" xr:uid="{00000000-0005-0000-0000-0000E2870000}"/>
    <cellStyle name="Komma 3 5 3" xfId="24591" xr:uid="{00000000-0005-0000-0000-0000E3870000}"/>
    <cellStyle name="Komma 3 5 3 2" xfId="49421" xr:uid="{00000000-0005-0000-0000-0000E4870000}"/>
    <cellStyle name="Komma 3 5 4" xfId="36062" xr:uid="{00000000-0005-0000-0000-0000E5870000}"/>
    <cellStyle name="Komma 3 5 4 2" xfId="49422" xr:uid="{00000000-0005-0000-0000-0000E6870000}"/>
    <cellStyle name="Komma 3 5 5" xfId="40094" xr:uid="{00000000-0005-0000-0000-0000E7870000}"/>
    <cellStyle name="Komma 3 5 6" xfId="49423" xr:uid="{00000000-0005-0000-0000-0000E8870000}"/>
    <cellStyle name="Komma 3 5 7" xfId="49424" xr:uid="{00000000-0005-0000-0000-0000E9870000}"/>
    <cellStyle name="Komma 3 5_7. Other MTM adjustments" xfId="49425"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06" xr:uid="{00000000-0005-0000-0000-0000EE870000}"/>
    <cellStyle name="Komma 3 6 5" xfId="49426"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2" xr:uid="{00000000-0005-0000-0000-0000F4870000}"/>
    <cellStyle name="Komma 3 7 5" xfId="49427"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2" xr:uid="{00000000-0005-0000-0000-0000FA870000}"/>
    <cellStyle name="Komma 3 8_AVA DVA EL" xfId="24603" xr:uid="{00000000-0005-0000-0000-0000FB870000}"/>
    <cellStyle name="Komma 3 9" xfId="24604" xr:uid="{00000000-0005-0000-0000-0000FC870000}"/>
    <cellStyle name="Komma 3_3. Chng in credit spreads" xfId="49428" xr:uid="{00000000-0005-0000-0000-0000FD870000}"/>
    <cellStyle name="Komma 30" xfId="36230" xr:uid="{00000000-0005-0000-0000-0000FE870000}"/>
    <cellStyle name="Komma 30 2" xfId="36574" xr:uid="{00000000-0005-0000-0000-0000FF870000}"/>
    <cellStyle name="Komma 31" xfId="40243" xr:uid="{00000000-0005-0000-0000-000000880000}"/>
    <cellStyle name="Komma 31 2" xfId="49429" xr:uid="{00000000-0005-0000-0000-000001880000}"/>
    <cellStyle name="Komma 32" xfId="49430" xr:uid="{00000000-0005-0000-0000-000002880000}"/>
    <cellStyle name="Komma 32 2" xfId="49431" xr:uid="{00000000-0005-0000-0000-000003880000}"/>
    <cellStyle name="Komma 33" xfId="49432" xr:uid="{00000000-0005-0000-0000-000004880000}"/>
    <cellStyle name="Komma 33 2" xfId="49433" xr:uid="{00000000-0005-0000-0000-000005880000}"/>
    <cellStyle name="Komma 34" xfId="49434" xr:uid="{00000000-0005-0000-0000-000006880000}"/>
    <cellStyle name="Komma 34 2" xfId="49435" xr:uid="{00000000-0005-0000-0000-000007880000}"/>
    <cellStyle name="Komma 35" xfId="49436" xr:uid="{00000000-0005-0000-0000-000008880000}"/>
    <cellStyle name="Komma 35 2" xfId="49437" xr:uid="{00000000-0005-0000-0000-000009880000}"/>
    <cellStyle name="Komma 36" xfId="49438" xr:uid="{00000000-0005-0000-0000-00000A880000}"/>
    <cellStyle name="Komma 36 2" xfId="49439" xr:uid="{00000000-0005-0000-0000-00000B880000}"/>
    <cellStyle name="Komma 37" xfId="49440" xr:uid="{00000000-0005-0000-0000-00000C880000}"/>
    <cellStyle name="Komma 37 2" xfId="49441" xr:uid="{00000000-0005-0000-0000-00000D880000}"/>
    <cellStyle name="Komma 38" xfId="49442" xr:uid="{00000000-0005-0000-0000-00000E880000}"/>
    <cellStyle name="Komma 38 2" xfId="49443" xr:uid="{00000000-0005-0000-0000-00000F880000}"/>
    <cellStyle name="Komma 39" xfId="49444" xr:uid="{00000000-0005-0000-0000-000010880000}"/>
    <cellStyle name="Komma 39 2" xfId="49445"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5" xr:uid="{00000000-0005-0000-0000-000017880000}"/>
    <cellStyle name="Komma 4 2 2 5" xfId="40096" xr:uid="{00000000-0005-0000-0000-000018880000}"/>
    <cellStyle name="Komma 4 2 2_AVA DVA EL" xfId="24608" xr:uid="{00000000-0005-0000-0000-000019880000}"/>
    <cellStyle name="Komma 4 2 3" xfId="24609" xr:uid="{00000000-0005-0000-0000-00001A880000}"/>
    <cellStyle name="Komma 4 2 3 2" xfId="36344" xr:uid="{00000000-0005-0000-0000-00001B880000}"/>
    <cellStyle name="Komma 4 2 4" xfId="40095"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5" xr:uid="{00000000-0005-0000-0000-000020880000}"/>
    <cellStyle name="Komma 4 3 2 2 2" xfId="49446" xr:uid="{00000000-0005-0000-0000-000021880000}"/>
    <cellStyle name="Komma 4 3 2 3" xfId="40098" xr:uid="{00000000-0005-0000-0000-000022880000}"/>
    <cellStyle name="Komma 4 3 2 4" xfId="49447" xr:uid="{00000000-0005-0000-0000-000023880000}"/>
    <cellStyle name="Komma 4 3 2_7. Other MTM adjustments" xfId="49448" xr:uid="{00000000-0005-0000-0000-000024880000}"/>
    <cellStyle name="Komma 4 3 3" xfId="24613" xr:uid="{00000000-0005-0000-0000-000025880000}"/>
    <cellStyle name="Komma 4 3 3 2" xfId="49449" xr:uid="{00000000-0005-0000-0000-000026880000}"/>
    <cellStyle name="Komma 4 3 4" xfId="36165" xr:uid="{00000000-0005-0000-0000-000027880000}"/>
    <cellStyle name="Komma 4 3 5" xfId="40097" xr:uid="{00000000-0005-0000-0000-000028880000}"/>
    <cellStyle name="Komma 4 3_7. Other MTM adjustments" xfId="49450" xr:uid="{00000000-0005-0000-0000-000029880000}"/>
    <cellStyle name="Komma 4 4" xfId="24614" xr:uid="{00000000-0005-0000-0000-00002A880000}"/>
    <cellStyle name="Komma 4 4 2" xfId="24615" xr:uid="{00000000-0005-0000-0000-00002B880000}"/>
    <cellStyle name="Komma 4 4 2 2" xfId="36322" xr:uid="{00000000-0005-0000-0000-00002C880000}"/>
    <cellStyle name="Komma 4 4 2 2 2" xfId="49451" xr:uid="{00000000-0005-0000-0000-00002D880000}"/>
    <cellStyle name="Komma 4 4 2 3" xfId="49452" xr:uid="{00000000-0005-0000-0000-00002E880000}"/>
    <cellStyle name="Komma 4 4 2_7. Other MTM adjustments" xfId="49453" xr:uid="{00000000-0005-0000-0000-00002F880000}"/>
    <cellStyle name="Komma 4 4 3" xfId="24616" xr:uid="{00000000-0005-0000-0000-000030880000}"/>
    <cellStyle name="Komma 4 4 3 2" xfId="49454" xr:uid="{00000000-0005-0000-0000-000031880000}"/>
    <cellStyle name="Komma 4 4 3 2 2" xfId="49455" xr:uid="{00000000-0005-0000-0000-000032880000}"/>
    <cellStyle name="Komma 4 4 3 3" xfId="49456" xr:uid="{00000000-0005-0000-0000-000033880000}"/>
    <cellStyle name="Komma 4 4 3_7. Other MTM adjustments" xfId="49457" xr:uid="{00000000-0005-0000-0000-000034880000}"/>
    <cellStyle name="Komma 4 4 4" xfId="36107" xr:uid="{00000000-0005-0000-0000-000035880000}"/>
    <cellStyle name="Komma 4 4 4 2" xfId="49458" xr:uid="{00000000-0005-0000-0000-000036880000}"/>
    <cellStyle name="Komma 4 4 5" xfId="40099" xr:uid="{00000000-0005-0000-0000-000037880000}"/>
    <cellStyle name="Komma 4 4_7. Other MTM adjustments" xfId="49459"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3" xr:uid="{00000000-0005-0000-0000-00003C880000}"/>
    <cellStyle name="Komma 4 5_AVA DVA EL" xfId="24620" xr:uid="{00000000-0005-0000-0000-00003D880000}"/>
    <cellStyle name="Komma 4 6" xfId="24621" xr:uid="{00000000-0005-0000-0000-00003E880000}"/>
    <cellStyle name="Komma 4 7" xfId="49460" xr:uid="{00000000-0005-0000-0000-00003F880000}"/>
    <cellStyle name="Komma 4_11" xfId="7481" xr:uid="{00000000-0005-0000-0000-000040880000}"/>
    <cellStyle name="Komma 40" xfId="49461" xr:uid="{00000000-0005-0000-0000-000041880000}"/>
    <cellStyle name="Komma 40 2" xfId="49462" xr:uid="{00000000-0005-0000-0000-000042880000}"/>
    <cellStyle name="Komma 41" xfId="49463" xr:uid="{00000000-0005-0000-0000-000043880000}"/>
    <cellStyle name="Komma 41 2" xfId="49464" xr:uid="{00000000-0005-0000-0000-000044880000}"/>
    <cellStyle name="Komma 42" xfId="49465" xr:uid="{00000000-0005-0000-0000-000045880000}"/>
    <cellStyle name="Komma 42 2" xfId="49466" xr:uid="{00000000-0005-0000-0000-000046880000}"/>
    <cellStyle name="Komma 43" xfId="49467" xr:uid="{00000000-0005-0000-0000-000047880000}"/>
    <cellStyle name="Komma 43 2" xfId="49468" xr:uid="{00000000-0005-0000-0000-000048880000}"/>
    <cellStyle name="Komma 44" xfId="49469" xr:uid="{00000000-0005-0000-0000-000049880000}"/>
    <cellStyle name="Komma 44 2" xfId="49470" xr:uid="{00000000-0005-0000-0000-00004A880000}"/>
    <cellStyle name="Komma 45" xfId="49471" xr:uid="{00000000-0005-0000-0000-00004B880000}"/>
    <cellStyle name="Komma 45 2" xfId="49472" xr:uid="{00000000-0005-0000-0000-00004C880000}"/>
    <cellStyle name="Komma 46" xfId="49473" xr:uid="{00000000-0005-0000-0000-00004D880000}"/>
    <cellStyle name="Komma 46 2" xfId="49474" xr:uid="{00000000-0005-0000-0000-00004E880000}"/>
    <cellStyle name="Komma 47" xfId="49475" xr:uid="{00000000-0005-0000-0000-00004F880000}"/>
    <cellStyle name="Komma 47 2" xfId="49476" xr:uid="{00000000-0005-0000-0000-000050880000}"/>
    <cellStyle name="Komma 48" xfId="49477" xr:uid="{00000000-0005-0000-0000-000051880000}"/>
    <cellStyle name="Komma 48 2" xfId="49478" xr:uid="{00000000-0005-0000-0000-000052880000}"/>
    <cellStyle name="Komma 49" xfId="49479" xr:uid="{00000000-0005-0000-0000-000053880000}"/>
    <cellStyle name="Komma 49 2" xfId="49480" xr:uid="{00000000-0005-0000-0000-000054880000}"/>
    <cellStyle name="Komma 5" xfId="7482" xr:uid="{00000000-0005-0000-0000-000055880000}"/>
    <cellStyle name="Komma 5 10" xfId="36848" xr:uid="{00000000-0005-0000-0000-000056880000}"/>
    <cellStyle name="Komma 5 11" xfId="49481" xr:uid="{00000000-0005-0000-0000-000057880000}"/>
    <cellStyle name="Komma 5 12" xfId="49482" xr:uid="{00000000-0005-0000-0000-000058880000}"/>
    <cellStyle name="Komma 5 13" xfId="49483" xr:uid="{00000000-0005-0000-0000-000059880000}"/>
    <cellStyle name="Komma 5 2" xfId="7483" xr:uid="{00000000-0005-0000-0000-00005A880000}"/>
    <cellStyle name="Komma 5 2 10" xfId="49484" xr:uid="{00000000-0005-0000-0000-00005B880000}"/>
    <cellStyle name="Komma 5 2 11" xfId="49485" xr:uid="{00000000-0005-0000-0000-00005C880000}"/>
    <cellStyle name="Komma 5 2 2" xfId="12515" xr:uid="{00000000-0005-0000-0000-00005D880000}"/>
    <cellStyle name="Komma 5 2 2 10" xfId="36020"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86" xr:uid="{00000000-0005-0000-0000-000063880000}"/>
    <cellStyle name="Komma 5 2 2 2 2 5" xfId="49487"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88" xr:uid="{00000000-0005-0000-0000-000069880000}"/>
    <cellStyle name="Komma 5 2 2 2 3 5" xfId="49489"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0" xr:uid="{00000000-0005-0000-0000-00006F880000}"/>
    <cellStyle name="Komma 5 2 2 2 4 5" xfId="49491"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492"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493" xr:uid="{00000000-0005-0000-0000-000079880000}"/>
    <cellStyle name="Komma 5 2 2 2 9" xfId="49494"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495" xr:uid="{00000000-0005-0000-0000-00007F880000}"/>
    <cellStyle name="Komma 5 2 2 3 5" xfId="49496"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497" xr:uid="{00000000-0005-0000-0000-000085880000}"/>
    <cellStyle name="Komma 5 2 2 4 5" xfId="49498"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499" xr:uid="{00000000-0005-0000-0000-00008B880000}"/>
    <cellStyle name="Komma 5 2 2 5 5" xfId="49500"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1"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38"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02" xr:uid="{00000000-0005-0000-0000-00009B880000}"/>
    <cellStyle name="Komma 5 2 3 2 5" xfId="49503"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04" xr:uid="{00000000-0005-0000-0000-0000A1880000}"/>
    <cellStyle name="Komma 5 2 3 3 5" xfId="49505"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06" xr:uid="{00000000-0005-0000-0000-0000A7880000}"/>
    <cellStyle name="Komma 5 2 3 4 5" xfId="49507"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08"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5" xr:uid="{00000000-0005-0000-0000-0000B1880000}"/>
    <cellStyle name="Komma 5 2 3 9" xfId="36008"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09" xr:uid="{00000000-0005-0000-0000-0000B7880000}"/>
    <cellStyle name="Komma 5 2 4 5" xfId="49510"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1" xr:uid="{00000000-0005-0000-0000-0000BD880000}"/>
    <cellStyle name="Komma 5 2 5 5" xfId="49512"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13" xr:uid="{00000000-0005-0000-0000-0000C3880000}"/>
    <cellStyle name="Komma 5 2 6 5" xfId="49514"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15" xr:uid="{00000000-0005-0000-0000-0000C9880000}"/>
    <cellStyle name="Komma 5 2 7_AVA DVA EL" xfId="24694" xr:uid="{00000000-0005-0000-0000-0000CA880000}"/>
    <cellStyle name="Komma 5 2 8" xfId="24695" xr:uid="{00000000-0005-0000-0000-0000CB880000}"/>
    <cellStyle name="Komma 5 2 9" xfId="36849" xr:uid="{00000000-0005-0000-0000-0000CC880000}"/>
    <cellStyle name="Komma 5 2_AVA DVA EL" xfId="24696" xr:uid="{00000000-0005-0000-0000-0000CD880000}"/>
    <cellStyle name="Komma 5 3" xfId="7484" xr:uid="{00000000-0005-0000-0000-0000CE880000}"/>
    <cellStyle name="Komma 5 3 10" xfId="49516"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17" xr:uid="{00000000-0005-0000-0000-0000D4880000}"/>
    <cellStyle name="Komma 5 3 2 2 5" xfId="49518"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19" xr:uid="{00000000-0005-0000-0000-0000DA880000}"/>
    <cellStyle name="Komma 5 3 2 3 5" xfId="49520"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1" xr:uid="{00000000-0005-0000-0000-0000E0880000}"/>
    <cellStyle name="Komma 5 3 2 4 5" xfId="49522"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23"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24" xr:uid="{00000000-0005-0000-0000-0000EC880000}"/>
    <cellStyle name="Komma 5 3 2 9" xfId="49525"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68" xr:uid="{00000000-0005-0000-0000-0000F5880000}"/>
    <cellStyle name="Komma 5 3 3 6" xfId="36442"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57" xr:uid="{00000000-0005-0000-0000-0000FB880000}"/>
    <cellStyle name="Komma 5 3 4 5" xfId="49526"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27" xr:uid="{00000000-0005-0000-0000-000001890000}"/>
    <cellStyle name="Komma 5 3 5 5" xfId="49528"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29"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0"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5" xr:uid="{00000000-0005-0000-0000-000016890000}"/>
    <cellStyle name="Komma 5 4 2 6" xfId="36010"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0" xr:uid="{00000000-0005-0000-0000-00001C890000}"/>
    <cellStyle name="Komma 5 4 3 5" xfId="49531"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32" xr:uid="{00000000-0005-0000-0000-000022890000}"/>
    <cellStyle name="Komma 5 4 4 5" xfId="49533"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34"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35" xr:uid="{00000000-0005-0000-0000-00002E890000}"/>
    <cellStyle name="Komma 5 4 9" xfId="49536"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37" xr:uid="{00000000-0005-0000-0000-000036890000}"/>
    <cellStyle name="Komma 5 5 5" xfId="49538" xr:uid="{00000000-0005-0000-0000-000037890000}"/>
    <cellStyle name="Komma 5 5 6" xfId="49539"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0" xr:uid="{00000000-0005-0000-0000-00003D890000}"/>
    <cellStyle name="Komma 5 6 5" xfId="49540"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4" xr:uid="{00000000-0005-0000-0000-000043890000}"/>
    <cellStyle name="Komma 5 7 5" xfId="49541"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42"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43" xr:uid="{00000000-0005-0000-0000-00004D890000}"/>
    <cellStyle name="Komma 50 2" xfId="49544" xr:uid="{00000000-0005-0000-0000-00004E890000}"/>
    <cellStyle name="Komma 51" xfId="49545" xr:uid="{00000000-0005-0000-0000-00004F890000}"/>
    <cellStyle name="Komma 51 2" xfId="49546" xr:uid="{00000000-0005-0000-0000-000050890000}"/>
    <cellStyle name="Komma 52" xfId="49547" xr:uid="{00000000-0005-0000-0000-000051890000}"/>
    <cellStyle name="Komma 52 2" xfId="49548" xr:uid="{00000000-0005-0000-0000-000052890000}"/>
    <cellStyle name="Komma 53" xfId="49549" xr:uid="{00000000-0005-0000-0000-000053890000}"/>
    <cellStyle name="Komma 53 2" xfId="49550" xr:uid="{00000000-0005-0000-0000-000054890000}"/>
    <cellStyle name="Komma 54" xfId="49551" xr:uid="{00000000-0005-0000-0000-000055890000}"/>
    <cellStyle name="Komma 54 2" xfId="49552" xr:uid="{00000000-0005-0000-0000-000056890000}"/>
    <cellStyle name="Komma 54 3" xfId="49553" xr:uid="{00000000-0005-0000-0000-000057890000}"/>
    <cellStyle name="Komma 54 4" xfId="49554" xr:uid="{00000000-0005-0000-0000-000058890000}"/>
    <cellStyle name="Komma 54_Results &amp; key fig." xfId="49555" xr:uid="{00000000-0005-0000-0000-000059890000}"/>
    <cellStyle name="Komma 55" xfId="49556" xr:uid="{00000000-0005-0000-0000-00005A890000}"/>
    <cellStyle name="Komma 55 2" xfId="49557" xr:uid="{00000000-0005-0000-0000-00005B890000}"/>
    <cellStyle name="Komma 56" xfId="49558" xr:uid="{00000000-0005-0000-0000-00005C890000}"/>
    <cellStyle name="Komma 57" xfId="49559" xr:uid="{00000000-0005-0000-0000-00005D890000}"/>
    <cellStyle name="Komma 58" xfId="53193" xr:uid="{C5210520-4B5B-4BF7-9B5C-BDF2A256BF2D}"/>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1" xr:uid="{00000000-0005-0000-0000-000064890000}"/>
    <cellStyle name="Komma 6 2 3_LR2" xfId="53213" xr:uid="{67960F41-08FD-4F5F-87C8-A1920F0195ED}"/>
    <cellStyle name="Komma 6 2 4" xfId="36346" xr:uid="{00000000-0005-0000-0000-000065890000}"/>
    <cellStyle name="Komma 6 2 5" xfId="36852"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1" xr:uid="{00000000-0005-0000-0000-00006A890000}"/>
    <cellStyle name="Komma 6 3 2_LR2" xfId="53214" xr:uid="{27D5C2CA-00DA-4E3E-A62E-4F75D942202D}"/>
    <cellStyle name="Komma 6 3 3" xfId="36358" xr:uid="{00000000-0005-0000-0000-00006B890000}"/>
    <cellStyle name="Komma 6 3 4" xfId="49560"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28" xr:uid="{00000000-0005-0000-0000-000070890000}"/>
    <cellStyle name="Komma 6 4 3" xfId="24777" xr:uid="{00000000-0005-0000-0000-000071890000}"/>
    <cellStyle name="Komma 6 4 4" xfId="36112" xr:uid="{00000000-0005-0000-0000-000072890000}"/>
    <cellStyle name="Komma 6 4_AVA DVA EL" xfId="24778" xr:uid="{00000000-0005-0000-0000-000073890000}"/>
    <cellStyle name="Komma 6 5" xfId="36295" xr:uid="{00000000-0005-0000-0000-000074890000}"/>
    <cellStyle name="Komma 6 6" xfId="36851"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47" xr:uid="{00000000-0005-0000-0000-00007A890000}"/>
    <cellStyle name="Komma 7 2 3" xfId="36144" xr:uid="{00000000-0005-0000-0000-00007B890000}"/>
    <cellStyle name="Komma 7 2 4" xfId="40100"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59" xr:uid="{00000000-0005-0000-0000-000080890000}"/>
    <cellStyle name="Komma 7 3 3" xfId="24783" xr:uid="{00000000-0005-0000-0000-000081890000}"/>
    <cellStyle name="Komma 7 3 3 2" xfId="49561" xr:uid="{00000000-0005-0000-0000-000082890000}"/>
    <cellStyle name="Komma 7 3 4" xfId="36174" xr:uid="{00000000-0005-0000-0000-000083890000}"/>
    <cellStyle name="Komma 7 3 5" xfId="40101" xr:uid="{00000000-0005-0000-0000-000084890000}"/>
    <cellStyle name="Komma 7 3_AVA DVA EL" xfId="24784" xr:uid="{00000000-0005-0000-0000-000085890000}"/>
    <cellStyle name="Komma 7 4" xfId="36115" xr:uid="{00000000-0005-0000-0000-000086890000}"/>
    <cellStyle name="Komma 7 4 2" xfId="36329" xr:uid="{00000000-0005-0000-0000-000087890000}"/>
    <cellStyle name="Komma 7 4 3" xfId="40102" xr:uid="{00000000-0005-0000-0000-000088890000}"/>
    <cellStyle name="Komma 7 5" xfId="36296" xr:uid="{00000000-0005-0000-0000-000089890000}"/>
    <cellStyle name="Komma 7 6" xfId="36853" xr:uid="{00000000-0005-0000-0000-00008A890000}"/>
    <cellStyle name="Komma 7_7. Other MTM adjustments" xfId="49562" xr:uid="{00000000-0005-0000-0000-00008B890000}"/>
    <cellStyle name="Komma 8" xfId="7503" xr:uid="{00000000-0005-0000-0000-00008C890000}"/>
    <cellStyle name="Komma 8 10" xfId="49563" xr:uid="{00000000-0005-0000-0000-00008D890000}"/>
    <cellStyle name="Komma 8 11" xfId="49564" xr:uid="{00000000-0005-0000-0000-00008E890000}"/>
    <cellStyle name="Komma 8 2" xfId="7504" xr:uid="{00000000-0005-0000-0000-00008F890000}"/>
    <cellStyle name="Komma 8 2 10" xfId="49565"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66" xr:uid="{00000000-0005-0000-0000-000096890000}"/>
    <cellStyle name="Komma 8 2 2 5" xfId="49567" xr:uid="{00000000-0005-0000-0000-000097890000}"/>
    <cellStyle name="Komma 8 2 2 6" xfId="49568"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47" xr:uid="{00000000-0005-0000-0000-00009D890000}"/>
    <cellStyle name="Komma 8 2 3 5" xfId="49569"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48" xr:uid="{00000000-0005-0000-0000-0000A3890000}"/>
    <cellStyle name="Komma 8 2 4 5" xfId="49570"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1"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55" xr:uid="{00000000-0005-0000-0000-0000AF890000}"/>
    <cellStyle name="Komma 8 2 9" xfId="49572"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77" xr:uid="{00000000-0005-0000-0000-0000B5890000}"/>
    <cellStyle name="Komma 8 3 2_AVA DVA EL" xfId="24804" xr:uid="{00000000-0005-0000-0000-0000B6890000}"/>
    <cellStyle name="Komma 8 3 3" xfId="24805" xr:uid="{00000000-0005-0000-0000-0000B7890000}"/>
    <cellStyle name="Komma 8 3 3 2" xfId="36360" xr:uid="{00000000-0005-0000-0000-0000B8890000}"/>
    <cellStyle name="Komma 8 3 4" xfId="49573" xr:uid="{00000000-0005-0000-0000-0000B9890000}"/>
    <cellStyle name="Komma 8 3 5" xfId="49574" xr:uid="{00000000-0005-0000-0000-0000BA890000}"/>
    <cellStyle name="Komma 8 3 6" xfId="49575" xr:uid="{00000000-0005-0000-0000-0000BB890000}"/>
    <cellStyle name="Komma 8 3 7" xfId="49576"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1"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18" xr:uid="{00000000-0005-0000-0000-0000C5890000}"/>
    <cellStyle name="Komma 8 4 6" xfId="36024"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297" xr:uid="{00000000-0005-0000-0000-0000CB890000}"/>
    <cellStyle name="Komma 8 5 5" xfId="49577"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78" xr:uid="{00000000-0005-0000-0000-0000D1890000}"/>
    <cellStyle name="Komma 8 6 5" xfId="49579" xr:uid="{00000000-0005-0000-0000-0000D2890000}"/>
    <cellStyle name="Komma 8 6_AVA DVA EL" xfId="24819" xr:uid="{00000000-0005-0000-0000-0000D3890000}"/>
    <cellStyle name="Komma 8 7" xfId="24820" xr:uid="{00000000-0005-0000-0000-0000D4890000}"/>
    <cellStyle name="Komma 8 8" xfId="36854" xr:uid="{00000000-0005-0000-0000-0000D5890000}"/>
    <cellStyle name="Komma 8 9" xfId="49580" xr:uid="{00000000-0005-0000-0000-0000D6890000}"/>
    <cellStyle name="Komma 8_7. Other MTM adjustments" xfId="49581"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0" xr:uid="{00000000-0005-0000-0000-0000DE890000}"/>
    <cellStyle name="Komma 9 2 4" xfId="36349" xr:uid="{00000000-0005-0000-0000-0000DF890000}"/>
    <cellStyle name="Komma 9 2 5" xfId="40103"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0" xr:uid="{00000000-0005-0000-0000-0000E4890000}"/>
    <cellStyle name="Komma 9 3 2_LR2" xfId="53215" xr:uid="{5931297E-8F62-47D9-98B0-D63283180F60}"/>
    <cellStyle name="Komma 9 3 3" xfId="24821" xr:uid="{00000000-0005-0000-0000-0000E5890000}"/>
    <cellStyle name="Komma 9 3 3 2" xfId="36361" xr:uid="{00000000-0005-0000-0000-0000E6890000}"/>
    <cellStyle name="Komma 9 3 4" xfId="36506" xr:uid="{00000000-0005-0000-0000-0000E7890000}"/>
    <cellStyle name="Komma 9 3 5" xfId="40104" xr:uid="{00000000-0005-0000-0000-0000E8890000}"/>
    <cellStyle name="Komma 9 3_AVA DVA EL" xfId="24822" xr:uid="{00000000-0005-0000-0000-0000E9890000}"/>
    <cellStyle name="Komma 9 4" xfId="7519" xr:uid="{00000000-0005-0000-0000-0000EA890000}"/>
    <cellStyle name="Komma 9 4 2" xfId="36333" xr:uid="{00000000-0005-0000-0000-0000EB890000}"/>
    <cellStyle name="Komma 9 4 3" xfId="36121" xr:uid="{00000000-0005-0000-0000-0000EC890000}"/>
    <cellStyle name="Komma 9 5" xfId="36298" xr:uid="{00000000-0005-0000-0000-0000ED890000}"/>
    <cellStyle name="Komma 9 6" xfId="36856"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82"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68"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05" xr:uid="{00000000-0005-0000-0000-0000028A0000}"/>
    <cellStyle name="Kontrollcelle 2 2_AVA DVA EL" xfId="24838" xr:uid="{00000000-0005-0000-0000-0000038A0000}"/>
    <cellStyle name="Kontrollcelle 2 3" xfId="24839" xr:uid="{00000000-0005-0000-0000-0000048A0000}"/>
    <cellStyle name="Kontrollcelle 2 3 2" xfId="40106" xr:uid="{00000000-0005-0000-0000-0000058A0000}"/>
    <cellStyle name="Kontrollcelle 2 4" xfId="49583" xr:uid="{00000000-0005-0000-0000-0000068A0000}"/>
    <cellStyle name="Kontrollcelle 2 5" xfId="49584" xr:uid="{00000000-0005-0000-0000-0000078A0000}"/>
    <cellStyle name="Kontrollcelle 2 6" xfId="49585" xr:uid="{00000000-0005-0000-0000-0000088A0000}"/>
    <cellStyle name="Kontrollcelle 2_A01" xfId="35922"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07" xr:uid="{00000000-0005-0000-0000-00000D8A0000}"/>
    <cellStyle name="Kontrollcelle 3_AVA DVA EL" xfId="24843" xr:uid="{00000000-0005-0000-0000-00000E8A0000}"/>
    <cellStyle name="Kontrollcelle 4" xfId="24844" xr:uid="{00000000-0005-0000-0000-00000F8A0000}"/>
    <cellStyle name="Kontrollcelle 4 2" xfId="40108" xr:uid="{00000000-0005-0000-0000-0000108A0000}"/>
    <cellStyle name="Kontrollcelle 5" xfId="24845" xr:uid="{00000000-0005-0000-0000-0000118A0000}"/>
    <cellStyle name="Kontrollcelle 6" xfId="49586" xr:uid="{00000000-0005-0000-0000-0000128A0000}"/>
    <cellStyle name="Kontrollcelle_7. Other MTM adjustments" xfId="49587"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07" xr:uid="{00000000-0005-0000-0000-00001A8A0000}"/>
    <cellStyle name="KRADSFI 2 3" xfId="36730" xr:uid="{00000000-0005-0000-0000-00001B8A0000}"/>
    <cellStyle name="KRADSFI 3" xfId="36456" xr:uid="{00000000-0005-0000-0000-00001C8A0000}"/>
    <cellStyle name="KRADSFI 3 2" xfId="36005" xr:uid="{00000000-0005-0000-0000-00001D8A0000}"/>
    <cellStyle name="KRADSFI_A01" xfId="35923"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88" xr:uid="{00000000-0005-0000-0000-0000268A0000}"/>
    <cellStyle name="Lien hypertexte 2 2_AVA DVA EL" xfId="24856" xr:uid="{00000000-0005-0000-0000-0000278A0000}"/>
    <cellStyle name="Lien hypertexte 2 3" xfId="24857" xr:uid="{00000000-0005-0000-0000-0000288A0000}"/>
    <cellStyle name="Lien hypertexte 2 4" xfId="49589"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0" xr:uid="{00000000-0005-0000-0000-00002D8A0000}"/>
    <cellStyle name="Lien hypertexte 3_AVA DVA EL" xfId="24860" xr:uid="{00000000-0005-0000-0000-00002E8A0000}"/>
    <cellStyle name="Link Currency (0)" xfId="7525" xr:uid="{00000000-0005-0000-0000-00002F8A0000}"/>
    <cellStyle name="Link Currency (0) 2" xfId="49591" xr:uid="{00000000-0005-0000-0000-0000308A0000}"/>
    <cellStyle name="Link Currency (2)" xfId="7526" xr:uid="{00000000-0005-0000-0000-0000318A0000}"/>
    <cellStyle name="Link Currency (2) 2" xfId="49592" xr:uid="{00000000-0005-0000-0000-0000328A0000}"/>
    <cellStyle name="Link Units (0)" xfId="7527" xr:uid="{00000000-0005-0000-0000-0000338A0000}"/>
    <cellStyle name="Link Units (0) 2" xfId="49593" xr:uid="{00000000-0005-0000-0000-0000348A0000}"/>
    <cellStyle name="Link Units (1)" xfId="7528" xr:uid="{00000000-0005-0000-0000-0000358A0000}"/>
    <cellStyle name="Link Units (1) 2" xfId="49594" xr:uid="{00000000-0005-0000-0000-0000368A0000}"/>
    <cellStyle name="Link Units (2)" xfId="7529" xr:uid="{00000000-0005-0000-0000-0000378A0000}"/>
    <cellStyle name="Link Units (2) 2" xfId="49595" xr:uid="{00000000-0005-0000-0000-0000388A0000}"/>
    <cellStyle name="Linked Cell" xfId="7530" xr:uid="{00000000-0005-0000-0000-0000398A0000}"/>
    <cellStyle name="Linked Cell 10" xfId="7531" xr:uid="{00000000-0005-0000-0000-00003A8A0000}"/>
    <cellStyle name="Linked Cell 11" xfId="49596"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4"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597"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598"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69" xr:uid="{00000000-0005-0000-0000-0000AE8A0000}"/>
    <cellStyle name="Merknad 10" xfId="36595"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599" xr:uid="{00000000-0005-0000-0000-0000B38A0000}"/>
    <cellStyle name="Merknad 2 10 3" xfId="49600" xr:uid="{00000000-0005-0000-0000-0000B48A0000}"/>
    <cellStyle name="Merknad 2 10 4" xfId="49601" xr:uid="{00000000-0005-0000-0000-0000B58A0000}"/>
    <cellStyle name="Merknad 2 10_3. Chng in credit spreads" xfId="49602" xr:uid="{00000000-0005-0000-0000-0000B68A0000}"/>
    <cellStyle name="Merknad 2 11" xfId="7545" xr:uid="{00000000-0005-0000-0000-0000B78A0000}"/>
    <cellStyle name="Merknad 2 11 2" xfId="24962" xr:uid="{00000000-0005-0000-0000-0000B88A0000}"/>
    <cellStyle name="Merknad 2 11 3" xfId="49603" xr:uid="{00000000-0005-0000-0000-0000B98A0000}"/>
    <cellStyle name="Merknad 2 11_A01" xfId="35925" xr:uid="{00000000-0005-0000-0000-0000BA8A0000}"/>
    <cellStyle name="Merknad 2 12" xfId="7546" xr:uid="{00000000-0005-0000-0000-0000BB8A0000}"/>
    <cellStyle name="Merknad 2 12 2" xfId="24963" xr:uid="{00000000-0005-0000-0000-0000BC8A0000}"/>
    <cellStyle name="Merknad 2 12 3" xfId="49604" xr:uid="{00000000-0005-0000-0000-0000BD8A0000}"/>
    <cellStyle name="Merknad 2 12_A01" xfId="35926" xr:uid="{00000000-0005-0000-0000-0000BE8A0000}"/>
    <cellStyle name="Merknad 2 13" xfId="7547" xr:uid="{00000000-0005-0000-0000-0000BF8A0000}"/>
    <cellStyle name="Merknad 2 13 2" xfId="24964" xr:uid="{00000000-0005-0000-0000-0000C08A0000}"/>
    <cellStyle name="Merknad 2 13 3" xfId="49605" xr:uid="{00000000-0005-0000-0000-0000C18A0000}"/>
    <cellStyle name="Merknad 2 13_A01" xfId="35927" xr:uid="{00000000-0005-0000-0000-0000C28A0000}"/>
    <cellStyle name="Merknad 2 14" xfId="7548" xr:uid="{00000000-0005-0000-0000-0000C38A0000}"/>
    <cellStyle name="Merknad 2 14 2" xfId="24965" xr:uid="{00000000-0005-0000-0000-0000C48A0000}"/>
    <cellStyle name="Merknad 2 14 3" xfId="49606" xr:uid="{00000000-0005-0000-0000-0000C58A0000}"/>
    <cellStyle name="Merknad 2 14_A01" xfId="35928" xr:uid="{00000000-0005-0000-0000-0000C68A0000}"/>
    <cellStyle name="Merknad 2 15" xfId="7549" xr:uid="{00000000-0005-0000-0000-0000C78A0000}"/>
    <cellStyle name="Merknad 2 15 2" xfId="24966" xr:uid="{00000000-0005-0000-0000-0000C88A0000}"/>
    <cellStyle name="Merknad 2 15 3" xfId="49607" xr:uid="{00000000-0005-0000-0000-0000C98A0000}"/>
    <cellStyle name="Merknad 2 15_A01" xfId="35929" xr:uid="{00000000-0005-0000-0000-0000CA8A0000}"/>
    <cellStyle name="Merknad 2 16" xfId="7550" xr:uid="{00000000-0005-0000-0000-0000CB8A0000}"/>
    <cellStyle name="Merknad 2 16 2" xfId="24967" xr:uid="{00000000-0005-0000-0000-0000CC8A0000}"/>
    <cellStyle name="Merknad 2 16 3" xfId="49608" xr:uid="{00000000-0005-0000-0000-0000CD8A0000}"/>
    <cellStyle name="Merknad 2 16_A01" xfId="35930" xr:uid="{00000000-0005-0000-0000-0000CE8A0000}"/>
    <cellStyle name="Merknad 2 17" xfId="7551" xr:uid="{00000000-0005-0000-0000-0000CF8A0000}"/>
    <cellStyle name="Merknad 2 17 2" xfId="24968" xr:uid="{00000000-0005-0000-0000-0000D08A0000}"/>
    <cellStyle name="Merknad 2 17 3" xfId="49609" xr:uid="{00000000-0005-0000-0000-0000D18A0000}"/>
    <cellStyle name="Merknad 2 17_A01" xfId="35931" xr:uid="{00000000-0005-0000-0000-0000D28A0000}"/>
    <cellStyle name="Merknad 2 18" xfId="7552" xr:uid="{00000000-0005-0000-0000-0000D38A0000}"/>
    <cellStyle name="Merknad 2 18 2" xfId="24969" xr:uid="{00000000-0005-0000-0000-0000D48A0000}"/>
    <cellStyle name="Merknad 2 18 3" xfId="49610" xr:uid="{00000000-0005-0000-0000-0000D58A0000}"/>
    <cellStyle name="Merknad 2 18_A01" xfId="35932" xr:uid="{00000000-0005-0000-0000-0000D68A0000}"/>
    <cellStyle name="Merknad 2 19" xfId="7553" xr:uid="{00000000-0005-0000-0000-0000D78A0000}"/>
    <cellStyle name="Merknad 2 19 2" xfId="24970" xr:uid="{00000000-0005-0000-0000-0000D88A0000}"/>
    <cellStyle name="Merknad 2 19 3" xfId="49611" xr:uid="{00000000-0005-0000-0000-0000D98A0000}"/>
    <cellStyle name="Merknad 2 19_A01" xfId="35933" xr:uid="{00000000-0005-0000-0000-0000DA8A0000}"/>
    <cellStyle name="Merknad 2 2" xfId="7554" xr:uid="{00000000-0005-0000-0000-0000DB8A0000}"/>
    <cellStyle name="Merknad 2 2 10" xfId="49612" xr:uid="{00000000-0005-0000-0000-0000DC8A0000}"/>
    <cellStyle name="Merknad 2 2 11" xfId="49613" xr:uid="{00000000-0005-0000-0000-0000DD8A0000}"/>
    <cellStyle name="Merknad 2 2 12" xfId="49614" xr:uid="{00000000-0005-0000-0000-0000DE8A0000}"/>
    <cellStyle name="Merknad 2 2 2" xfId="12531" xr:uid="{00000000-0005-0000-0000-0000DF8A0000}"/>
    <cellStyle name="Merknad 2 2 2 10" xfId="49615" xr:uid="{00000000-0005-0000-0000-0000E08A0000}"/>
    <cellStyle name="Merknad 2 2 2 11" xfId="49616" xr:uid="{00000000-0005-0000-0000-0000E18A0000}"/>
    <cellStyle name="Merknad 2 2 2 2" xfId="12532" xr:uid="{00000000-0005-0000-0000-0000E28A0000}"/>
    <cellStyle name="Merknad 2 2 2 2 10" xfId="49617"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18" xr:uid="{00000000-0005-0000-0000-0000E78A0000}"/>
    <cellStyle name="Merknad 2 2 2 2 2 5" xfId="49619" xr:uid="{00000000-0005-0000-0000-0000E88A0000}"/>
    <cellStyle name="Merknad 2 2 2 2 2 6" xfId="49620"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1" xr:uid="{00000000-0005-0000-0000-0000EE8A0000}"/>
    <cellStyle name="Merknad 2 2 2 2 3 5" xfId="49622" xr:uid="{00000000-0005-0000-0000-0000EF8A0000}"/>
    <cellStyle name="Merknad 2 2 2 2 3 6" xfId="49623"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24" xr:uid="{00000000-0005-0000-0000-0000F58A0000}"/>
    <cellStyle name="Merknad 2 2 2 2 4 5" xfId="49625" xr:uid="{00000000-0005-0000-0000-0000F68A0000}"/>
    <cellStyle name="Merknad 2 2 2 2 4 6" xfId="49626"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27" xr:uid="{00000000-0005-0000-0000-0000FC8A0000}"/>
    <cellStyle name="Merknad 2 2 2 2 5 5" xfId="49628"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29" xr:uid="{00000000-0005-0000-0000-0000018B0000}"/>
    <cellStyle name="Merknad 2 2 2 2 9" xfId="49630" xr:uid="{00000000-0005-0000-0000-0000028B0000}"/>
    <cellStyle name="Merknad 2 2 2 2_3. Chng in credit spreads" xfId="49631" xr:uid="{00000000-0005-0000-0000-0000038B0000}"/>
    <cellStyle name="Merknad 2 2 2 3" xfId="24989" xr:uid="{00000000-0005-0000-0000-0000048B0000}"/>
    <cellStyle name="Merknad 2 2 2 3 2" xfId="24990" xr:uid="{00000000-0005-0000-0000-0000058B0000}"/>
    <cellStyle name="Merknad 2 2 2 3 2 2" xfId="49632" xr:uid="{00000000-0005-0000-0000-0000068B0000}"/>
    <cellStyle name="Merknad 2 2 2 3 3" xfId="24991" xr:uid="{00000000-0005-0000-0000-0000078B0000}"/>
    <cellStyle name="Merknad 2 2 2 3 3 2" xfId="49633" xr:uid="{00000000-0005-0000-0000-0000088B0000}"/>
    <cellStyle name="Merknad 2 2 2 3 4" xfId="49634" xr:uid="{00000000-0005-0000-0000-0000098B0000}"/>
    <cellStyle name="Merknad 2 2 2 3 5" xfId="49635" xr:uid="{00000000-0005-0000-0000-00000A8B0000}"/>
    <cellStyle name="Merknad 2 2 2 3 6" xfId="49636" xr:uid="{00000000-0005-0000-0000-00000B8B0000}"/>
    <cellStyle name="Merknad 2 2 2 3_3. Chng in credit spreads" xfId="49637"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38" xr:uid="{00000000-0005-0000-0000-0000108B0000}"/>
    <cellStyle name="Merknad 2 2 2 4 5" xfId="49639" xr:uid="{00000000-0005-0000-0000-0000118B0000}"/>
    <cellStyle name="Merknad 2 2 2 4 6" xfId="49640"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1" xr:uid="{00000000-0005-0000-0000-0000178B0000}"/>
    <cellStyle name="Merknad 2 2 2 5 5" xfId="49642" xr:uid="{00000000-0005-0000-0000-0000188B0000}"/>
    <cellStyle name="Merknad 2 2 2 5 6" xfId="49643"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44" xr:uid="{00000000-0005-0000-0000-00001D8B0000}"/>
    <cellStyle name="Merknad 2 2 2 6 3" xfId="25002" xr:uid="{00000000-0005-0000-0000-00001E8B0000}"/>
    <cellStyle name="Merknad 2 2 2 6 4" xfId="49645" xr:uid="{00000000-0005-0000-0000-00001F8B0000}"/>
    <cellStyle name="Merknad 2 2 2 6 5" xfId="49646" xr:uid="{00000000-0005-0000-0000-0000208B0000}"/>
    <cellStyle name="Merknad 2 2 2 6_3. Chng in credit spreads" xfId="49647" xr:uid="{00000000-0005-0000-0000-0000218B0000}"/>
    <cellStyle name="Merknad 2 2 2 7" xfId="25003" xr:uid="{00000000-0005-0000-0000-0000228B0000}"/>
    <cellStyle name="Merknad 2 2 2 7 2" xfId="49648" xr:uid="{00000000-0005-0000-0000-0000238B0000}"/>
    <cellStyle name="Merknad 2 2 2 8" xfId="25004" xr:uid="{00000000-0005-0000-0000-0000248B0000}"/>
    <cellStyle name="Merknad 2 2 2 9" xfId="40110" xr:uid="{00000000-0005-0000-0000-0000258B0000}"/>
    <cellStyle name="Merknad 2 2 2_3. Chng in credit spreads" xfId="49649" xr:uid="{00000000-0005-0000-0000-0000268B0000}"/>
    <cellStyle name="Merknad 2 2 3" xfId="12533" xr:uid="{00000000-0005-0000-0000-0000278B0000}"/>
    <cellStyle name="Merknad 2 2 3 10" xfId="49650" xr:uid="{00000000-0005-0000-0000-0000288B0000}"/>
    <cellStyle name="Merknad 2 2 3 2" xfId="25005" xr:uid="{00000000-0005-0000-0000-0000298B0000}"/>
    <cellStyle name="Merknad 2 2 3 2 2" xfId="25006" xr:uid="{00000000-0005-0000-0000-00002A8B0000}"/>
    <cellStyle name="Merknad 2 2 3 2 2 2" xfId="49651" xr:uid="{00000000-0005-0000-0000-00002B8B0000}"/>
    <cellStyle name="Merknad 2 2 3 2 3" xfId="25007" xr:uid="{00000000-0005-0000-0000-00002C8B0000}"/>
    <cellStyle name="Merknad 2 2 3 2 3 2" xfId="49652" xr:uid="{00000000-0005-0000-0000-00002D8B0000}"/>
    <cellStyle name="Merknad 2 2 3 2 4" xfId="49653" xr:uid="{00000000-0005-0000-0000-00002E8B0000}"/>
    <cellStyle name="Merknad 2 2 3 2 5" xfId="49654" xr:uid="{00000000-0005-0000-0000-00002F8B0000}"/>
    <cellStyle name="Merknad 2 2 3 2 6" xfId="49655" xr:uid="{00000000-0005-0000-0000-0000308B0000}"/>
    <cellStyle name="Merknad 2 2 3 2_3. Chng in credit spreads" xfId="49656"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57" xr:uid="{00000000-0005-0000-0000-0000358B0000}"/>
    <cellStyle name="Merknad 2 2 3 3 5" xfId="49658" xr:uid="{00000000-0005-0000-0000-0000368B0000}"/>
    <cellStyle name="Merknad 2 2 3 3 6" xfId="49659"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0" xr:uid="{00000000-0005-0000-0000-00003C8B0000}"/>
    <cellStyle name="Merknad 2 2 3 4 5" xfId="49661" xr:uid="{00000000-0005-0000-0000-00003D8B0000}"/>
    <cellStyle name="Merknad 2 2 3 4 6" xfId="49662"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63" xr:uid="{00000000-0005-0000-0000-0000438B0000}"/>
    <cellStyle name="Merknad 2 2 3 5 5" xfId="49664" xr:uid="{00000000-0005-0000-0000-0000448B0000}"/>
    <cellStyle name="Merknad 2 2 3 5_AVA DVA EL" xfId="25019" xr:uid="{00000000-0005-0000-0000-0000458B0000}"/>
    <cellStyle name="Merknad 2 2 3 6" xfId="25020" xr:uid="{00000000-0005-0000-0000-0000468B0000}"/>
    <cellStyle name="Merknad 2 2 3 6 2" xfId="49665" xr:uid="{00000000-0005-0000-0000-0000478B0000}"/>
    <cellStyle name="Merknad 2 2 3 7" xfId="25021" xr:uid="{00000000-0005-0000-0000-0000488B0000}"/>
    <cellStyle name="Merknad 2 2 3 8" xfId="49666" xr:uid="{00000000-0005-0000-0000-0000498B0000}"/>
    <cellStyle name="Merknad 2 2 3 9" xfId="49667" xr:uid="{00000000-0005-0000-0000-00004A8B0000}"/>
    <cellStyle name="Merknad 2 2 3_3. Chng in credit spreads" xfId="49668" xr:uid="{00000000-0005-0000-0000-00004B8B0000}"/>
    <cellStyle name="Merknad 2 2 4" xfId="25022" xr:uid="{00000000-0005-0000-0000-00004C8B0000}"/>
    <cellStyle name="Merknad 2 2 4 2" xfId="25023" xr:uid="{00000000-0005-0000-0000-00004D8B0000}"/>
    <cellStyle name="Merknad 2 2 4 2 2" xfId="49669" xr:uid="{00000000-0005-0000-0000-00004E8B0000}"/>
    <cellStyle name="Merknad 2 2 4 3" xfId="25024" xr:uid="{00000000-0005-0000-0000-00004F8B0000}"/>
    <cellStyle name="Merknad 2 2 4 3 2" xfId="49670" xr:uid="{00000000-0005-0000-0000-0000508B0000}"/>
    <cellStyle name="Merknad 2 2 4 4" xfId="49671" xr:uid="{00000000-0005-0000-0000-0000518B0000}"/>
    <cellStyle name="Merknad 2 2 4 4 2" xfId="49672" xr:uid="{00000000-0005-0000-0000-0000528B0000}"/>
    <cellStyle name="Merknad 2 2 4 5" xfId="49673" xr:uid="{00000000-0005-0000-0000-0000538B0000}"/>
    <cellStyle name="Merknad 2 2 4 5 2" xfId="49674" xr:uid="{00000000-0005-0000-0000-0000548B0000}"/>
    <cellStyle name="Merknad 2 2 4 6" xfId="49675" xr:uid="{00000000-0005-0000-0000-0000558B0000}"/>
    <cellStyle name="Merknad 2 2 4_3. Chng in credit spreads" xfId="49676" xr:uid="{00000000-0005-0000-0000-0000568B0000}"/>
    <cellStyle name="Merknad 2 2 5" xfId="25025" xr:uid="{00000000-0005-0000-0000-0000578B0000}"/>
    <cellStyle name="Merknad 2 2 5 2" xfId="25026" xr:uid="{00000000-0005-0000-0000-0000588B0000}"/>
    <cellStyle name="Merknad 2 2 5 2 2" xfId="49677" xr:uid="{00000000-0005-0000-0000-0000598B0000}"/>
    <cellStyle name="Merknad 2 2 5 3" xfId="25027" xr:uid="{00000000-0005-0000-0000-00005A8B0000}"/>
    <cellStyle name="Merknad 2 2 5 3 2" xfId="49678" xr:uid="{00000000-0005-0000-0000-00005B8B0000}"/>
    <cellStyle name="Merknad 2 2 5 4" xfId="49679" xr:uid="{00000000-0005-0000-0000-00005C8B0000}"/>
    <cellStyle name="Merknad 2 2 5 5" xfId="49680" xr:uid="{00000000-0005-0000-0000-00005D8B0000}"/>
    <cellStyle name="Merknad 2 2 5 6" xfId="49681" xr:uid="{00000000-0005-0000-0000-00005E8B0000}"/>
    <cellStyle name="Merknad 2 2 5_3. Chng in credit spreads" xfId="49682"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83" xr:uid="{00000000-0005-0000-0000-0000638B0000}"/>
    <cellStyle name="Merknad 2 2 6 5" xfId="49684" xr:uid="{00000000-0005-0000-0000-0000648B0000}"/>
    <cellStyle name="Merknad 2 2 6 6" xfId="49685"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86" xr:uid="{00000000-0005-0000-0000-00006A8B0000}"/>
    <cellStyle name="Merknad 2 2 7 5" xfId="49687" xr:uid="{00000000-0005-0000-0000-00006B8B0000}"/>
    <cellStyle name="Merknad 2 2 7 6" xfId="49688" xr:uid="{00000000-0005-0000-0000-00006C8B0000}"/>
    <cellStyle name="Merknad 2 2 7_AVA DVA EL" xfId="25035" xr:uid="{00000000-0005-0000-0000-00006D8B0000}"/>
    <cellStyle name="Merknad 2 2 8" xfId="25036" xr:uid="{00000000-0005-0000-0000-00006E8B0000}"/>
    <cellStyle name="Merknad 2 2 8 2" xfId="49689" xr:uid="{00000000-0005-0000-0000-00006F8B0000}"/>
    <cellStyle name="Merknad 2 2 8 2 2" xfId="49690" xr:uid="{00000000-0005-0000-0000-0000708B0000}"/>
    <cellStyle name="Merknad 2 2 8 3" xfId="49691" xr:uid="{00000000-0005-0000-0000-0000718B0000}"/>
    <cellStyle name="Merknad 2 2 8_3. Chng in credit spreads" xfId="49692" xr:uid="{00000000-0005-0000-0000-0000728B0000}"/>
    <cellStyle name="Merknad 2 2 9" xfId="40109" xr:uid="{00000000-0005-0000-0000-0000738B0000}"/>
    <cellStyle name="Merknad 2 2 9 2" xfId="49693" xr:uid="{00000000-0005-0000-0000-0000748B0000}"/>
    <cellStyle name="Merknad 2 2_3. Chng in credit spreads" xfId="49694" xr:uid="{00000000-0005-0000-0000-0000758B0000}"/>
    <cellStyle name="Merknad 2 20" xfId="7555" xr:uid="{00000000-0005-0000-0000-0000768B0000}"/>
    <cellStyle name="Merknad 2 20 2" xfId="25037" xr:uid="{00000000-0005-0000-0000-0000778B0000}"/>
    <cellStyle name="Merknad 2 20 3" xfId="49695" xr:uid="{00000000-0005-0000-0000-0000788B0000}"/>
    <cellStyle name="Merknad 2 20_A01" xfId="35934"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1"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1" xr:uid="{00000000-0005-0000-0000-00008A8B0000}"/>
    <cellStyle name="Merknad 2 22 13" xfId="36717"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696" xr:uid="{00000000-0005-0000-0000-0000D18B0000}"/>
    <cellStyle name="Merknad 2 3 11" xfId="49697" xr:uid="{00000000-0005-0000-0000-0000D28B0000}"/>
    <cellStyle name="Merknad 2 3 2" xfId="12534" xr:uid="{00000000-0005-0000-0000-0000D38B0000}"/>
    <cellStyle name="Merknad 2 3 2 10" xfId="49698" xr:uid="{00000000-0005-0000-0000-0000D48B0000}"/>
    <cellStyle name="Merknad 2 3 2 2" xfId="25056" xr:uid="{00000000-0005-0000-0000-0000D58B0000}"/>
    <cellStyle name="Merknad 2 3 2 2 2" xfId="25057" xr:uid="{00000000-0005-0000-0000-0000D68B0000}"/>
    <cellStyle name="Merknad 2 3 2 2 2 2" xfId="49699" xr:uid="{00000000-0005-0000-0000-0000D78B0000}"/>
    <cellStyle name="Merknad 2 3 2 2 3" xfId="25058" xr:uid="{00000000-0005-0000-0000-0000D88B0000}"/>
    <cellStyle name="Merknad 2 3 2 2 3 2" xfId="49700" xr:uid="{00000000-0005-0000-0000-0000D98B0000}"/>
    <cellStyle name="Merknad 2 3 2 2 4" xfId="49701" xr:uid="{00000000-0005-0000-0000-0000DA8B0000}"/>
    <cellStyle name="Merknad 2 3 2 2 5" xfId="49702" xr:uid="{00000000-0005-0000-0000-0000DB8B0000}"/>
    <cellStyle name="Merknad 2 3 2 2 6" xfId="49703" xr:uid="{00000000-0005-0000-0000-0000DC8B0000}"/>
    <cellStyle name="Merknad 2 3 2 2_3. Chng in credit spreads" xfId="49704"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05" xr:uid="{00000000-0005-0000-0000-0000E18B0000}"/>
    <cellStyle name="Merknad 2 3 2 3 5" xfId="49706" xr:uid="{00000000-0005-0000-0000-0000E28B0000}"/>
    <cellStyle name="Merknad 2 3 2 3 6" xfId="49707"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08" xr:uid="{00000000-0005-0000-0000-0000E88B0000}"/>
    <cellStyle name="Merknad 2 3 2 4 5" xfId="49709" xr:uid="{00000000-0005-0000-0000-0000E98B0000}"/>
    <cellStyle name="Merknad 2 3 2 4 6" xfId="49710"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1" xr:uid="{00000000-0005-0000-0000-0000EF8B0000}"/>
    <cellStyle name="Merknad 2 3 2 5 5" xfId="49712" xr:uid="{00000000-0005-0000-0000-0000F08B0000}"/>
    <cellStyle name="Merknad 2 3 2 5_AVA DVA EL" xfId="25070" xr:uid="{00000000-0005-0000-0000-0000F18B0000}"/>
    <cellStyle name="Merknad 2 3 2 6" xfId="25071" xr:uid="{00000000-0005-0000-0000-0000F28B0000}"/>
    <cellStyle name="Merknad 2 3 2 6 2" xfId="49713" xr:uid="{00000000-0005-0000-0000-0000F38B0000}"/>
    <cellStyle name="Merknad 2 3 2 7" xfId="25072" xr:uid="{00000000-0005-0000-0000-0000F48B0000}"/>
    <cellStyle name="Merknad 2 3 2 8" xfId="49714" xr:uid="{00000000-0005-0000-0000-0000F58B0000}"/>
    <cellStyle name="Merknad 2 3 2 9" xfId="49715" xr:uid="{00000000-0005-0000-0000-0000F68B0000}"/>
    <cellStyle name="Merknad 2 3 2_3. Chng in credit spreads" xfId="49716" xr:uid="{00000000-0005-0000-0000-0000F78B0000}"/>
    <cellStyle name="Merknad 2 3 3" xfId="25073" xr:uid="{00000000-0005-0000-0000-0000F88B0000}"/>
    <cellStyle name="Merknad 2 3 3 2" xfId="25074" xr:uid="{00000000-0005-0000-0000-0000F98B0000}"/>
    <cellStyle name="Merknad 2 3 3 2 2" xfId="49717" xr:uid="{00000000-0005-0000-0000-0000FA8B0000}"/>
    <cellStyle name="Merknad 2 3 3 2 2 2" xfId="49718" xr:uid="{00000000-0005-0000-0000-0000FB8B0000}"/>
    <cellStyle name="Merknad 2 3 3 2 3" xfId="49719" xr:uid="{00000000-0005-0000-0000-0000FC8B0000}"/>
    <cellStyle name="Merknad 2 3 3 2 3 2" xfId="49720" xr:uid="{00000000-0005-0000-0000-0000FD8B0000}"/>
    <cellStyle name="Merknad 2 3 3 2 4" xfId="49721" xr:uid="{00000000-0005-0000-0000-0000FE8B0000}"/>
    <cellStyle name="Merknad 2 3 3 2_3. Chng in credit spreads" xfId="49722" xr:uid="{00000000-0005-0000-0000-0000FF8B0000}"/>
    <cellStyle name="Merknad 2 3 3 3" xfId="25075" xr:uid="{00000000-0005-0000-0000-0000008C0000}"/>
    <cellStyle name="Merknad 2 3 3 3 2" xfId="49723" xr:uid="{00000000-0005-0000-0000-0000018C0000}"/>
    <cellStyle name="Merknad 2 3 3 4" xfId="49724" xr:uid="{00000000-0005-0000-0000-0000028C0000}"/>
    <cellStyle name="Merknad 2 3 3 4 2" xfId="49725" xr:uid="{00000000-0005-0000-0000-0000038C0000}"/>
    <cellStyle name="Merknad 2 3 3 5" xfId="49726" xr:uid="{00000000-0005-0000-0000-0000048C0000}"/>
    <cellStyle name="Merknad 2 3 3 5 2" xfId="49727" xr:uid="{00000000-0005-0000-0000-0000058C0000}"/>
    <cellStyle name="Merknad 2 3 3 6" xfId="49728" xr:uid="{00000000-0005-0000-0000-0000068C0000}"/>
    <cellStyle name="Merknad 2 3 3 6 2" xfId="49729" xr:uid="{00000000-0005-0000-0000-0000078C0000}"/>
    <cellStyle name="Merknad 2 3 3 7" xfId="49730" xr:uid="{00000000-0005-0000-0000-0000088C0000}"/>
    <cellStyle name="Merknad 2 3 3_3. Chng in credit spreads" xfId="49731" xr:uid="{00000000-0005-0000-0000-0000098C0000}"/>
    <cellStyle name="Merknad 2 3 4" xfId="25076" xr:uid="{00000000-0005-0000-0000-00000A8C0000}"/>
    <cellStyle name="Merknad 2 3 4 2" xfId="25077" xr:uid="{00000000-0005-0000-0000-00000B8C0000}"/>
    <cellStyle name="Merknad 2 3 4 2 2" xfId="49732" xr:uid="{00000000-0005-0000-0000-00000C8C0000}"/>
    <cellStyle name="Merknad 2 3 4 3" xfId="25078" xr:uid="{00000000-0005-0000-0000-00000D8C0000}"/>
    <cellStyle name="Merknad 2 3 4 3 2" xfId="49733" xr:uid="{00000000-0005-0000-0000-00000E8C0000}"/>
    <cellStyle name="Merknad 2 3 4 4" xfId="49734" xr:uid="{00000000-0005-0000-0000-00000F8C0000}"/>
    <cellStyle name="Merknad 2 3 4 5" xfId="49735" xr:uid="{00000000-0005-0000-0000-0000108C0000}"/>
    <cellStyle name="Merknad 2 3 4 6" xfId="49736" xr:uid="{00000000-0005-0000-0000-0000118C0000}"/>
    <cellStyle name="Merknad 2 3 4_3. Chng in credit spreads" xfId="49737"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38" xr:uid="{00000000-0005-0000-0000-0000168C0000}"/>
    <cellStyle name="Merknad 2 3 5 5" xfId="49739" xr:uid="{00000000-0005-0000-0000-0000178C0000}"/>
    <cellStyle name="Merknad 2 3 5 6" xfId="49740"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1" xr:uid="{00000000-0005-0000-0000-00001D8C0000}"/>
    <cellStyle name="Merknad 2 3 6 5" xfId="49742" xr:uid="{00000000-0005-0000-0000-00001E8C0000}"/>
    <cellStyle name="Merknad 2 3 6 6" xfId="49743" xr:uid="{00000000-0005-0000-0000-00001F8C0000}"/>
    <cellStyle name="Merknad 2 3 6_AVA DVA EL" xfId="25086" xr:uid="{00000000-0005-0000-0000-0000208C0000}"/>
    <cellStyle name="Merknad 2 3 7" xfId="25087" xr:uid="{00000000-0005-0000-0000-0000218C0000}"/>
    <cellStyle name="Merknad 2 3 7 2" xfId="49744" xr:uid="{00000000-0005-0000-0000-0000228C0000}"/>
    <cellStyle name="Merknad 2 3 8" xfId="40111" xr:uid="{00000000-0005-0000-0000-0000238C0000}"/>
    <cellStyle name="Merknad 2 3 8 2" xfId="49745" xr:uid="{00000000-0005-0000-0000-0000248C0000}"/>
    <cellStyle name="Merknad 2 3 8 2 2" xfId="49746" xr:uid="{00000000-0005-0000-0000-0000258C0000}"/>
    <cellStyle name="Merknad 2 3 8 3" xfId="49747" xr:uid="{00000000-0005-0000-0000-0000268C0000}"/>
    <cellStyle name="Merknad 2 3 8_3. Chng in credit spreads" xfId="49748" xr:uid="{00000000-0005-0000-0000-0000278C0000}"/>
    <cellStyle name="Merknad 2 3 9" xfId="49749" xr:uid="{00000000-0005-0000-0000-0000288C0000}"/>
    <cellStyle name="Merknad 2 3 9 2" xfId="49750" xr:uid="{00000000-0005-0000-0000-0000298C0000}"/>
    <cellStyle name="Merknad 2 3_3. Chng in credit spreads" xfId="49751" xr:uid="{00000000-0005-0000-0000-00002A8C0000}"/>
    <cellStyle name="Merknad 2 30" xfId="25088" xr:uid="{00000000-0005-0000-0000-00002B8C0000}"/>
    <cellStyle name="Merknad 2 31" xfId="25089" xr:uid="{00000000-0005-0000-0000-00002C8C0000}"/>
    <cellStyle name="Merknad 2 32" xfId="36465" xr:uid="{00000000-0005-0000-0000-00002D8C0000}"/>
    <cellStyle name="Merknad 2 33" xfId="36857" xr:uid="{00000000-0005-0000-0000-00002E8C0000}"/>
    <cellStyle name="Merknad 2 34" xfId="49752" xr:uid="{00000000-0005-0000-0000-00002F8C0000}"/>
    <cellStyle name="Merknad 2 4" xfId="7622" xr:uid="{00000000-0005-0000-0000-0000308C0000}"/>
    <cellStyle name="Merknad 2 4 10" xfId="49753" xr:uid="{00000000-0005-0000-0000-0000318C0000}"/>
    <cellStyle name="Merknad 2 4 2" xfId="25090" xr:uid="{00000000-0005-0000-0000-0000328C0000}"/>
    <cellStyle name="Merknad 2 4 2 2" xfId="25091" xr:uid="{00000000-0005-0000-0000-0000338C0000}"/>
    <cellStyle name="Merknad 2 4 2 2 2" xfId="49754" xr:uid="{00000000-0005-0000-0000-0000348C0000}"/>
    <cellStyle name="Merknad 2 4 2 3" xfId="25092" xr:uid="{00000000-0005-0000-0000-0000358C0000}"/>
    <cellStyle name="Merknad 2 4 2 3 2" xfId="49755" xr:uid="{00000000-0005-0000-0000-0000368C0000}"/>
    <cellStyle name="Merknad 2 4 2 4" xfId="49756" xr:uid="{00000000-0005-0000-0000-0000378C0000}"/>
    <cellStyle name="Merknad 2 4 2 5" xfId="49757" xr:uid="{00000000-0005-0000-0000-0000388C0000}"/>
    <cellStyle name="Merknad 2 4 2 6" xfId="49758" xr:uid="{00000000-0005-0000-0000-0000398C0000}"/>
    <cellStyle name="Merknad 2 4 2_3. Chng in credit spreads" xfId="49759"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0" xr:uid="{00000000-0005-0000-0000-00003E8C0000}"/>
    <cellStyle name="Merknad 2 4 3 5" xfId="49761" xr:uid="{00000000-0005-0000-0000-00003F8C0000}"/>
    <cellStyle name="Merknad 2 4 3 6" xfId="49762"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63" xr:uid="{00000000-0005-0000-0000-0000458C0000}"/>
    <cellStyle name="Merknad 2 4 4 5" xfId="49764" xr:uid="{00000000-0005-0000-0000-0000468C0000}"/>
    <cellStyle name="Merknad 2 4 4 6" xfId="49765"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66" xr:uid="{00000000-0005-0000-0000-00004C8C0000}"/>
    <cellStyle name="Merknad 2 4 5 5" xfId="49767" xr:uid="{00000000-0005-0000-0000-00004D8C0000}"/>
    <cellStyle name="Merknad 2 4 5 6" xfId="49768"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69" xr:uid="{00000000-0005-0000-0000-0000528C0000}"/>
    <cellStyle name="Merknad 2 4 6_AVA DVA EL" xfId="25107" xr:uid="{00000000-0005-0000-0000-0000538C0000}"/>
    <cellStyle name="Merknad 2 4 7" xfId="25108" xr:uid="{00000000-0005-0000-0000-0000548C0000}"/>
    <cellStyle name="Merknad 2 4 8" xfId="49770" xr:uid="{00000000-0005-0000-0000-0000558C0000}"/>
    <cellStyle name="Merknad 2 4 9" xfId="49771" xr:uid="{00000000-0005-0000-0000-0000568C0000}"/>
    <cellStyle name="Merknad 2 4_3. Chng in credit spreads" xfId="49772"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73" xr:uid="{00000000-0005-0000-0000-00005B8C0000}"/>
    <cellStyle name="Merknad 2 5 2 3" xfId="49774" xr:uid="{00000000-0005-0000-0000-00005C8C0000}"/>
    <cellStyle name="Merknad 2 5 2 3 2" xfId="49775" xr:uid="{00000000-0005-0000-0000-00005D8C0000}"/>
    <cellStyle name="Merknad 2 5 2 4" xfId="49776" xr:uid="{00000000-0005-0000-0000-00005E8C0000}"/>
    <cellStyle name="Merknad 2 5 2_3. Chng in credit spreads" xfId="49777" xr:uid="{00000000-0005-0000-0000-00005F8C0000}"/>
    <cellStyle name="Merknad 2 5 3" xfId="25111" xr:uid="{00000000-0005-0000-0000-0000608C0000}"/>
    <cellStyle name="Merknad 2 5 3 2" xfId="49778" xr:uid="{00000000-0005-0000-0000-0000618C0000}"/>
    <cellStyle name="Merknad 2 5 4" xfId="49779" xr:uid="{00000000-0005-0000-0000-0000628C0000}"/>
    <cellStyle name="Merknad 2 5 4 2" xfId="49780" xr:uid="{00000000-0005-0000-0000-0000638C0000}"/>
    <cellStyle name="Merknad 2 5 5" xfId="49781" xr:uid="{00000000-0005-0000-0000-0000648C0000}"/>
    <cellStyle name="Merknad 2 5 5 2" xfId="49782" xr:uid="{00000000-0005-0000-0000-0000658C0000}"/>
    <cellStyle name="Merknad 2 5 6" xfId="49783" xr:uid="{00000000-0005-0000-0000-0000668C0000}"/>
    <cellStyle name="Merknad 2 5 6 2" xfId="49784" xr:uid="{00000000-0005-0000-0000-0000678C0000}"/>
    <cellStyle name="Merknad 2 5 7" xfId="49785" xr:uid="{00000000-0005-0000-0000-0000688C0000}"/>
    <cellStyle name="Merknad 2 5 8" xfId="49786" xr:uid="{00000000-0005-0000-0000-0000698C0000}"/>
    <cellStyle name="Merknad 2 5_3. Chng in credit spreads" xfId="49787"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88" xr:uid="{00000000-0005-0000-0000-00006E8C0000}"/>
    <cellStyle name="Merknad 2 6 2_AVA DVA EL" xfId="25114" xr:uid="{00000000-0005-0000-0000-00006F8C0000}"/>
    <cellStyle name="Merknad 2 6 3" xfId="25115" xr:uid="{00000000-0005-0000-0000-0000708C0000}"/>
    <cellStyle name="Merknad 2 6 3 2" xfId="49789" xr:uid="{00000000-0005-0000-0000-0000718C0000}"/>
    <cellStyle name="Merknad 2 6 4" xfId="49790" xr:uid="{00000000-0005-0000-0000-0000728C0000}"/>
    <cellStyle name="Merknad 2 6 4 2" xfId="49791" xr:uid="{00000000-0005-0000-0000-0000738C0000}"/>
    <cellStyle name="Merknad 2 6 5" xfId="49792" xr:uid="{00000000-0005-0000-0000-0000748C0000}"/>
    <cellStyle name="Merknad 2 6 5 2" xfId="49793" xr:uid="{00000000-0005-0000-0000-0000758C0000}"/>
    <cellStyle name="Merknad 2 6 6" xfId="49794" xr:uid="{00000000-0005-0000-0000-0000768C0000}"/>
    <cellStyle name="Merknad 2 6 7" xfId="49795" xr:uid="{00000000-0005-0000-0000-0000778C0000}"/>
    <cellStyle name="Merknad 2 6 8" xfId="49796" xr:uid="{00000000-0005-0000-0000-0000788C0000}"/>
    <cellStyle name="Merknad 2 6_3. Chng in credit spreads" xfId="49797"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798" xr:uid="{00000000-0005-0000-0000-00007F8C0000}"/>
    <cellStyle name="Merknad 2 7 5" xfId="49799" xr:uid="{00000000-0005-0000-0000-0000808C0000}"/>
    <cellStyle name="Merknad 2 7 6" xfId="49800" xr:uid="{00000000-0005-0000-0000-0000818C0000}"/>
    <cellStyle name="Merknad 2 7 7" xfId="49801" xr:uid="{00000000-0005-0000-0000-0000828C0000}"/>
    <cellStyle name="Merknad 2 7_A01" xfId="35935"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02" xr:uid="{00000000-0005-0000-0000-0000898C0000}"/>
    <cellStyle name="Merknad 2 8 5" xfId="49803" xr:uid="{00000000-0005-0000-0000-00008A8C0000}"/>
    <cellStyle name="Merknad 2 8 6" xfId="49804" xr:uid="{00000000-0005-0000-0000-00008B8C0000}"/>
    <cellStyle name="Merknad 2 8 7" xfId="49805" xr:uid="{00000000-0005-0000-0000-00008C8C0000}"/>
    <cellStyle name="Merknad 2 8_A01" xfId="35936" xr:uid="{00000000-0005-0000-0000-00008D8C0000}"/>
    <cellStyle name="Merknad 2 9" xfId="7627" xr:uid="{00000000-0005-0000-0000-00008E8C0000}"/>
    <cellStyle name="Merknad 2 9 2" xfId="25124" xr:uid="{00000000-0005-0000-0000-00008F8C0000}"/>
    <cellStyle name="Merknad 2 9 3" xfId="49806" xr:uid="{00000000-0005-0000-0000-0000908C0000}"/>
    <cellStyle name="Merknad 2 9 4" xfId="49807" xr:uid="{00000000-0005-0000-0000-0000918C0000}"/>
    <cellStyle name="Merknad 2 9_A01" xfId="35937"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18" xr:uid="{00000000-0005-0000-0000-0000988C0000}"/>
    <cellStyle name="Merknad 3 2_AVA DVA EL" xfId="25128" xr:uid="{00000000-0005-0000-0000-0000998C0000}"/>
    <cellStyle name="Merknad 3 3" xfId="25129" xr:uid="{00000000-0005-0000-0000-00009A8C0000}"/>
    <cellStyle name="Merknad 3 4" xfId="36382" xr:uid="{00000000-0005-0000-0000-00009B8C0000}"/>
    <cellStyle name="Merknad 3 5" xfId="40112" xr:uid="{00000000-0005-0000-0000-00009C8C0000}"/>
    <cellStyle name="Merknad 3_7. Other MTM adjustments" xfId="49808" xr:uid="{00000000-0005-0000-0000-00009D8C0000}"/>
    <cellStyle name="Merknad 4" xfId="12536" xr:uid="{00000000-0005-0000-0000-00009E8C0000}"/>
    <cellStyle name="Merknad 4 2" xfId="25130" xr:uid="{00000000-0005-0000-0000-00009F8C0000}"/>
    <cellStyle name="Merknad 4 2 2" xfId="36640" xr:uid="{00000000-0005-0000-0000-0000A08C0000}"/>
    <cellStyle name="Merknad 4 3" xfId="36409" xr:uid="{00000000-0005-0000-0000-0000A18C0000}"/>
    <cellStyle name="Merknad 4 4" xfId="40113" xr:uid="{00000000-0005-0000-0000-0000A28C0000}"/>
    <cellStyle name="Merknad 4_A02" xfId="55616" xr:uid="{EFF537D6-CFE9-4C90-81A8-2B251D609A22}"/>
    <cellStyle name="Merknad 5" xfId="25131" xr:uid="{00000000-0005-0000-0000-0000A48C0000}"/>
    <cellStyle name="Merknad 5 2" xfId="25132" xr:uid="{00000000-0005-0000-0000-0000A58C0000}"/>
    <cellStyle name="Merknad 5 2 2" xfId="36639" xr:uid="{00000000-0005-0000-0000-0000A68C0000}"/>
    <cellStyle name="Merknad 5 3" xfId="25133" xr:uid="{00000000-0005-0000-0000-0000A78C0000}"/>
    <cellStyle name="Merknad 5 4" xfId="36408" xr:uid="{00000000-0005-0000-0000-0000A88C0000}"/>
    <cellStyle name="Merknad 5 5" xfId="40114"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4" xr:uid="{00000000-0005-0000-0000-0000AE8C0000}"/>
    <cellStyle name="Merknad 6 5" xfId="40115" xr:uid="{00000000-0005-0000-0000-0000AF8C0000}"/>
    <cellStyle name="Merknad 6_AVA DVA EL" xfId="25138" xr:uid="{00000000-0005-0000-0000-0000B08C0000}"/>
    <cellStyle name="Merknad 7" xfId="25139" xr:uid="{00000000-0005-0000-0000-0000B18C0000}"/>
    <cellStyle name="Merknad 7 2" xfId="36671" xr:uid="{00000000-0005-0000-0000-0000B28C0000}"/>
    <cellStyle name="Merknad 8" xfId="25140" xr:uid="{00000000-0005-0000-0000-0000B38C0000}"/>
    <cellStyle name="Merknad 8 2" xfId="36562" xr:uid="{00000000-0005-0000-0000-0000B48C0000}"/>
    <cellStyle name="Merknad 9" xfId="36657" xr:uid="{00000000-0005-0000-0000-0000B58C0000}"/>
    <cellStyle name="Merknad_7. Other MTM adjustments" xfId="49809"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0"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1"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12" xr:uid="{00000000-0005-0000-0000-0000E18C0000}"/>
    <cellStyle name="multiple 10 3" xfId="25171" xr:uid="{00000000-0005-0000-0000-0000E28C0000}"/>
    <cellStyle name="multiple 10 3 2" xfId="49813" xr:uid="{00000000-0005-0000-0000-0000E38C0000}"/>
    <cellStyle name="multiple 10_7. Other MTM adjustments" xfId="49814" xr:uid="{00000000-0005-0000-0000-0000E48C0000}"/>
    <cellStyle name="multiple 11" xfId="25172" xr:uid="{00000000-0005-0000-0000-0000E58C0000}"/>
    <cellStyle name="multiple 11 2" xfId="25173" xr:uid="{00000000-0005-0000-0000-0000E68C0000}"/>
    <cellStyle name="multiple 11 2 2" xfId="49815" xr:uid="{00000000-0005-0000-0000-0000E78C0000}"/>
    <cellStyle name="multiple 11 3" xfId="25174" xr:uid="{00000000-0005-0000-0000-0000E88C0000}"/>
    <cellStyle name="multiple 11 3 2" xfId="49816" xr:uid="{00000000-0005-0000-0000-0000E98C0000}"/>
    <cellStyle name="multiple 11_7. Other MTM adjustments" xfId="49817" xr:uid="{00000000-0005-0000-0000-0000EA8C0000}"/>
    <cellStyle name="multiple 12" xfId="25175" xr:uid="{00000000-0005-0000-0000-0000EB8C0000}"/>
    <cellStyle name="multiple 12 2" xfId="25176" xr:uid="{00000000-0005-0000-0000-0000EC8C0000}"/>
    <cellStyle name="multiple 12 2 2" xfId="49818" xr:uid="{00000000-0005-0000-0000-0000ED8C0000}"/>
    <cellStyle name="multiple 12 3" xfId="25177" xr:uid="{00000000-0005-0000-0000-0000EE8C0000}"/>
    <cellStyle name="multiple 12 3 2" xfId="49819" xr:uid="{00000000-0005-0000-0000-0000EF8C0000}"/>
    <cellStyle name="multiple 12_7. Other MTM adjustments" xfId="49820" xr:uid="{00000000-0005-0000-0000-0000F08C0000}"/>
    <cellStyle name="multiple 13" xfId="25178" xr:uid="{00000000-0005-0000-0000-0000F18C0000}"/>
    <cellStyle name="multiple 13 2" xfId="25179" xr:uid="{00000000-0005-0000-0000-0000F28C0000}"/>
    <cellStyle name="multiple 13 2 2" xfId="49821" xr:uid="{00000000-0005-0000-0000-0000F38C0000}"/>
    <cellStyle name="multiple 13 3" xfId="25180" xr:uid="{00000000-0005-0000-0000-0000F48C0000}"/>
    <cellStyle name="multiple 13 3 2" xfId="49822" xr:uid="{00000000-0005-0000-0000-0000F58C0000}"/>
    <cellStyle name="multiple 13_7. Other MTM adjustments" xfId="49823" xr:uid="{00000000-0005-0000-0000-0000F68C0000}"/>
    <cellStyle name="multiple 14" xfId="25181" xr:uid="{00000000-0005-0000-0000-0000F78C0000}"/>
    <cellStyle name="multiple 14 2" xfId="25182" xr:uid="{00000000-0005-0000-0000-0000F88C0000}"/>
    <cellStyle name="multiple 14 2 2" xfId="49824" xr:uid="{00000000-0005-0000-0000-0000F98C0000}"/>
    <cellStyle name="multiple 14 3" xfId="25183" xr:uid="{00000000-0005-0000-0000-0000FA8C0000}"/>
    <cellStyle name="multiple 14 3 2" xfId="49825" xr:uid="{00000000-0005-0000-0000-0000FB8C0000}"/>
    <cellStyle name="multiple 14_7. Other MTM adjustments" xfId="49826" xr:uid="{00000000-0005-0000-0000-0000FC8C0000}"/>
    <cellStyle name="multiple 15" xfId="25184" xr:uid="{00000000-0005-0000-0000-0000FD8C0000}"/>
    <cellStyle name="multiple 15 2" xfId="25185" xr:uid="{00000000-0005-0000-0000-0000FE8C0000}"/>
    <cellStyle name="multiple 15 2 2" xfId="49827" xr:uid="{00000000-0005-0000-0000-0000FF8C0000}"/>
    <cellStyle name="multiple 15 3" xfId="25186" xr:uid="{00000000-0005-0000-0000-0000008D0000}"/>
    <cellStyle name="multiple 15 3 2" xfId="49828" xr:uid="{00000000-0005-0000-0000-0000018D0000}"/>
    <cellStyle name="multiple 15_7. Other MTM adjustments" xfId="49829" xr:uid="{00000000-0005-0000-0000-0000028D0000}"/>
    <cellStyle name="multiple 16" xfId="25187" xr:uid="{00000000-0005-0000-0000-0000038D0000}"/>
    <cellStyle name="multiple 16 2" xfId="49830" xr:uid="{00000000-0005-0000-0000-0000048D0000}"/>
    <cellStyle name="multiple 17" xfId="25188" xr:uid="{00000000-0005-0000-0000-0000058D0000}"/>
    <cellStyle name="multiple 17 2" xfId="49831" xr:uid="{00000000-0005-0000-0000-0000068D0000}"/>
    <cellStyle name="multiple 18" xfId="25189" xr:uid="{00000000-0005-0000-0000-0000078D0000}"/>
    <cellStyle name="Multiple 19" xfId="49832" xr:uid="{00000000-0005-0000-0000-0000088D0000}"/>
    <cellStyle name="multiple 2" xfId="7639" xr:uid="{00000000-0005-0000-0000-0000098D0000}"/>
    <cellStyle name="multiple 2 2" xfId="25190" xr:uid="{00000000-0005-0000-0000-00000A8D0000}"/>
    <cellStyle name="multiple 2 2 2" xfId="49833" xr:uid="{00000000-0005-0000-0000-00000B8D0000}"/>
    <cellStyle name="multiple 2 2 2 2" xfId="49834" xr:uid="{00000000-0005-0000-0000-00000C8D0000}"/>
    <cellStyle name="multiple 2 2 3" xfId="49835" xr:uid="{00000000-0005-0000-0000-00000D8D0000}"/>
    <cellStyle name="multiple 2 2_7. Other MTM adjustments" xfId="49836" xr:uid="{00000000-0005-0000-0000-00000E8D0000}"/>
    <cellStyle name="multiple 2 3" xfId="49837" xr:uid="{00000000-0005-0000-0000-00000F8D0000}"/>
    <cellStyle name="multiple 2 3 2" xfId="49838" xr:uid="{00000000-0005-0000-0000-0000108D0000}"/>
    <cellStyle name="multiple 2_7. Other MTM adjustments" xfId="49839" xr:uid="{00000000-0005-0000-0000-0000118D0000}"/>
    <cellStyle name="Multiple 20" xfId="49840" xr:uid="{00000000-0005-0000-0000-0000128D0000}"/>
    <cellStyle name="multiple 21" xfId="49841"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42" xr:uid="{00000000-0005-0000-0000-0000178D0000}"/>
    <cellStyle name="multiple 3 2 3" xfId="25194" xr:uid="{00000000-0005-0000-0000-0000188D0000}"/>
    <cellStyle name="multiple 3 2 3 2" xfId="49843" xr:uid="{00000000-0005-0000-0000-0000198D0000}"/>
    <cellStyle name="multiple 3 2_7. Other MTM adjustments" xfId="49844" xr:uid="{00000000-0005-0000-0000-00001A8D0000}"/>
    <cellStyle name="multiple 3 3" xfId="25195" xr:uid="{00000000-0005-0000-0000-00001B8D0000}"/>
    <cellStyle name="multiple 3 3 2" xfId="49845" xr:uid="{00000000-0005-0000-0000-00001C8D0000}"/>
    <cellStyle name="multiple 3 3 2 2" xfId="49846" xr:uid="{00000000-0005-0000-0000-00001D8D0000}"/>
    <cellStyle name="multiple 3 3 3" xfId="49847" xr:uid="{00000000-0005-0000-0000-00001E8D0000}"/>
    <cellStyle name="multiple 3 3 3 2" xfId="49848" xr:uid="{00000000-0005-0000-0000-00001F8D0000}"/>
    <cellStyle name="multiple 3 3 4" xfId="49849" xr:uid="{00000000-0005-0000-0000-0000208D0000}"/>
    <cellStyle name="multiple 3 3 4 2" xfId="49850" xr:uid="{00000000-0005-0000-0000-0000218D0000}"/>
    <cellStyle name="multiple 3 3 5" xfId="49851" xr:uid="{00000000-0005-0000-0000-0000228D0000}"/>
    <cellStyle name="multiple 3 3_7. Other MTM adjustments" xfId="49852" xr:uid="{00000000-0005-0000-0000-0000238D0000}"/>
    <cellStyle name="multiple 3 4" xfId="25196" xr:uid="{00000000-0005-0000-0000-0000248D0000}"/>
    <cellStyle name="multiple 3 4 2" xfId="49853" xr:uid="{00000000-0005-0000-0000-0000258D0000}"/>
    <cellStyle name="multiple 3_7. Other MTM adjustments" xfId="49854" xr:uid="{00000000-0005-0000-0000-0000268D0000}"/>
    <cellStyle name="multiple 4" xfId="25197" xr:uid="{00000000-0005-0000-0000-0000278D0000}"/>
    <cellStyle name="multiple 4 2" xfId="25198" xr:uid="{00000000-0005-0000-0000-0000288D0000}"/>
    <cellStyle name="multiple 4 2 2" xfId="49855" xr:uid="{00000000-0005-0000-0000-0000298D0000}"/>
    <cellStyle name="multiple 4 2 2 2" xfId="49856" xr:uid="{00000000-0005-0000-0000-00002A8D0000}"/>
    <cellStyle name="multiple 4 2 3" xfId="49857" xr:uid="{00000000-0005-0000-0000-00002B8D0000}"/>
    <cellStyle name="multiple 4 2_7. Other MTM adjustments" xfId="49858" xr:uid="{00000000-0005-0000-0000-00002C8D0000}"/>
    <cellStyle name="multiple 4 3" xfId="25199" xr:uid="{00000000-0005-0000-0000-00002D8D0000}"/>
    <cellStyle name="multiple 4 3 2" xfId="49859" xr:uid="{00000000-0005-0000-0000-00002E8D0000}"/>
    <cellStyle name="multiple 4_7. Other MTM adjustments" xfId="49860" xr:uid="{00000000-0005-0000-0000-00002F8D0000}"/>
    <cellStyle name="multiple 5" xfId="25200" xr:uid="{00000000-0005-0000-0000-0000308D0000}"/>
    <cellStyle name="multiple 5 2" xfId="25201" xr:uid="{00000000-0005-0000-0000-0000318D0000}"/>
    <cellStyle name="multiple 5 2 2" xfId="49861" xr:uid="{00000000-0005-0000-0000-0000328D0000}"/>
    <cellStyle name="multiple 5 2 2 2" xfId="49862" xr:uid="{00000000-0005-0000-0000-0000338D0000}"/>
    <cellStyle name="multiple 5 2 3" xfId="49863" xr:uid="{00000000-0005-0000-0000-0000348D0000}"/>
    <cellStyle name="multiple 5 2_7. Other MTM adjustments" xfId="49864" xr:uid="{00000000-0005-0000-0000-0000358D0000}"/>
    <cellStyle name="multiple 5 3" xfId="25202" xr:uid="{00000000-0005-0000-0000-0000368D0000}"/>
    <cellStyle name="multiple 5 3 2" xfId="49865" xr:uid="{00000000-0005-0000-0000-0000378D0000}"/>
    <cellStyle name="multiple 5 4" xfId="49866" xr:uid="{00000000-0005-0000-0000-0000388D0000}"/>
    <cellStyle name="multiple 5 4 2" xfId="49867" xr:uid="{00000000-0005-0000-0000-0000398D0000}"/>
    <cellStyle name="multiple 5 5" xfId="49868" xr:uid="{00000000-0005-0000-0000-00003A8D0000}"/>
    <cellStyle name="multiple 5 5 2" xfId="49869" xr:uid="{00000000-0005-0000-0000-00003B8D0000}"/>
    <cellStyle name="multiple 5_7. Other MTM adjustments" xfId="49870" xr:uid="{00000000-0005-0000-0000-00003C8D0000}"/>
    <cellStyle name="multiple 6" xfId="25203" xr:uid="{00000000-0005-0000-0000-00003D8D0000}"/>
    <cellStyle name="multiple 6 2" xfId="25204" xr:uid="{00000000-0005-0000-0000-00003E8D0000}"/>
    <cellStyle name="multiple 6 2 2" xfId="49871" xr:uid="{00000000-0005-0000-0000-00003F8D0000}"/>
    <cellStyle name="multiple 6 2 2 2" xfId="49872" xr:uid="{00000000-0005-0000-0000-0000408D0000}"/>
    <cellStyle name="multiple 6 2 3" xfId="49873" xr:uid="{00000000-0005-0000-0000-0000418D0000}"/>
    <cellStyle name="multiple 6 2_7. Other MTM adjustments" xfId="49874" xr:uid="{00000000-0005-0000-0000-0000428D0000}"/>
    <cellStyle name="multiple 6 3" xfId="25205" xr:uid="{00000000-0005-0000-0000-0000438D0000}"/>
    <cellStyle name="multiple 6 3 2" xfId="49875" xr:uid="{00000000-0005-0000-0000-0000448D0000}"/>
    <cellStyle name="multiple 6_7. Other MTM adjustments" xfId="49876" xr:uid="{00000000-0005-0000-0000-0000458D0000}"/>
    <cellStyle name="multiple 7" xfId="25206" xr:uid="{00000000-0005-0000-0000-0000468D0000}"/>
    <cellStyle name="multiple 7 2" xfId="25207" xr:uid="{00000000-0005-0000-0000-0000478D0000}"/>
    <cellStyle name="multiple 7 2 2" xfId="49877" xr:uid="{00000000-0005-0000-0000-0000488D0000}"/>
    <cellStyle name="multiple 7 3" xfId="25208" xr:uid="{00000000-0005-0000-0000-0000498D0000}"/>
    <cellStyle name="multiple 7 3 2" xfId="49878" xr:uid="{00000000-0005-0000-0000-00004A8D0000}"/>
    <cellStyle name="multiple 7_7. Other MTM adjustments" xfId="49879" xr:uid="{00000000-0005-0000-0000-00004B8D0000}"/>
    <cellStyle name="multiple 8" xfId="25209" xr:uid="{00000000-0005-0000-0000-00004C8D0000}"/>
    <cellStyle name="multiple 8 2" xfId="25210" xr:uid="{00000000-0005-0000-0000-00004D8D0000}"/>
    <cellStyle name="multiple 8 2 2" xfId="49880" xr:uid="{00000000-0005-0000-0000-00004E8D0000}"/>
    <cellStyle name="multiple 8 3" xfId="25211" xr:uid="{00000000-0005-0000-0000-00004F8D0000}"/>
    <cellStyle name="multiple 8 3 2" xfId="49881" xr:uid="{00000000-0005-0000-0000-0000508D0000}"/>
    <cellStyle name="multiple 8_7. Other MTM adjustments" xfId="49882" xr:uid="{00000000-0005-0000-0000-0000518D0000}"/>
    <cellStyle name="multiple 9" xfId="25212" xr:uid="{00000000-0005-0000-0000-0000528D0000}"/>
    <cellStyle name="multiple 9 2" xfId="25213" xr:uid="{00000000-0005-0000-0000-0000538D0000}"/>
    <cellStyle name="multiple 9 2 2" xfId="49883" xr:uid="{00000000-0005-0000-0000-0000548D0000}"/>
    <cellStyle name="multiple 9 3" xfId="25214" xr:uid="{00000000-0005-0000-0000-0000558D0000}"/>
    <cellStyle name="multiple 9 3 2" xfId="49884" xr:uid="{00000000-0005-0000-0000-0000568D0000}"/>
    <cellStyle name="multiple 9_7. Other MTM adjustments" xfId="49885"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86" xr:uid="{00000000-0005-0000-0000-00007F8D0000}"/>
    <cellStyle name="Neutral 15" xfId="49887" xr:uid="{00000000-0005-0000-0000-0000808D0000}"/>
    <cellStyle name="Neutral 16" xfId="49888"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38"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89"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39"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0"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1"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2"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3"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4"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5"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6"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2"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3" xr:uid="{00000000-0005-0000-0000-0000038E0000}"/>
    <cellStyle name="New 3 9" xfId="36720"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4"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0" xr:uid="{00000000-0005-0000-0000-00002D8E0000}"/>
    <cellStyle name="nonmultiple 10 2" xfId="49891" xr:uid="{00000000-0005-0000-0000-00002E8E0000}"/>
    <cellStyle name="nonmultiple 11" xfId="49892" xr:uid="{00000000-0005-0000-0000-00002F8E0000}"/>
    <cellStyle name="nonmultiple 11 2" xfId="49893" xr:uid="{00000000-0005-0000-0000-0000308E0000}"/>
    <cellStyle name="nonmultiple 12" xfId="49894" xr:uid="{00000000-0005-0000-0000-0000318E0000}"/>
    <cellStyle name="nonmultiple 12 2" xfId="49895" xr:uid="{00000000-0005-0000-0000-0000328E0000}"/>
    <cellStyle name="nonmultiple 13" xfId="49896" xr:uid="{00000000-0005-0000-0000-0000338E0000}"/>
    <cellStyle name="nonmultiple 13 2" xfId="49897" xr:uid="{00000000-0005-0000-0000-0000348E0000}"/>
    <cellStyle name="nonmultiple 2" xfId="7704" xr:uid="{00000000-0005-0000-0000-0000358E0000}"/>
    <cellStyle name="nonmultiple 2 2" xfId="25347" xr:uid="{00000000-0005-0000-0000-0000368E0000}"/>
    <cellStyle name="nonmultiple 2 2 2" xfId="49898" xr:uid="{00000000-0005-0000-0000-0000378E0000}"/>
    <cellStyle name="nonmultiple 2 2 2 2" xfId="49899" xr:uid="{00000000-0005-0000-0000-0000388E0000}"/>
    <cellStyle name="nonmultiple 2 2 3" xfId="49900" xr:uid="{00000000-0005-0000-0000-0000398E0000}"/>
    <cellStyle name="nonmultiple 2 2_7. Other MTM adjustments" xfId="49901" xr:uid="{00000000-0005-0000-0000-00003A8E0000}"/>
    <cellStyle name="nonmultiple 2 3" xfId="49902" xr:uid="{00000000-0005-0000-0000-00003B8E0000}"/>
    <cellStyle name="nonmultiple 2 3 2" xfId="49903" xr:uid="{00000000-0005-0000-0000-00003C8E0000}"/>
    <cellStyle name="nonmultiple 2_7. Other MTM adjustments" xfId="49904"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05" xr:uid="{00000000-0005-0000-0000-0000418E0000}"/>
    <cellStyle name="nonmultiple 3 2 3" xfId="25351" xr:uid="{00000000-0005-0000-0000-0000428E0000}"/>
    <cellStyle name="nonmultiple 3 2 3 2" xfId="49906" xr:uid="{00000000-0005-0000-0000-0000438E0000}"/>
    <cellStyle name="nonmultiple 3 2_7. Other MTM adjustments" xfId="49907" xr:uid="{00000000-0005-0000-0000-0000448E0000}"/>
    <cellStyle name="nonmultiple 3 3" xfId="25352" xr:uid="{00000000-0005-0000-0000-0000458E0000}"/>
    <cellStyle name="nonmultiple 3 3 2" xfId="49908" xr:uid="{00000000-0005-0000-0000-0000468E0000}"/>
    <cellStyle name="nonmultiple 3 3 2 2" xfId="49909" xr:uid="{00000000-0005-0000-0000-0000478E0000}"/>
    <cellStyle name="nonmultiple 3 3 3" xfId="49910" xr:uid="{00000000-0005-0000-0000-0000488E0000}"/>
    <cellStyle name="nonmultiple 3 3 3 2" xfId="49911" xr:uid="{00000000-0005-0000-0000-0000498E0000}"/>
    <cellStyle name="nonmultiple 3 3 4" xfId="49912" xr:uid="{00000000-0005-0000-0000-00004A8E0000}"/>
    <cellStyle name="nonmultiple 3 3 4 2" xfId="49913" xr:uid="{00000000-0005-0000-0000-00004B8E0000}"/>
    <cellStyle name="nonmultiple 3 3 5" xfId="49914" xr:uid="{00000000-0005-0000-0000-00004C8E0000}"/>
    <cellStyle name="nonmultiple 3 3_7. Other MTM adjustments" xfId="49915" xr:uid="{00000000-0005-0000-0000-00004D8E0000}"/>
    <cellStyle name="nonmultiple 3 4" xfId="25353" xr:uid="{00000000-0005-0000-0000-00004E8E0000}"/>
    <cellStyle name="nonmultiple 3 4 2" xfId="49916" xr:uid="{00000000-0005-0000-0000-00004F8E0000}"/>
    <cellStyle name="nonmultiple 3_7. Other MTM adjustments" xfId="49917" xr:uid="{00000000-0005-0000-0000-0000508E0000}"/>
    <cellStyle name="nonmultiple 4" xfId="25354" xr:uid="{00000000-0005-0000-0000-0000518E0000}"/>
    <cellStyle name="nonmultiple 4 2" xfId="25355" xr:uid="{00000000-0005-0000-0000-0000528E0000}"/>
    <cellStyle name="nonmultiple 4 2 2" xfId="49918" xr:uid="{00000000-0005-0000-0000-0000538E0000}"/>
    <cellStyle name="nonmultiple 4 2 2 2" xfId="49919" xr:uid="{00000000-0005-0000-0000-0000548E0000}"/>
    <cellStyle name="nonmultiple 4 2 3" xfId="49920" xr:uid="{00000000-0005-0000-0000-0000558E0000}"/>
    <cellStyle name="nonmultiple 4 2_7. Other MTM adjustments" xfId="49921" xr:uid="{00000000-0005-0000-0000-0000568E0000}"/>
    <cellStyle name="nonmultiple 4 3" xfId="25356" xr:uid="{00000000-0005-0000-0000-0000578E0000}"/>
    <cellStyle name="nonmultiple 4 3 2" xfId="49922" xr:uid="{00000000-0005-0000-0000-0000588E0000}"/>
    <cellStyle name="nonmultiple 4_7. Other MTM adjustments" xfId="49923" xr:uid="{00000000-0005-0000-0000-0000598E0000}"/>
    <cellStyle name="nonmultiple 5" xfId="25357" xr:uid="{00000000-0005-0000-0000-00005A8E0000}"/>
    <cellStyle name="nonmultiple 5 2" xfId="49924" xr:uid="{00000000-0005-0000-0000-00005B8E0000}"/>
    <cellStyle name="nonmultiple 5 2 2" xfId="49925" xr:uid="{00000000-0005-0000-0000-00005C8E0000}"/>
    <cellStyle name="nonmultiple 5 2 2 2" xfId="49926" xr:uid="{00000000-0005-0000-0000-00005D8E0000}"/>
    <cellStyle name="nonmultiple 5 2 3" xfId="49927" xr:uid="{00000000-0005-0000-0000-00005E8E0000}"/>
    <cellStyle name="nonmultiple 5 2_7. Other MTM adjustments" xfId="49928" xr:uid="{00000000-0005-0000-0000-00005F8E0000}"/>
    <cellStyle name="nonmultiple 5 3" xfId="49929" xr:uid="{00000000-0005-0000-0000-0000608E0000}"/>
    <cellStyle name="nonmultiple 5 3 2" xfId="49930" xr:uid="{00000000-0005-0000-0000-0000618E0000}"/>
    <cellStyle name="nonmultiple 5 4" xfId="49931" xr:uid="{00000000-0005-0000-0000-0000628E0000}"/>
    <cellStyle name="nonmultiple 5 4 2" xfId="49932" xr:uid="{00000000-0005-0000-0000-0000638E0000}"/>
    <cellStyle name="nonmultiple 5 5" xfId="49933" xr:uid="{00000000-0005-0000-0000-0000648E0000}"/>
    <cellStyle name="nonmultiple 5 5 2" xfId="49934" xr:uid="{00000000-0005-0000-0000-0000658E0000}"/>
    <cellStyle name="nonmultiple 5 6" xfId="49935" xr:uid="{00000000-0005-0000-0000-0000668E0000}"/>
    <cellStyle name="nonmultiple 5_7. Other MTM adjustments" xfId="49936" xr:uid="{00000000-0005-0000-0000-0000678E0000}"/>
    <cellStyle name="nonmultiple 6" xfId="49937" xr:uid="{00000000-0005-0000-0000-0000688E0000}"/>
    <cellStyle name="nonmultiple 6 2" xfId="49938" xr:uid="{00000000-0005-0000-0000-0000698E0000}"/>
    <cellStyle name="nonmultiple 6 2 2" xfId="49939" xr:uid="{00000000-0005-0000-0000-00006A8E0000}"/>
    <cellStyle name="nonmultiple 6 2 2 2" xfId="49940" xr:uid="{00000000-0005-0000-0000-00006B8E0000}"/>
    <cellStyle name="nonmultiple 6 2 3" xfId="49941" xr:uid="{00000000-0005-0000-0000-00006C8E0000}"/>
    <cellStyle name="nonmultiple 6 2_7. Other MTM adjustments" xfId="49942" xr:uid="{00000000-0005-0000-0000-00006D8E0000}"/>
    <cellStyle name="nonmultiple 6 3" xfId="49943" xr:uid="{00000000-0005-0000-0000-00006E8E0000}"/>
    <cellStyle name="nonmultiple 6 3 2" xfId="49944" xr:uid="{00000000-0005-0000-0000-00006F8E0000}"/>
    <cellStyle name="nonmultiple 6 4" xfId="49945" xr:uid="{00000000-0005-0000-0000-0000708E0000}"/>
    <cellStyle name="nonmultiple 6_7. Other MTM adjustments" xfId="49946" xr:uid="{00000000-0005-0000-0000-0000718E0000}"/>
    <cellStyle name="nonmultiple 7" xfId="49947" xr:uid="{00000000-0005-0000-0000-0000728E0000}"/>
    <cellStyle name="nonmultiple 7 2" xfId="49948" xr:uid="{00000000-0005-0000-0000-0000738E0000}"/>
    <cellStyle name="nonmultiple 7 2 2" xfId="49949" xr:uid="{00000000-0005-0000-0000-0000748E0000}"/>
    <cellStyle name="nonmultiple 7 3" xfId="49950" xr:uid="{00000000-0005-0000-0000-0000758E0000}"/>
    <cellStyle name="nonmultiple 7 3 2" xfId="49951" xr:uid="{00000000-0005-0000-0000-0000768E0000}"/>
    <cellStyle name="nonmultiple 7 4" xfId="49952" xr:uid="{00000000-0005-0000-0000-0000778E0000}"/>
    <cellStyle name="nonmultiple 7_7. Other MTM adjustments" xfId="49953" xr:uid="{00000000-0005-0000-0000-0000788E0000}"/>
    <cellStyle name="nonmultiple 8" xfId="49954" xr:uid="{00000000-0005-0000-0000-0000798E0000}"/>
    <cellStyle name="nonmultiple 8 2" xfId="49955" xr:uid="{00000000-0005-0000-0000-00007A8E0000}"/>
    <cellStyle name="nonmultiple 9" xfId="49956" xr:uid="{00000000-0005-0000-0000-00007B8E0000}"/>
    <cellStyle name="nonmultiple 9 2" xfId="49957" xr:uid="{00000000-0005-0000-0000-00007C8E0000}"/>
    <cellStyle name="nonmultiple_1" xfId="49958"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2" xr:uid="{00000000-0005-0000-0000-0000848E0000}"/>
    <cellStyle name="Normal 10 10 2" xfId="25363" xr:uid="{00000000-0005-0000-0000-0000858E0000}"/>
    <cellStyle name="Normal 10 10 3" xfId="25364" xr:uid="{00000000-0005-0000-0000-0000868E0000}"/>
    <cellStyle name="Normal 10 10 4" xfId="36414" xr:uid="{00000000-0005-0000-0000-0000878E0000}"/>
    <cellStyle name="Normal 10 10_AVA DVA EL" xfId="25365" xr:uid="{00000000-0005-0000-0000-0000888E0000}"/>
    <cellStyle name="Normal 10 11" xfId="25366" xr:uid="{00000000-0005-0000-0000-0000898E0000}"/>
    <cellStyle name="Normal 10 12" xfId="25367" xr:uid="{00000000-0005-0000-0000-00008A8E0000}"/>
    <cellStyle name="Normal 10 13" xfId="25368" xr:uid="{00000000-0005-0000-0000-00008B8E0000}"/>
    <cellStyle name="Normal 10 14" xfId="35985" xr:uid="{00000000-0005-0000-0000-00008C8E0000}"/>
    <cellStyle name="Normal 10 2" xfId="7706" xr:uid="{00000000-0005-0000-0000-00008D8E0000}"/>
    <cellStyle name="Normal 10 2 10" xfId="25369" xr:uid="{00000000-0005-0000-0000-00008E8E0000}"/>
    <cellStyle name="Normal 10 2 10 2" xfId="25370" xr:uid="{00000000-0005-0000-0000-00008F8E0000}"/>
    <cellStyle name="Normal 10 2 10 3" xfId="25371" xr:uid="{00000000-0005-0000-0000-0000908E0000}"/>
    <cellStyle name="Normal 10 2 10_AVA DVA EL" xfId="25372" xr:uid="{00000000-0005-0000-0000-0000918E0000}"/>
    <cellStyle name="Normal 10 2 11" xfId="25373" xr:uid="{00000000-0005-0000-0000-0000928E0000}"/>
    <cellStyle name="Normal 10 2 12" xfId="25374" xr:uid="{00000000-0005-0000-0000-0000938E0000}"/>
    <cellStyle name="Normal 10 2 13" xfId="36858" xr:uid="{00000000-0005-0000-0000-0000948E0000}"/>
    <cellStyle name="Normal 10 2 14" xfId="49959" xr:uid="{00000000-0005-0000-0000-0000958E0000}"/>
    <cellStyle name="Normal 10 2 15" xfId="49960" xr:uid="{00000000-0005-0000-0000-0000968E0000}"/>
    <cellStyle name="Normal 10 2 2" xfId="7707" xr:uid="{00000000-0005-0000-0000-0000978E0000}"/>
    <cellStyle name="Normal 10 2 2 10" xfId="49961" xr:uid="{00000000-0005-0000-0000-0000988E0000}"/>
    <cellStyle name="Normal 10 2 2 11" xfId="49962" xr:uid="{00000000-0005-0000-0000-0000998E0000}"/>
    <cellStyle name="Normal 10 2 2 2" xfId="12537" xr:uid="{00000000-0005-0000-0000-00009A8E0000}"/>
    <cellStyle name="Normal 10 2 2 2 10" xfId="49963" xr:uid="{00000000-0005-0000-0000-00009B8E0000}"/>
    <cellStyle name="Normal 10 2 2 2 2" xfId="25375" xr:uid="{00000000-0005-0000-0000-00009C8E0000}"/>
    <cellStyle name="Normal 10 2 2 2 2 2" xfId="25376" xr:uid="{00000000-0005-0000-0000-00009D8E0000}"/>
    <cellStyle name="Normal 10 2 2 2 2 3" xfId="25377" xr:uid="{00000000-0005-0000-0000-00009E8E0000}"/>
    <cellStyle name="Normal 10 2 2 2 2 4" xfId="49964" xr:uid="{00000000-0005-0000-0000-00009F8E0000}"/>
    <cellStyle name="Normal 10 2 2 2 2 5" xfId="49965" xr:uid="{00000000-0005-0000-0000-0000A08E0000}"/>
    <cellStyle name="Normal 10 2 2 2 2_AVA DVA EL" xfId="25378" xr:uid="{00000000-0005-0000-0000-0000A18E0000}"/>
    <cellStyle name="Normal 10 2 2 2 3" xfId="25379" xr:uid="{00000000-0005-0000-0000-0000A28E0000}"/>
    <cellStyle name="Normal 10 2 2 2 3 2" xfId="25380" xr:uid="{00000000-0005-0000-0000-0000A38E0000}"/>
    <cellStyle name="Normal 10 2 2 2 3 3" xfId="25381" xr:uid="{00000000-0005-0000-0000-0000A48E0000}"/>
    <cellStyle name="Normal 10 2 2 2 3 4" xfId="49966" xr:uid="{00000000-0005-0000-0000-0000A58E0000}"/>
    <cellStyle name="Normal 10 2 2 2 3 5" xfId="49967" xr:uid="{00000000-0005-0000-0000-0000A68E0000}"/>
    <cellStyle name="Normal 10 2 2 2 3_AVA DVA EL" xfId="25382" xr:uid="{00000000-0005-0000-0000-0000A78E0000}"/>
    <cellStyle name="Normal 10 2 2 2 4" xfId="25383" xr:uid="{00000000-0005-0000-0000-0000A88E0000}"/>
    <cellStyle name="Normal 10 2 2 2 4 2" xfId="25384" xr:uid="{00000000-0005-0000-0000-0000A98E0000}"/>
    <cellStyle name="Normal 10 2 2 2 4 3" xfId="25385" xr:uid="{00000000-0005-0000-0000-0000AA8E0000}"/>
    <cellStyle name="Normal 10 2 2 2 4 4" xfId="49968" xr:uid="{00000000-0005-0000-0000-0000AB8E0000}"/>
    <cellStyle name="Normal 10 2 2 2 4 5" xfId="49969" xr:uid="{00000000-0005-0000-0000-0000AC8E0000}"/>
    <cellStyle name="Normal 10 2 2 2 4_AVA DVA EL" xfId="25386" xr:uid="{00000000-0005-0000-0000-0000AD8E0000}"/>
    <cellStyle name="Normal 10 2 2 2 5" xfId="25387" xr:uid="{00000000-0005-0000-0000-0000AE8E0000}"/>
    <cellStyle name="Normal 10 2 2 2 5 2" xfId="25388" xr:uid="{00000000-0005-0000-0000-0000AF8E0000}"/>
    <cellStyle name="Normal 10 2 2 2 5 3" xfId="25389" xr:uid="{00000000-0005-0000-0000-0000B08E0000}"/>
    <cellStyle name="Normal 10 2 2 2 5 4" xfId="49970" xr:uid="{00000000-0005-0000-0000-0000B18E0000}"/>
    <cellStyle name="Normal 10 2 2 2 5 5" xfId="49971" xr:uid="{00000000-0005-0000-0000-0000B28E0000}"/>
    <cellStyle name="Normal 10 2 2 2 5_AVA DVA EL" xfId="25390" xr:uid="{00000000-0005-0000-0000-0000B38E0000}"/>
    <cellStyle name="Normal 10 2 2 2 6" xfId="25391" xr:uid="{00000000-0005-0000-0000-0000B48E0000}"/>
    <cellStyle name="Normal 10 2 2 2 7" xfId="25392" xr:uid="{00000000-0005-0000-0000-0000B58E0000}"/>
    <cellStyle name="Normal 10 2 2 2 8" xfId="49972" xr:uid="{00000000-0005-0000-0000-0000B68E0000}"/>
    <cellStyle name="Normal 10 2 2 2 9" xfId="49973" xr:uid="{00000000-0005-0000-0000-0000B78E0000}"/>
    <cellStyle name="Normal 10 2 2 2_A02" xfId="55617" xr:uid="{7B9521CD-DBA4-4605-9AFA-BB2947D5A3C3}"/>
    <cellStyle name="Normal 10 2 2 3" xfId="25393" xr:uid="{00000000-0005-0000-0000-0000B98E0000}"/>
    <cellStyle name="Normal 10 2 2 3 2" xfId="25394" xr:uid="{00000000-0005-0000-0000-0000BA8E0000}"/>
    <cellStyle name="Normal 10 2 2 3 2 2" xfId="25395" xr:uid="{00000000-0005-0000-0000-0000BB8E0000}"/>
    <cellStyle name="Normal 10 2 2 3 2_AVA DVA EL" xfId="25396" xr:uid="{00000000-0005-0000-0000-0000BC8E0000}"/>
    <cellStyle name="Normal 10 2 2 3 3" xfId="25397" xr:uid="{00000000-0005-0000-0000-0000BD8E0000}"/>
    <cellStyle name="Normal 10 2 2 3 4" xfId="25398" xr:uid="{00000000-0005-0000-0000-0000BE8E0000}"/>
    <cellStyle name="Normal 10 2 2 3 5" xfId="49974" xr:uid="{00000000-0005-0000-0000-0000BF8E0000}"/>
    <cellStyle name="Normal 10 2 2 3 6" xfId="49975" xr:uid="{00000000-0005-0000-0000-0000C08E0000}"/>
    <cellStyle name="Normal 10 2 2 3_AVA DVA EL" xfId="25399" xr:uid="{00000000-0005-0000-0000-0000C18E0000}"/>
    <cellStyle name="Normal 10 2 2 4" xfId="25400" xr:uid="{00000000-0005-0000-0000-0000C28E0000}"/>
    <cellStyle name="Normal 10 2 2 4 2" xfId="25401" xr:uid="{00000000-0005-0000-0000-0000C38E0000}"/>
    <cellStyle name="Normal 10 2 2 4 2 2" xfId="25402" xr:uid="{00000000-0005-0000-0000-0000C48E0000}"/>
    <cellStyle name="Normal 10 2 2 4 2_AVA DVA EL" xfId="25403" xr:uid="{00000000-0005-0000-0000-0000C58E0000}"/>
    <cellStyle name="Normal 10 2 2 4 3" xfId="25404" xr:uid="{00000000-0005-0000-0000-0000C68E0000}"/>
    <cellStyle name="Normal 10 2 2 4 4" xfId="25405" xr:uid="{00000000-0005-0000-0000-0000C78E0000}"/>
    <cellStyle name="Normal 10 2 2 4 5" xfId="49976" xr:uid="{00000000-0005-0000-0000-0000C88E0000}"/>
    <cellStyle name="Normal 10 2 2 4_AVA DVA EL" xfId="25406" xr:uid="{00000000-0005-0000-0000-0000C98E0000}"/>
    <cellStyle name="Normal 10 2 2 5" xfId="25407" xr:uid="{00000000-0005-0000-0000-0000CA8E0000}"/>
    <cellStyle name="Normal 10 2 2 5 2" xfId="25408" xr:uid="{00000000-0005-0000-0000-0000CB8E0000}"/>
    <cellStyle name="Normal 10 2 2 5 3" xfId="25409" xr:uid="{00000000-0005-0000-0000-0000CC8E0000}"/>
    <cellStyle name="Normal 10 2 2 5 4" xfId="49977" xr:uid="{00000000-0005-0000-0000-0000CD8E0000}"/>
    <cellStyle name="Normal 10 2 2 5 5" xfId="49978" xr:uid="{00000000-0005-0000-0000-0000CE8E0000}"/>
    <cellStyle name="Normal 10 2 2 5_AVA DVA EL" xfId="25410" xr:uid="{00000000-0005-0000-0000-0000CF8E0000}"/>
    <cellStyle name="Normal 10 2 2 6" xfId="25411" xr:uid="{00000000-0005-0000-0000-0000D08E0000}"/>
    <cellStyle name="Normal 10 2 2 6 2" xfId="25412" xr:uid="{00000000-0005-0000-0000-0000D18E0000}"/>
    <cellStyle name="Normal 10 2 2 6 3" xfId="25413" xr:uid="{00000000-0005-0000-0000-0000D28E0000}"/>
    <cellStyle name="Normal 10 2 2 6 4" xfId="49979" xr:uid="{00000000-0005-0000-0000-0000D38E0000}"/>
    <cellStyle name="Normal 10 2 2 6_AVA DVA EL" xfId="25414" xr:uid="{00000000-0005-0000-0000-0000D48E0000}"/>
    <cellStyle name="Normal 10 2 2 7" xfId="25415" xr:uid="{00000000-0005-0000-0000-0000D58E0000}"/>
    <cellStyle name="Normal 10 2 2 8" xfId="49980" xr:uid="{00000000-0005-0000-0000-0000D68E0000}"/>
    <cellStyle name="Normal 10 2 2 9" xfId="49981" xr:uid="{00000000-0005-0000-0000-0000D78E0000}"/>
    <cellStyle name="Normal 10 2 2_3. Chng in credit spreads" xfId="49982" xr:uid="{00000000-0005-0000-0000-0000D88E0000}"/>
    <cellStyle name="Normal 10 2 3" xfId="7708" xr:uid="{00000000-0005-0000-0000-0000D98E0000}"/>
    <cellStyle name="Normal 10 2 3 10" xfId="49983" xr:uid="{00000000-0005-0000-0000-0000DA8E0000}"/>
    <cellStyle name="Normal 10 2 3 2" xfId="25416" xr:uid="{00000000-0005-0000-0000-0000DB8E0000}"/>
    <cellStyle name="Normal 10 2 3 2 2" xfId="25417" xr:uid="{00000000-0005-0000-0000-0000DC8E0000}"/>
    <cellStyle name="Normal 10 2 3 2 2 2" xfId="25418" xr:uid="{00000000-0005-0000-0000-0000DD8E0000}"/>
    <cellStyle name="Normal 10 2 3 2 2_AVA DVA EL" xfId="25419" xr:uid="{00000000-0005-0000-0000-0000DE8E0000}"/>
    <cellStyle name="Normal 10 2 3 2 3" xfId="25420" xr:uid="{00000000-0005-0000-0000-0000DF8E0000}"/>
    <cellStyle name="Normal 10 2 3 2 4" xfId="25421" xr:uid="{00000000-0005-0000-0000-0000E08E0000}"/>
    <cellStyle name="Normal 10 2 3 2 5" xfId="49984" xr:uid="{00000000-0005-0000-0000-0000E18E0000}"/>
    <cellStyle name="Normal 10 2 3 2 6" xfId="49985" xr:uid="{00000000-0005-0000-0000-0000E28E0000}"/>
    <cellStyle name="Normal 10 2 3 2_AVA DVA EL" xfId="25422" xr:uid="{00000000-0005-0000-0000-0000E38E0000}"/>
    <cellStyle name="Normal 10 2 3 3" xfId="25423" xr:uid="{00000000-0005-0000-0000-0000E48E0000}"/>
    <cellStyle name="Normal 10 2 3 3 2" xfId="25424" xr:uid="{00000000-0005-0000-0000-0000E58E0000}"/>
    <cellStyle name="Normal 10 2 3 3 3" xfId="25425" xr:uid="{00000000-0005-0000-0000-0000E68E0000}"/>
    <cellStyle name="Normal 10 2 3 3 4" xfId="49986" xr:uid="{00000000-0005-0000-0000-0000E78E0000}"/>
    <cellStyle name="Normal 10 2 3 3 5" xfId="49987" xr:uid="{00000000-0005-0000-0000-0000E88E0000}"/>
    <cellStyle name="Normal 10 2 3 3_AVA DVA EL" xfId="25426" xr:uid="{00000000-0005-0000-0000-0000E98E0000}"/>
    <cellStyle name="Normal 10 2 3 4" xfId="25427" xr:uid="{00000000-0005-0000-0000-0000EA8E0000}"/>
    <cellStyle name="Normal 10 2 3 4 2" xfId="25428" xr:uid="{00000000-0005-0000-0000-0000EB8E0000}"/>
    <cellStyle name="Normal 10 2 3 4 3" xfId="25429" xr:uid="{00000000-0005-0000-0000-0000EC8E0000}"/>
    <cellStyle name="Normal 10 2 3 4 4" xfId="49988" xr:uid="{00000000-0005-0000-0000-0000ED8E0000}"/>
    <cellStyle name="Normal 10 2 3 4 5" xfId="49989" xr:uid="{00000000-0005-0000-0000-0000EE8E0000}"/>
    <cellStyle name="Normal 10 2 3 4_AVA DVA EL" xfId="25430" xr:uid="{00000000-0005-0000-0000-0000EF8E0000}"/>
    <cellStyle name="Normal 10 2 3 5" xfId="25431" xr:uid="{00000000-0005-0000-0000-0000F08E0000}"/>
    <cellStyle name="Normal 10 2 3 5 2" xfId="25432" xr:uid="{00000000-0005-0000-0000-0000F18E0000}"/>
    <cellStyle name="Normal 10 2 3 5 3" xfId="25433" xr:uid="{00000000-0005-0000-0000-0000F28E0000}"/>
    <cellStyle name="Normal 10 2 3 5 4" xfId="49990" xr:uid="{00000000-0005-0000-0000-0000F38E0000}"/>
    <cellStyle name="Normal 10 2 3 5_AVA DVA EL" xfId="25434" xr:uid="{00000000-0005-0000-0000-0000F48E0000}"/>
    <cellStyle name="Normal 10 2 3 6" xfId="25435" xr:uid="{00000000-0005-0000-0000-0000F58E0000}"/>
    <cellStyle name="Normal 10 2 3 6 2" xfId="25436" xr:uid="{00000000-0005-0000-0000-0000F68E0000}"/>
    <cellStyle name="Normal 10 2 3 6_AVA DVA EL" xfId="25437" xr:uid="{00000000-0005-0000-0000-0000F78E0000}"/>
    <cellStyle name="Normal 10 2 3 7" xfId="25438" xr:uid="{00000000-0005-0000-0000-0000F88E0000}"/>
    <cellStyle name="Normal 10 2 3 8" xfId="49991" xr:uid="{00000000-0005-0000-0000-0000F98E0000}"/>
    <cellStyle name="Normal 10 2 3 9" xfId="49992" xr:uid="{00000000-0005-0000-0000-0000FA8E0000}"/>
    <cellStyle name="Normal 10 2 3_3. Chng in credit spreads" xfId="49993" xr:uid="{00000000-0005-0000-0000-0000FB8E0000}"/>
    <cellStyle name="Normal 10 2 4" xfId="7709" xr:uid="{00000000-0005-0000-0000-0000FC8E0000}"/>
    <cellStyle name="Normal 10 2 4 2" xfId="25439" xr:uid="{00000000-0005-0000-0000-0000FD8E0000}"/>
    <cellStyle name="Normal 10 2 4 2 2" xfId="25440" xr:uid="{00000000-0005-0000-0000-0000FE8E0000}"/>
    <cellStyle name="Normal 10 2 4 2 3" xfId="25441" xr:uid="{00000000-0005-0000-0000-0000FF8E0000}"/>
    <cellStyle name="Normal 10 2 4 2_AVA DVA EL" xfId="25442" xr:uid="{00000000-0005-0000-0000-0000008F0000}"/>
    <cellStyle name="Normal 10 2 4 3" xfId="25443" xr:uid="{00000000-0005-0000-0000-0000018F0000}"/>
    <cellStyle name="Normal 10 2 4 3 2" xfId="25444" xr:uid="{00000000-0005-0000-0000-0000028F0000}"/>
    <cellStyle name="Normal 10 2 4 3_AVA DVA EL" xfId="25445" xr:uid="{00000000-0005-0000-0000-0000038F0000}"/>
    <cellStyle name="Normal 10 2 4 4" xfId="25446" xr:uid="{00000000-0005-0000-0000-0000048F0000}"/>
    <cellStyle name="Normal 10 2 4 5" xfId="25447" xr:uid="{00000000-0005-0000-0000-0000058F0000}"/>
    <cellStyle name="Normal 10 2 4 6" xfId="49994" xr:uid="{00000000-0005-0000-0000-0000068F0000}"/>
    <cellStyle name="Normal 10 2 4_AVA DVA EL" xfId="25448" xr:uid="{00000000-0005-0000-0000-0000078F0000}"/>
    <cellStyle name="Normal 10 2 5" xfId="7710" xr:uid="{00000000-0005-0000-0000-0000088F0000}"/>
    <cellStyle name="Normal 10 2 5 2" xfId="25449" xr:uid="{00000000-0005-0000-0000-0000098F0000}"/>
    <cellStyle name="Normal 10 2 5 2 2" xfId="25450" xr:uid="{00000000-0005-0000-0000-00000A8F0000}"/>
    <cellStyle name="Normal 10 2 5 2 3" xfId="25451" xr:uid="{00000000-0005-0000-0000-00000B8F0000}"/>
    <cellStyle name="Normal 10 2 5 2_AVA DVA EL" xfId="25452" xr:uid="{00000000-0005-0000-0000-00000C8F0000}"/>
    <cellStyle name="Normal 10 2 5 3" xfId="25453" xr:uid="{00000000-0005-0000-0000-00000D8F0000}"/>
    <cellStyle name="Normal 10 2 5 3 2" xfId="25454" xr:uid="{00000000-0005-0000-0000-00000E8F0000}"/>
    <cellStyle name="Normal 10 2 5 3_AVA DVA EL" xfId="25455" xr:uid="{00000000-0005-0000-0000-00000F8F0000}"/>
    <cellStyle name="Normal 10 2 5 4" xfId="25456" xr:uid="{00000000-0005-0000-0000-0000108F0000}"/>
    <cellStyle name="Normal 10 2 5 5" xfId="25457" xr:uid="{00000000-0005-0000-0000-0000118F0000}"/>
    <cellStyle name="Normal 10 2 5 6" xfId="49995" xr:uid="{00000000-0005-0000-0000-0000128F0000}"/>
    <cellStyle name="Normal 10 2 5_AVA DVA EL" xfId="25458" xr:uid="{00000000-0005-0000-0000-0000138F0000}"/>
    <cellStyle name="Normal 10 2 6" xfId="7711" xr:uid="{00000000-0005-0000-0000-0000148F0000}"/>
    <cellStyle name="Normal 10 2 6 2" xfId="25459" xr:uid="{00000000-0005-0000-0000-0000158F0000}"/>
    <cellStyle name="Normal 10 2 6 2 2" xfId="25460" xr:uid="{00000000-0005-0000-0000-0000168F0000}"/>
    <cellStyle name="Normal 10 2 6 2 3" xfId="25461" xr:uid="{00000000-0005-0000-0000-0000178F0000}"/>
    <cellStyle name="Normal 10 2 6 2_AVA DVA EL" xfId="25462" xr:uid="{00000000-0005-0000-0000-0000188F0000}"/>
    <cellStyle name="Normal 10 2 6 3" xfId="25463" xr:uid="{00000000-0005-0000-0000-0000198F0000}"/>
    <cellStyle name="Normal 10 2 6 3 2" xfId="25464" xr:uid="{00000000-0005-0000-0000-00001A8F0000}"/>
    <cellStyle name="Normal 10 2 6 3_AVA DVA EL" xfId="25465" xr:uid="{00000000-0005-0000-0000-00001B8F0000}"/>
    <cellStyle name="Normal 10 2 6 4" xfId="25466" xr:uid="{00000000-0005-0000-0000-00001C8F0000}"/>
    <cellStyle name="Normal 10 2 6 5" xfId="25467" xr:uid="{00000000-0005-0000-0000-00001D8F0000}"/>
    <cellStyle name="Normal 10 2 6 6" xfId="49996" xr:uid="{00000000-0005-0000-0000-00001E8F0000}"/>
    <cellStyle name="Normal 10 2 6_AVA DVA EL" xfId="25468" xr:uid="{00000000-0005-0000-0000-00001F8F0000}"/>
    <cellStyle name="Normal 10 2 7" xfId="7712" xr:uid="{00000000-0005-0000-0000-0000208F0000}"/>
    <cellStyle name="Normal 10 2 7 2" xfId="25469" xr:uid="{00000000-0005-0000-0000-0000218F0000}"/>
    <cellStyle name="Normal 10 2 7 2 2" xfId="25470" xr:uid="{00000000-0005-0000-0000-0000228F0000}"/>
    <cellStyle name="Normal 10 2 7 2 3" xfId="25471" xr:uid="{00000000-0005-0000-0000-0000238F0000}"/>
    <cellStyle name="Normal 10 2 7 2_AVA DVA EL" xfId="25472" xr:uid="{00000000-0005-0000-0000-0000248F0000}"/>
    <cellStyle name="Normal 10 2 7 3" xfId="25473" xr:uid="{00000000-0005-0000-0000-0000258F0000}"/>
    <cellStyle name="Normal 10 2 7 3 2" xfId="25474" xr:uid="{00000000-0005-0000-0000-0000268F0000}"/>
    <cellStyle name="Normal 10 2 7 3_AVA DVA EL" xfId="25475" xr:uid="{00000000-0005-0000-0000-0000278F0000}"/>
    <cellStyle name="Normal 10 2 7 4" xfId="25476" xr:uid="{00000000-0005-0000-0000-0000288F0000}"/>
    <cellStyle name="Normal 10 2 7 5" xfId="25477" xr:uid="{00000000-0005-0000-0000-0000298F0000}"/>
    <cellStyle name="Normal 10 2 7 6" xfId="49997" xr:uid="{00000000-0005-0000-0000-00002A8F0000}"/>
    <cellStyle name="Normal 10 2 7_AVA DVA EL" xfId="25478" xr:uid="{00000000-0005-0000-0000-00002B8F0000}"/>
    <cellStyle name="Normal 10 2 8" xfId="25479" xr:uid="{00000000-0005-0000-0000-00002C8F0000}"/>
    <cellStyle name="Normal 10 2 8 2" xfId="25480" xr:uid="{00000000-0005-0000-0000-00002D8F0000}"/>
    <cellStyle name="Normal 10 2 8 2 2" xfId="25481" xr:uid="{00000000-0005-0000-0000-00002E8F0000}"/>
    <cellStyle name="Normal 10 2 8 2 3" xfId="25482" xr:uid="{00000000-0005-0000-0000-00002F8F0000}"/>
    <cellStyle name="Normal 10 2 8 2_AVA DVA EL" xfId="25483" xr:uid="{00000000-0005-0000-0000-0000308F0000}"/>
    <cellStyle name="Normal 10 2 8 3" xfId="25484" xr:uid="{00000000-0005-0000-0000-0000318F0000}"/>
    <cellStyle name="Normal 10 2 8 4" xfId="25485" xr:uid="{00000000-0005-0000-0000-0000328F0000}"/>
    <cellStyle name="Normal 10 2 8 5" xfId="36148" xr:uid="{00000000-0005-0000-0000-0000338F0000}"/>
    <cellStyle name="Normal 10 2 8 6" xfId="36444" xr:uid="{00000000-0005-0000-0000-0000348F0000}"/>
    <cellStyle name="Normal 10 2 8_AVA DVA EL" xfId="25486" xr:uid="{00000000-0005-0000-0000-0000358F0000}"/>
    <cellStyle name="Normal 10 2 9" xfId="25487" xr:uid="{00000000-0005-0000-0000-0000368F0000}"/>
    <cellStyle name="Normal 10 2 9 2" xfId="25488" xr:uid="{00000000-0005-0000-0000-0000378F0000}"/>
    <cellStyle name="Normal 10 2 9 2 2" xfId="25489" xr:uid="{00000000-0005-0000-0000-0000388F0000}"/>
    <cellStyle name="Normal 10 2 9 2 3" xfId="25490" xr:uid="{00000000-0005-0000-0000-0000398F0000}"/>
    <cellStyle name="Normal 10 2 9 2_AVA DVA EL" xfId="25491" xr:uid="{00000000-0005-0000-0000-00003A8F0000}"/>
    <cellStyle name="Normal 10 2 9 3" xfId="25492" xr:uid="{00000000-0005-0000-0000-00003B8F0000}"/>
    <cellStyle name="Normal 10 2 9 4" xfId="25493" xr:uid="{00000000-0005-0000-0000-00003C8F0000}"/>
    <cellStyle name="Normal 10 2 9_AVA DVA EL" xfId="25494" xr:uid="{00000000-0005-0000-0000-00003D8F0000}"/>
    <cellStyle name="Normal 10 2_7. Other MTM adjustments" xfId="49998" xr:uid="{00000000-0005-0000-0000-00003E8F0000}"/>
    <cellStyle name="Normal 10 3" xfId="7713" xr:uid="{00000000-0005-0000-0000-00003F8F0000}"/>
    <cellStyle name="Normal 10 3 10" xfId="49999" xr:uid="{00000000-0005-0000-0000-0000408F0000}"/>
    <cellStyle name="Normal 10 3 11" xfId="50000" xr:uid="{00000000-0005-0000-0000-0000418F0000}"/>
    <cellStyle name="Normal 10 3 2" xfId="12538" xr:uid="{00000000-0005-0000-0000-0000428F0000}"/>
    <cellStyle name="Normal 10 3 2 2" xfId="25495" xr:uid="{00000000-0005-0000-0000-0000438F0000}"/>
    <cellStyle name="Normal 10 3 2 2 2" xfId="25496" xr:uid="{00000000-0005-0000-0000-0000448F0000}"/>
    <cellStyle name="Normal 10 3 2 2 3" xfId="25497" xr:uid="{00000000-0005-0000-0000-0000458F0000}"/>
    <cellStyle name="Normal 10 3 2 2 4" xfId="50001" xr:uid="{00000000-0005-0000-0000-0000468F0000}"/>
    <cellStyle name="Normal 10 3 2 2 5" xfId="50002" xr:uid="{00000000-0005-0000-0000-0000478F0000}"/>
    <cellStyle name="Normal 10 3 2 2_AVA DVA EL" xfId="25498" xr:uid="{00000000-0005-0000-0000-0000488F0000}"/>
    <cellStyle name="Normal 10 3 2 3" xfId="25499" xr:uid="{00000000-0005-0000-0000-0000498F0000}"/>
    <cellStyle name="Normal 10 3 2 3 2" xfId="25500" xr:uid="{00000000-0005-0000-0000-00004A8F0000}"/>
    <cellStyle name="Normal 10 3 2 3 3" xfId="25501" xr:uid="{00000000-0005-0000-0000-00004B8F0000}"/>
    <cellStyle name="Normal 10 3 2 3 4" xfId="50003" xr:uid="{00000000-0005-0000-0000-00004C8F0000}"/>
    <cellStyle name="Normal 10 3 2 3 5" xfId="50004" xr:uid="{00000000-0005-0000-0000-00004D8F0000}"/>
    <cellStyle name="Normal 10 3 2 3_AVA DVA EL" xfId="25502" xr:uid="{00000000-0005-0000-0000-00004E8F0000}"/>
    <cellStyle name="Normal 10 3 2 4" xfId="25503" xr:uid="{00000000-0005-0000-0000-00004F8F0000}"/>
    <cellStyle name="Normal 10 3 2 4 2" xfId="25504" xr:uid="{00000000-0005-0000-0000-0000508F0000}"/>
    <cellStyle name="Normal 10 3 2 4 3" xfId="25505" xr:uid="{00000000-0005-0000-0000-0000518F0000}"/>
    <cellStyle name="Normal 10 3 2 4 4" xfId="50005" xr:uid="{00000000-0005-0000-0000-0000528F0000}"/>
    <cellStyle name="Normal 10 3 2 4 5" xfId="50006" xr:uid="{00000000-0005-0000-0000-0000538F0000}"/>
    <cellStyle name="Normal 10 3 2 4_AVA DVA EL" xfId="25506" xr:uid="{00000000-0005-0000-0000-0000548F0000}"/>
    <cellStyle name="Normal 10 3 2 5" xfId="25507" xr:uid="{00000000-0005-0000-0000-0000558F0000}"/>
    <cellStyle name="Normal 10 3 2 5 2" xfId="25508" xr:uid="{00000000-0005-0000-0000-0000568F0000}"/>
    <cellStyle name="Normal 10 3 2 5 3" xfId="25509" xr:uid="{00000000-0005-0000-0000-0000578F0000}"/>
    <cellStyle name="Normal 10 3 2 5 4" xfId="50007" xr:uid="{00000000-0005-0000-0000-0000588F0000}"/>
    <cellStyle name="Normal 10 3 2 5 5" xfId="50008" xr:uid="{00000000-0005-0000-0000-0000598F0000}"/>
    <cellStyle name="Normal 10 3 2 5_AVA DVA EL" xfId="25510" xr:uid="{00000000-0005-0000-0000-00005A8F0000}"/>
    <cellStyle name="Normal 10 3 2 6" xfId="25511" xr:uid="{00000000-0005-0000-0000-00005B8F0000}"/>
    <cellStyle name="Normal 10 3 2 7" xfId="25512" xr:uid="{00000000-0005-0000-0000-00005C8F0000}"/>
    <cellStyle name="Normal 10 3 2 8" xfId="36178" xr:uid="{00000000-0005-0000-0000-00005D8F0000}"/>
    <cellStyle name="Normal 10 3 2 9" xfId="36014" xr:uid="{00000000-0005-0000-0000-00005E8F0000}"/>
    <cellStyle name="Normal 10 3 2_A02" xfId="55618" xr:uid="{C1DBEED2-4C6C-4F23-B811-918E873E2E84}"/>
    <cellStyle name="Normal 10 3 3" xfId="25513" xr:uid="{00000000-0005-0000-0000-0000608F0000}"/>
    <cellStyle name="Normal 10 3 3 2" xfId="25514" xr:uid="{00000000-0005-0000-0000-0000618F0000}"/>
    <cellStyle name="Normal 10 3 3 2 2" xfId="25515" xr:uid="{00000000-0005-0000-0000-0000628F0000}"/>
    <cellStyle name="Normal 10 3 3 2_AVA DVA EL" xfId="25516" xr:uid="{00000000-0005-0000-0000-0000638F0000}"/>
    <cellStyle name="Normal 10 3 3 3" xfId="25517" xr:uid="{00000000-0005-0000-0000-0000648F0000}"/>
    <cellStyle name="Normal 10 3 3 4" xfId="25518" xr:uid="{00000000-0005-0000-0000-0000658F0000}"/>
    <cellStyle name="Normal 10 3 3 5" xfId="50009" xr:uid="{00000000-0005-0000-0000-0000668F0000}"/>
    <cellStyle name="Normal 10 3 3 6" xfId="50010" xr:uid="{00000000-0005-0000-0000-0000678F0000}"/>
    <cellStyle name="Normal 10 3 3_AVA DVA EL" xfId="25519" xr:uid="{00000000-0005-0000-0000-0000688F0000}"/>
    <cellStyle name="Normal 10 3 4" xfId="25520" xr:uid="{00000000-0005-0000-0000-0000698F0000}"/>
    <cellStyle name="Normal 10 3 4 2" xfId="25521" xr:uid="{00000000-0005-0000-0000-00006A8F0000}"/>
    <cellStyle name="Normal 10 3 4 2 2" xfId="25522" xr:uid="{00000000-0005-0000-0000-00006B8F0000}"/>
    <cellStyle name="Normal 10 3 4 2_AVA DVA EL" xfId="25523" xr:uid="{00000000-0005-0000-0000-00006C8F0000}"/>
    <cellStyle name="Normal 10 3 4 3" xfId="25524" xr:uid="{00000000-0005-0000-0000-00006D8F0000}"/>
    <cellStyle name="Normal 10 3 4 4" xfId="25525" xr:uid="{00000000-0005-0000-0000-00006E8F0000}"/>
    <cellStyle name="Normal 10 3 4 5" xfId="50011" xr:uid="{00000000-0005-0000-0000-00006F8F0000}"/>
    <cellStyle name="Normal 10 3 4_AVA DVA EL" xfId="25526" xr:uid="{00000000-0005-0000-0000-0000708F0000}"/>
    <cellStyle name="Normal 10 3 5" xfId="25527" xr:uid="{00000000-0005-0000-0000-0000718F0000}"/>
    <cellStyle name="Normal 10 3 5 2" xfId="25528" xr:uid="{00000000-0005-0000-0000-0000728F0000}"/>
    <cellStyle name="Normal 10 3 5 3" xfId="25529" xr:uid="{00000000-0005-0000-0000-0000738F0000}"/>
    <cellStyle name="Normal 10 3 5 4" xfId="50012" xr:uid="{00000000-0005-0000-0000-0000748F0000}"/>
    <cellStyle name="Normal 10 3 5 5" xfId="50013" xr:uid="{00000000-0005-0000-0000-0000758F0000}"/>
    <cellStyle name="Normal 10 3 5_AVA DVA EL" xfId="25530" xr:uid="{00000000-0005-0000-0000-0000768F0000}"/>
    <cellStyle name="Normal 10 3 6" xfId="25531" xr:uid="{00000000-0005-0000-0000-0000778F0000}"/>
    <cellStyle name="Normal 10 3 6 2" xfId="25532" xr:uid="{00000000-0005-0000-0000-0000788F0000}"/>
    <cellStyle name="Normal 10 3 6 3" xfId="25533" xr:uid="{00000000-0005-0000-0000-0000798F0000}"/>
    <cellStyle name="Normal 10 3 6 4" xfId="50014" xr:uid="{00000000-0005-0000-0000-00007A8F0000}"/>
    <cellStyle name="Normal 10 3 6_AVA DVA EL" xfId="25534" xr:uid="{00000000-0005-0000-0000-00007B8F0000}"/>
    <cellStyle name="Normal 10 3 7" xfId="25535" xr:uid="{00000000-0005-0000-0000-00007C8F0000}"/>
    <cellStyle name="Normal 10 3 8" xfId="50015" xr:uid="{00000000-0005-0000-0000-00007D8F0000}"/>
    <cellStyle name="Normal 10 3 9" xfId="50016" xr:uid="{00000000-0005-0000-0000-00007E8F0000}"/>
    <cellStyle name="Normal 10 3_Ark1" xfId="50017" xr:uid="{00000000-0005-0000-0000-00007F8F0000}"/>
    <cellStyle name="Normal 10 4" xfId="7714" xr:uid="{00000000-0005-0000-0000-0000808F0000}"/>
    <cellStyle name="Normal 10 4 10" xfId="50018" xr:uid="{00000000-0005-0000-0000-0000818F0000}"/>
    <cellStyle name="Normal 10 4 2" xfId="25536" xr:uid="{00000000-0005-0000-0000-0000828F0000}"/>
    <cellStyle name="Normal 10 4 2 2" xfId="25537" xr:uid="{00000000-0005-0000-0000-0000838F0000}"/>
    <cellStyle name="Normal 10 4 2 2 2" xfId="25538" xr:uid="{00000000-0005-0000-0000-0000848F0000}"/>
    <cellStyle name="Normal 10 4 2 2_AVA DVA EL" xfId="25539" xr:uid="{00000000-0005-0000-0000-0000858F0000}"/>
    <cellStyle name="Normal 10 4 2 3" xfId="25540" xr:uid="{00000000-0005-0000-0000-0000868F0000}"/>
    <cellStyle name="Normal 10 4 2 4" xfId="25541" xr:uid="{00000000-0005-0000-0000-0000878F0000}"/>
    <cellStyle name="Normal 10 4 2 5" xfId="36332" xr:uid="{00000000-0005-0000-0000-0000888F0000}"/>
    <cellStyle name="Normal 10 4 2 6" xfId="36009" xr:uid="{00000000-0005-0000-0000-0000898F0000}"/>
    <cellStyle name="Normal 10 4 2_AVA DVA EL" xfId="25542" xr:uid="{00000000-0005-0000-0000-00008A8F0000}"/>
    <cellStyle name="Normal 10 4 3" xfId="25543" xr:uid="{00000000-0005-0000-0000-00008B8F0000}"/>
    <cellStyle name="Normal 10 4 3 2" xfId="25544" xr:uid="{00000000-0005-0000-0000-00008C8F0000}"/>
    <cellStyle name="Normal 10 4 3 3" xfId="25545" xr:uid="{00000000-0005-0000-0000-00008D8F0000}"/>
    <cellStyle name="Normal 10 4 3 4" xfId="50019" xr:uid="{00000000-0005-0000-0000-00008E8F0000}"/>
    <cellStyle name="Normal 10 4 3 5" xfId="50020" xr:uid="{00000000-0005-0000-0000-00008F8F0000}"/>
    <cellStyle name="Normal 10 4 3_AVA DVA EL" xfId="25546" xr:uid="{00000000-0005-0000-0000-0000908F0000}"/>
    <cellStyle name="Normal 10 4 4" xfId="25547" xr:uid="{00000000-0005-0000-0000-0000918F0000}"/>
    <cellStyle name="Normal 10 4 4 2" xfId="25548" xr:uid="{00000000-0005-0000-0000-0000928F0000}"/>
    <cellStyle name="Normal 10 4 4 3" xfId="25549" xr:uid="{00000000-0005-0000-0000-0000938F0000}"/>
    <cellStyle name="Normal 10 4 4 4" xfId="50021" xr:uid="{00000000-0005-0000-0000-0000948F0000}"/>
    <cellStyle name="Normal 10 4 4 5" xfId="50022" xr:uid="{00000000-0005-0000-0000-0000958F0000}"/>
    <cellStyle name="Normal 10 4 4_AVA DVA EL" xfId="25550" xr:uid="{00000000-0005-0000-0000-0000968F0000}"/>
    <cellStyle name="Normal 10 4 5" xfId="25551" xr:uid="{00000000-0005-0000-0000-0000978F0000}"/>
    <cellStyle name="Normal 10 4 5 2" xfId="25552" xr:uid="{00000000-0005-0000-0000-0000988F0000}"/>
    <cellStyle name="Normal 10 4 5 3" xfId="25553" xr:uid="{00000000-0005-0000-0000-0000998F0000}"/>
    <cellStyle name="Normal 10 4 5 4" xfId="50023" xr:uid="{00000000-0005-0000-0000-00009A8F0000}"/>
    <cellStyle name="Normal 10 4 5_AVA DVA EL" xfId="25554" xr:uid="{00000000-0005-0000-0000-00009B8F0000}"/>
    <cellStyle name="Normal 10 4 6" xfId="25555" xr:uid="{00000000-0005-0000-0000-00009C8F0000}"/>
    <cellStyle name="Normal 10 4 6 2" xfId="25556" xr:uid="{00000000-0005-0000-0000-00009D8F0000}"/>
    <cellStyle name="Normal 10 4 6_AVA DVA EL" xfId="25557" xr:uid="{00000000-0005-0000-0000-00009E8F0000}"/>
    <cellStyle name="Normal 10 4 7" xfId="25558" xr:uid="{00000000-0005-0000-0000-00009F8F0000}"/>
    <cellStyle name="Normal 10 4 8" xfId="50024" xr:uid="{00000000-0005-0000-0000-0000A08F0000}"/>
    <cellStyle name="Normal 10 4 9" xfId="50025" xr:uid="{00000000-0005-0000-0000-0000A18F0000}"/>
    <cellStyle name="Normal 10 4_3. Chng in credit spreads" xfId="50026" xr:uid="{00000000-0005-0000-0000-0000A28F0000}"/>
    <cellStyle name="Normal 10 5" xfId="7715" xr:uid="{00000000-0005-0000-0000-0000A38F0000}"/>
    <cellStyle name="Normal 10 5 2" xfId="25559" xr:uid="{00000000-0005-0000-0000-0000A48F0000}"/>
    <cellStyle name="Normal 10 5 2 2" xfId="25560" xr:uid="{00000000-0005-0000-0000-0000A58F0000}"/>
    <cellStyle name="Normal 10 5 2 3" xfId="25561" xr:uid="{00000000-0005-0000-0000-0000A68F0000}"/>
    <cellStyle name="Normal 10 5 2 4" xfId="50027" xr:uid="{00000000-0005-0000-0000-0000A78F0000}"/>
    <cellStyle name="Normal 10 5 2_AVA DVA EL" xfId="25562" xr:uid="{00000000-0005-0000-0000-0000A88F0000}"/>
    <cellStyle name="Normal 10 5 3" xfId="25563" xr:uid="{00000000-0005-0000-0000-0000A98F0000}"/>
    <cellStyle name="Normal 10 5 3 2" xfId="25564" xr:uid="{00000000-0005-0000-0000-0000AA8F0000}"/>
    <cellStyle name="Normal 10 5 3_AVA DVA EL" xfId="25565" xr:uid="{00000000-0005-0000-0000-0000AB8F0000}"/>
    <cellStyle name="Normal 10 5 4" xfId="25566" xr:uid="{00000000-0005-0000-0000-0000AC8F0000}"/>
    <cellStyle name="Normal 10 5 5" xfId="25567" xr:uid="{00000000-0005-0000-0000-0000AD8F0000}"/>
    <cellStyle name="Normal 10 5 6" xfId="50028" xr:uid="{00000000-0005-0000-0000-0000AE8F0000}"/>
    <cellStyle name="Normal 10 5 7" xfId="50029" xr:uid="{00000000-0005-0000-0000-0000AF8F0000}"/>
    <cellStyle name="Normal 10 5_3. Chng in credit spreads" xfId="50030" xr:uid="{00000000-0005-0000-0000-0000B08F0000}"/>
    <cellStyle name="Normal 10 6" xfId="7716" xr:uid="{00000000-0005-0000-0000-0000B18F0000}"/>
    <cellStyle name="Normal 10 6 2" xfId="25568" xr:uid="{00000000-0005-0000-0000-0000B28F0000}"/>
    <cellStyle name="Normal 10 6 2 2" xfId="25569" xr:uid="{00000000-0005-0000-0000-0000B38F0000}"/>
    <cellStyle name="Normal 10 6 2 3" xfId="25570" xr:uid="{00000000-0005-0000-0000-0000B48F0000}"/>
    <cellStyle name="Normal 10 6 2_AVA DVA EL" xfId="25571" xr:uid="{00000000-0005-0000-0000-0000B58F0000}"/>
    <cellStyle name="Normal 10 6 3" xfId="25572" xr:uid="{00000000-0005-0000-0000-0000B68F0000}"/>
    <cellStyle name="Normal 10 6 3 2" xfId="25573" xr:uid="{00000000-0005-0000-0000-0000B78F0000}"/>
    <cellStyle name="Normal 10 6 3_AVA DVA EL" xfId="25574" xr:uid="{00000000-0005-0000-0000-0000B88F0000}"/>
    <cellStyle name="Normal 10 6 4" xfId="25575" xr:uid="{00000000-0005-0000-0000-0000B98F0000}"/>
    <cellStyle name="Normal 10 6 5" xfId="25576" xr:uid="{00000000-0005-0000-0000-0000BA8F0000}"/>
    <cellStyle name="Normal 10 6 6" xfId="50031" xr:uid="{00000000-0005-0000-0000-0000BB8F0000}"/>
    <cellStyle name="Normal 10 6_AVA DVA EL" xfId="50032" xr:uid="{00000000-0005-0000-0000-0000BC8F0000}"/>
    <cellStyle name="Normal 10 7" xfId="7717" xr:uid="{00000000-0005-0000-0000-0000BD8F0000}"/>
    <cellStyle name="Normal 10 7 2" xfId="25577" xr:uid="{00000000-0005-0000-0000-0000BE8F0000}"/>
    <cellStyle name="Normal 10 7 2 2" xfId="25578" xr:uid="{00000000-0005-0000-0000-0000BF8F0000}"/>
    <cellStyle name="Normal 10 7 2 3" xfId="25579" xr:uid="{00000000-0005-0000-0000-0000C08F0000}"/>
    <cellStyle name="Normal 10 7 2_AVA DVA EL" xfId="25580" xr:uid="{00000000-0005-0000-0000-0000C18F0000}"/>
    <cellStyle name="Normal 10 7 3" xfId="25581" xr:uid="{00000000-0005-0000-0000-0000C28F0000}"/>
    <cellStyle name="Normal 10 7 3 2" xfId="25582" xr:uid="{00000000-0005-0000-0000-0000C38F0000}"/>
    <cellStyle name="Normal 10 7 3_AVA DVA EL" xfId="25583" xr:uid="{00000000-0005-0000-0000-0000C48F0000}"/>
    <cellStyle name="Normal 10 7 4" xfId="25584" xr:uid="{00000000-0005-0000-0000-0000C58F0000}"/>
    <cellStyle name="Normal 10 7 5" xfId="25585" xr:uid="{00000000-0005-0000-0000-0000C68F0000}"/>
    <cellStyle name="Normal 10 7 6" xfId="50033" xr:uid="{00000000-0005-0000-0000-0000C78F0000}"/>
    <cellStyle name="Normal 10 7_AVA DVA EL" xfId="25586" xr:uid="{00000000-0005-0000-0000-0000C88F0000}"/>
    <cellStyle name="Normal 10 8" xfId="25587" xr:uid="{00000000-0005-0000-0000-0000C98F0000}"/>
    <cellStyle name="Normal 10 8 2" xfId="25588" xr:uid="{00000000-0005-0000-0000-0000CA8F0000}"/>
    <cellStyle name="Normal 10 8 2 2" xfId="25589" xr:uid="{00000000-0005-0000-0000-0000CB8F0000}"/>
    <cellStyle name="Normal 10 8 2_AVA DVA EL" xfId="25590" xr:uid="{00000000-0005-0000-0000-0000CC8F0000}"/>
    <cellStyle name="Normal 10 8 3" xfId="25591" xr:uid="{00000000-0005-0000-0000-0000CD8F0000}"/>
    <cellStyle name="Normal 10 8 4" xfId="25592" xr:uid="{00000000-0005-0000-0000-0000CE8F0000}"/>
    <cellStyle name="Normal 10 8 5" xfId="36063" xr:uid="{00000000-0005-0000-0000-0000CF8F0000}"/>
    <cellStyle name="Normal 10 8 6" xfId="36043" xr:uid="{00000000-0005-0000-0000-0000D08F0000}"/>
    <cellStyle name="Normal 10 8_AVA DVA EL" xfId="25593" xr:uid="{00000000-0005-0000-0000-0000D18F0000}"/>
    <cellStyle name="Normal 10 9" xfId="25594" xr:uid="{00000000-0005-0000-0000-0000D28F0000}"/>
    <cellStyle name="Normal 10 9 2" xfId="25595" xr:uid="{00000000-0005-0000-0000-0000D38F0000}"/>
    <cellStyle name="Normal 10 9 2 2" xfId="25596" xr:uid="{00000000-0005-0000-0000-0000D48F0000}"/>
    <cellStyle name="Normal 10 9 2 3" xfId="25597" xr:uid="{00000000-0005-0000-0000-0000D58F0000}"/>
    <cellStyle name="Normal 10 9 2_AVA DVA EL" xfId="25598" xr:uid="{00000000-0005-0000-0000-0000D68F0000}"/>
    <cellStyle name="Normal 10 9 3" xfId="25599" xr:uid="{00000000-0005-0000-0000-0000D78F0000}"/>
    <cellStyle name="Normal 10 9 4" xfId="25600" xr:uid="{00000000-0005-0000-0000-0000D88F0000}"/>
    <cellStyle name="Normal 10 9 5" xfId="36119" xr:uid="{00000000-0005-0000-0000-0000D98F0000}"/>
    <cellStyle name="Normal 10 9 6" xfId="36445" xr:uid="{00000000-0005-0000-0000-0000DA8F0000}"/>
    <cellStyle name="Normal 10 9_AVA DVA EL" xfId="25601" xr:uid="{00000000-0005-0000-0000-0000DB8F0000}"/>
    <cellStyle name="Normal 10_11" xfId="7718" xr:uid="{00000000-0005-0000-0000-0000DC8F0000}"/>
    <cellStyle name="Normal 100" xfId="7719" xr:uid="{00000000-0005-0000-0000-0000DD8F0000}"/>
    <cellStyle name="Normal 100 2" xfId="25602" xr:uid="{00000000-0005-0000-0000-0000DE8F0000}"/>
    <cellStyle name="Normal 100 2 2" xfId="25603" xr:uid="{00000000-0005-0000-0000-0000DF8F0000}"/>
    <cellStyle name="Normal 100 2 3" xfId="25604" xr:uid="{00000000-0005-0000-0000-0000E08F0000}"/>
    <cellStyle name="Normal 100 2_AVA DVA EL" xfId="25605" xr:uid="{00000000-0005-0000-0000-0000E18F0000}"/>
    <cellStyle name="Normal 100 3" xfId="25606" xr:uid="{00000000-0005-0000-0000-0000E28F0000}"/>
    <cellStyle name="Normal 100 4" xfId="25607" xr:uid="{00000000-0005-0000-0000-0000E38F0000}"/>
    <cellStyle name="Normal 100 5" xfId="36411" xr:uid="{00000000-0005-0000-0000-0000E48F0000}"/>
    <cellStyle name="Normal 100 6" xfId="36425" xr:uid="{00000000-0005-0000-0000-0000E58F0000}"/>
    <cellStyle name="Normal 100_AVA DVA EL" xfId="25608" xr:uid="{00000000-0005-0000-0000-0000E68F0000}"/>
    <cellStyle name="Normal 101" xfId="7720" xr:uid="{00000000-0005-0000-0000-0000E78F0000}"/>
    <cellStyle name="Normal 101 2" xfId="25609" xr:uid="{00000000-0005-0000-0000-0000E88F0000}"/>
    <cellStyle name="Normal 101 2 2" xfId="25610" xr:uid="{00000000-0005-0000-0000-0000E98F0000}"/>
    <cellStyle name="Normal 101 2 3" xfId="25611" xr:uid="{00000000-0005-0000-0000-0000EA8F0000}"/>
    <cellStyle name="Normal 101 2_AVA DVA EL" xfId="25612" xr:uid="{00000000-0005-0000-0000-0000EB8F0000}"/>
    <cellStyle name="Normal 101 3" xfId="25613" xr:uid="{00000000-0005-0000-0000-0000EC8F0000}"/>
    <cellStyle name="Normal 101 4" xfId="25614" xr:uid="{00000000-0005-0000-0000-0000ED8F0000}"/>
    <cellStyle name="Normal 101_AVA DVA EL" xfId="25615" xr:uid="{00000000-0005-0000-0000-0000EE8F0000}"/>
    <cellStyle name="Normal 102" xfId="7721" xr:uid="{00000000-0005-0000-0000-0000EF8F0000}"/>
    <cellStyle name="Normal 102 2" xfId="25616" xr:uid="{00000000-0005-0000-0000-0000F08F0000}"/>
    <cellStyle name="Normal 102 3" xfId="25617" xr:uid="{00000000-0005-0000-0000-0000F18F0000}"/>
    <cellStyle name="Normal 102 4" xfId="36287" xr:uid="{00000000-0005-0000-0000-0000F28F0000}"/>
    <cellStyle name="Normal 102_AVA DVA EL" xfId="25618" xr:uid="{00000000-0005-0000-0000-0000F38F0000}"/>
    <cellStyle name="Normal 103" xfId="7722" xr:uid="{00000000-0005-0000-0000-0000F48F0000}"/>
    <cellStyle name="Normal 103 2" xfId="25619" xr:uid="{00000000-0005-0000-0000-0000F58F0000}"/>
    <cellStyle name="Normal 103 3" xfId="25620" xr:uid="{00000000-0005-0000-0000-0000F68F0000}"/>
    <cellStyle name="Normal 103_AVA DVA EL" xfId="25621" xr:uid="{00000000-0005-0000-0000-0000F78F0000}"/>
    <cellStyle name="Normal 104" xfId="7723" xr:uid="{00000000-0005-0000-0000-0000F88F0000}"/>
    <cellStyle name="Normal 104 2" xfId="25622" xr:uid="{00000000-0005-0000-0000-0000F98F0000}"/>
    <cellStyle name="Normal 104 3" xfId="25623" xr:uid="{00000000-0005-0000-0000-0000FA8F0000}"/>
    <cellStyle name="Normal 104_AVA DVA EL" xfId="25624" xr:uid="{00000000-0005-0000-0000-0000FB8F0000}"/>
    <cellStyle name="Normal 105" xfId="7724" xr:uid="{00000000-0005-0000-0000-0000FC8F0000}"/>
    <cellStyle name="Normal 105 2" xfId="25625" xr:uid="{00000000-0005-0000-0000-0000FD8F0000}"/>
    <cellStyle name="Normal 105 3" xfId="25626" xr:uid="{00000000-0005-0000-0000-0000FE8F0000}"/>
    <cellStyle name="Normal 105_AVA DVA EL" xfId="25627" xr:uid="{00000000-0005-0000-0000-0000FF8F0000}"/>
    <cellStyle name="Normal 106" xfId="7725" xr:uid="{00000000-0005-0000-0000-000000900000}"/>
    <cellStyle name="Normal 106 2" xfId="25628" xr:uid="{00000000-0005-0000-0000-000001900000}"/>
    <cellStyle name="Normal 106 3" xfId="25629" xr:uid="{00000000-0005-0000-0000-000002900000}"/>
    <cellStyle name="Normal 106_AVA DVA EL" xfId="25630" xr:uid="{00000000-0005-0000-0000-000003900000}"/>
    <cellStyle name="Normal 107" xfId="25631" xr:uid="{00000000-0005-0000-0000-000004900000}"/>
    <cellStyle name="Normal 107 2" xfId="25632" xr:uid="{00000000-0005-0000-0000-000005900000}"/>
    <cellStyle name="Normal 107 3" xfId="25633" xr:uid="{00000000-0005-0000-0000-000006900000}"/>
    <cellStyle name="Normal 107_AVA DVA EL" xfId="25634" xr:uid="{00000000-0005-0000-0000-000007900000}"/>
    <cellStyle name="Normal 108" xfId="25635" xr:uid="{00000000-0005-0000-0000-000008900000}"/>
    <cellStyle name="Normal 108 2" xfId="25636" xr:uid="{00000000-0005-0000-0000-000009900000}"/>
    <cellStyle name="Normal 108 3" xfId="25637" xr:uid="{00000000-0005-0000-0000-00000A900000}"/>
    <cellStyle name="Normal 108_AVA DVA EL" xfId="25638" xr:uid="{00000000-0005-0000-0000-00000B900000}"/>
    <cellStyle name="Normal 109" xfId="25639" xr:uid="{00000000-0005-0000-0000-00000C900000}"/>
    <cellStyle name="Normal 109 2" xfId="25640" xr:uid="{00000000-0005-0000-0000-00000D900000}"/>
    <cellStyle name="Normal 109 3" xfId="25641" xr:uid="{00000000-0005-0000-0000-00000E900000}"/>
    <cellStyle name="Normal 109_AVA DVA EL" xfId="25642" xr:uid="{00000000-0005-0000-0000-00000F900000}"/>
    <cellStyle name="Normal 11" xfId="7726" xr:uid="{00000000-0005-0000-0000-000010900000}"/>
    <cellStyle name="Normal 11 10" xfId="7727" xr:uid="{00000000-0005-0000-0000-000011900000}"/>
    <cellStyle name="Normal 11 10 2" xfId="25643" xr:uid="{00000000-0005-0000-0000-000012900000}"/>
    <cellStyle name="Normal 11 10_AVA DVA EL" xfId="25644" xr:uid="{00000000-0005-0000-0000-000013900000}"/>
    <cellStyle name="Normal 11 11" xfId="7728" xr:uid="{00000000-0005-0000-0000-000014900000}"/>
    <cellStyle name="Normal 11 11 2" xfId="25645" xr:uid="{00000000-0005-0000-0000-000015900000}"/>
    <cellStyle name="Normal 11 11_AVA DVA EL" xfId="25646" xr:uid="{00000000-0005-0000-0000-000016900000}"/>
    <cellStyle name="Normal 11 12" xfId="7729" xr:uid="{00000000-0005-0000-0000-000017900000}"/>
    <cellStyle name="Normal 11 12 2" xfId="7730" xr:uid="{00000000-0005-0000-0000-000018900000}"/>
    <cellStyle name="Normal 11 12 2 2" xfId="25647" xr:uid="{00000000-0005-0000-0000-000019900000}"/>
    <cellStyle name="Normal 11 12 2_A01" xfId="35948" xr:uid="{00000000-0005-0000-0000-00001A900000}"/>
    <cellStyle name="Normal 11 12 3" xfId="7731" xr:uid="{00000000-0005-0000-0000-00001B900000}"/>
    <cellStyle name="Normal 11 12 4" xfId="36860" xr:uid="{00000000-0005-0000-0000-00001C900000}"/>
    <cellStyle name="Normal 11 12_4Q16" xfId="25648" xr:uid="{00000000-0005-0000-0000-00001D900000}"/>
    <cellStyle name="Normal 11 13" xfId="7732" xr:uid="{00000000-0005-0000-0000-00001E900000}"/>
    <cellStyle name="Normal 11 13 2" xfId="7733" xr:uid="{00000000-0005-0000-0000-00001F900000}"/>
    <cellStyle name="Normal 11 13 2 2" xfId="25649" xr:uid="{00000000-0005-0000-0000-000020900000}"/>
    <cellStyle name="Normal 11 13 2_A01" xfId="35949" xr:uid="{00000000-0005-0000-0000-000021900000}"/>
    <cellStyle name="Normal 11 13 3" xfId="25650" xr:uid="{00000000-0005-0000-0000-000022900000}"/>
    <cellStyle name="Normal 11 13 4" xfId="36861" xr:uid="{00000000-0005-0000-0000-000023900000}"/>
    <cellStyle name="Normal 11 13_4Q16" xfId="25651" xr:uid="{00000000-0005-0000-0000-000024900000}"/>
    <cellStyle name="Normal 11 14" xfId="7734" xr:uid="{00000000-0005-0000-0000-000025900000}"/>
    <cellStyle name="Normal 11 14 2" xfId="7735" xr:uid="{00000000-0005-0000-0000-000026900000}"/>
    <cellStyle name="Normal 11 14 2 2" xfId="25652" xr:uid="{00000000-0005-0000-0000-000027900000}"/>
    <cellStyle name="Normal 11 14 2_A01" xfId="35950" xr:uid="{00000000-0005-0000-0000-000028900000}"/>
    <cellStyle name="Normal 11 14 3" xfId="25653" xr:uid="{00000000-0005-0000-0000-000029900000}"/>
    <cellStyle name="Normal 11 14 4" xfId="36862" xr:uid="{00000000-0005-0000-0000-00002A900000}"/>
    <cellStyle name="Normal 11 14_4Q16" xfId="25654" xr:uid="{00000000-0005-0000-0000-00002B900000}"/>
    <cellStyle name="Normal 11 15" xfId="7736" xr:uid="{00000000-0005-0000-0000-00002C900000}"/>
    <cellStyle name="Normal 11 15 2" xfId="25655" xr:uid="{00000000-0005-0000-0000-00002D900000}"/>
    <cellStyle name="Normal 11 15_A01" xfId="35951" xr:uid="{00000000-0005-0000-0000-00002E900000}"/>
    <cellStyle name="Normal 11 16" xfId="7737" xr:uid="{00000000-0005-0000-0000-00002F900000}"/>
    <cellStyle name="Normal 11 16 2" xfId="25656" xr:uid="{00000000-0005-0000-0000-000030900000}"/>
    <cellStyle name="Normal 11 16_A01" xfId="35952"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7" xr:uid="{00000000-0005-0000-0000-000037900000}"/>
    <cellStyle name="Normal 11 18" xfId="25658" xr:uid="{00000000-0005-0000-0000-000038900000}"/>
    <cellStyle name="Normal 11 18 2" xfId="25659" xr:uid="{00000000-0005-0000-0000-000039900000}"/>
    <cellStyle name="Normal 11 18 3" xfId="25660" xr:uid="{00000000-0005-0000-0000-00003A900000}"/>
    <cellStyle name="Normal 11 18 4" xfId="36064" xr:uid="{00000000-0005-0000-0000-00003B900000}"/>
    <cellStyle name="Normal 11 18_AVA DVA EL" xfId="25661" xr:uid="{00000000-0005-0000-0000-00003C900000}"/>
    <cellStyle name="Normal 11 19" xfId="25662" xr:uid="{00000000-0005-0000-0000-00003D900000}"/>
    <cellStyle name="Normal 11 19 2" xfId="25663" xr:uid="{00000000-0005-0000-0000-00003E900000}"/>
    <cellStyle name="Normal 11 19 2 2" xfId="36575" xr:uid="{00000000-0005-0000-0000-00003F900000}"/>
    <cellStyle name="Normal 11 19 3" xfId="36234" xr:uid="{00000000-0005-0000-0000-000040900000}"/>
    <cellStyle name="Normal 11 19_AVA DVA EL" xfId="25664" xr:uid="{00000000-0005-0000-0000-000041900000}"/>
    <cellStyle name="Normal 11 2" xfId="7743" xr:uid="{00000000-0005-0000-0000-000042900000}"/>
    <cellStyle name="Normal 11 2 10" xfId="25665" xr:uid="{00000000-0005-0000-0000-000043900000}"/>
    <cellStyle name="Normal 11 2 2" xfId="25666" xr:uid="{00000000-0005-0000-0000-000044900000}"/>
    <cellStyle name="Normal 11 2 2 2" xfId="25667" xr:uid="{00000000-0005-0000-0000-000045900000}"/>
    <cellStyle name="Normal 11 2 2 3" xfId="25668" xr:uid="{00000000-0005-0000-0000-000046900000}"/>
    <cellStyle name="Normal 11 2 2_AVA DVA EL" xfId="25669" xr:uid="{00000000-0005-0000-0000-000047900000}"/>
    <cellStyle name="Normal 11 2 3" xfId="25670" xr:uid="{00000000-0005-0000-0000-000048900000}"/>
    <cellStyle name="Normal 11 2 3 2" xfId="25671" xr:uid="{00000000-0005-0000-0000-000049900000}"/>
    <cellStyle name="Normal 11 2 3 3" xfId="25672" xr:uid="{00000000-0005-0000-0000-00004A900000}"/>
    <cellStyle name="Normal 11 2 3_AVA DVA EL" xfId="25673" xr:uid="{00000000-0005-0000-0000-00004B900000}"/>
    <cellStyle name="Normal 11 2 4" xfId="25674" xr:uid="{00000000-0005-0000-0000-00004C900000}"/>
    <cellStyle name="Normal 11 2 4 2" xfId="25675" xr:uid="{00000000-0005-0000-0000-00004D900000}"/>
    <cellStyle name="Normal 11 2 4 3" xfId="25676" xr:uid="{00000000-0005-0000-0000-00004E900000}"/>
    <cellStyle name="Normal 11 2 4_AVA DVA EL" xfId="25677" xr:uid="{00000000-0005-0000-0000-00004F900000}"/>
    <cellStyle name="Normal 11 2 5" xfId="25678" xr:uid="{00000000-0005-0000-0000-000050900000}"/>
    <cellStyle name="Normal 11 2 5 2" xfId="25679" xr:uid="{00000000-0005-0000-0000-000051900000}"/>
    <cellStyle name="Normal 11 2 5 3" xfId="25680" xr:uid="{00000000-0005-0000-0000-000052900000}"/>
    <cellStyle name="Normal 11 2 5_AVA DVA EL" xfId="25681" xr:uid="{00000000-0005-0000-0000-000053900000}"/>
    <cellStyle name="Normal 11 2 6" xfId="25682" xr:uid="{00000000-0005-0000-0000-000054900000}"/>
    <cellStyle name="Normal 11 2 6 2" xfId="25683" xr:uid="{00000000-0005-0000-0000-000055900000}"/>
    <cellStyle name="Normal 11 2 6 3" xfId="25684" xr:uid="{00000000-0005-0000-0000-000056900000}"/>
    <cellStyle name="Normal 11 2 6_AVA DVA EL" xfId="25685" xr:uid="{00000000-0005-0000-0000-000057900000}"/>
    <cellStyle name="Normal 11 2 7" xfId="25686" xr:uid="{00000000-0005-0000-0000-000058900000}"/>
    <cellStyle name="Normal 11 2 7 2" xfId="25687" xr:uid="{00000000-0005-0000-0000-000059900000}"/>
    <cellStyle name="Normal 11 2 7 3" xfId="25688" xr:uid="{00000000-0005-0000-0000-00005A900000}"/>
    <cellStyle name="Normal 11 2 7_AVA DVA EL" xfId="25689" xr:uid="{00000000-0005-0000-0000-00005B900000}"/>
    <cellStyle name="Normal 11 2 8" xfId="25690" xr:uid="{00000000-0005-0000-0000-00005C900000}"/>
    <cellStyle name="Normal 11 2 8 2" xfId="25691" xr:uid="{00000000-0005-0000-0000-00005D900000}"/>
    <cellStyle name="Normal 11 2 8 3" xfId="25692" xr:uid="{00000000-0005-0000-0000-00005E900000}"/>
    <cellStyle name="Normal 11 2 8_AVA DVA EL" xfId="25693" xr:uid="{00000000-0005-0000-0000-00005F900000}"/>
    <cellStyle name="Normal 11 2 9" xfId="25694" xr:uid="{00000000-0005-0000-0000-000060900000}"/>
    <cellStyle name="Normal 11 2 9 2" xfId="25695" xr:uid="{00000000-0005-0000-0000-000061900000}"/>
    <cellStyle name="Normal 11 2 9 3" xfId="25696" xr:uid="{00000000-0005-0000-0000-000062900000}"/>
    <cellStyle name="Normal 11 2 9_AVA DVA EL" xfId="25697" xr:uid="{00000000-0005-0000-0000-000063900000}"/>
    <cellStyle name="Normal 11 2_AVA DVA EL" xfId="25698" xr:uid="{00000000-0005-0000-0000-000064900000}"/>
    <cellStyle name="Normal 11 20" xfId="25699" xr:uid="{00000000-0005-0000-0000-000065900000}"/>
    <cellStyle name="Normal 11 20 2" xfId="36598" xr:uid="{00000000-0005-0000-0000-000066900000}"/>
    <cellStyle name="Normal 11 20 3" xfId="36299" xr:uid="{00000000-0005-0000-0000-000067900000}"/>
    <cellStyle name="Normal 11 21" xfId="25700" xr:uid="{00000000-0005-0000-0000-000068900000}"/>
    <cellStyle name="Normal 11 21 2" xfId="36421" xr:uid="{00000000-0005-0000-0000-000069900000}"/>
    <cellStyle name="Normal 11 22" xfId="36002" xr:uid="{00000000-0005-0000-0000-00006A900000}"/>
    <cellStyle name="Normal 11 23" xfId="36084" xr:uid="{00000000-0005-0000-0000-00006B900000}"/>
    <cellStyle name="Normal 11 24" xfId="36859" xr:uid="{00000000-0005-0000-0000-00006C900000}"/>
    <cellStyle name="Normal 11 3" xfId="7744" xr:uid="{00000000-0005-0000-0000-00006D900000}"/>
    <cellStyle name="Normal 11 3 2" xfId="25701" xr:uid="{00000000-0005-0000-0000-00006E900000}"/>
    <cellStyle name="Normal 11 3 2 2" xfId="25702" xr:uid="{00000000-0005-0000-0000-00006F900000}"/>
    <cellStyle name="Normal 11 3 2 3" xfId="25703" xr:uid="{00000000-0005-0000-0000-000070900000}"/>
    <cellStyle name="Normal 11 3 2_AVA DVA EL" xfId="25704" xr:uid="{00000000-0005-0000-0000-000071900000}"/>
    <cellStyle name="Normal 11 3 3" xfId="25705" xr:uid="{00000000-0005-0000-0000-000072900000}"/>
    <cellStyle name="Normal 11 3 4" xfId="50034" xr:uid="{00000000-0005-0000-0000-000073900000}"/>
    <cellStyle name="Normal 11 3_AVA DVA EL" xfId="25706" xr:uid="{00000000-0005-0000-0000-000074900000}"/>
    <cellStyle name="Normal 11 4" xfId="7745" xr:uid="{00000000-0005-0000-0000-000075900000}"/>
    <cellStyle name="Normal 11 4 2" xfId="25707" xr:uid="{00000000-0005-0000-0000-000076900000}"/>
    <cellStyle name="Normal 11 4 2 2" xfId="25708" xr:uid="{00000000-0005-0000-0000-000077900000}"/>
    <cellStyle name="Normal 11 4 2 3" xfId="25709" xr:uid="{00000000-0005-0000-0000-000078900000}"/>
    <cellStyle name="Normal 11 4 2_AVA DVA EL" xfId="25710" xr:uid="{00000000-0005-0000-0000-000079900000}"/>
    <cellStyle name="Normal 11 4 3" xfId="25711" xr:uid="{00000000-0005-0000-0000-00007A900000}"/>
    <cellStyle name="Normal 11 4 4" xfId="50035" xr:uid="{00000000-0005-0000-0000-00007B900000}"/>
    <cellStyle name="Normal 11 4_AVA DVA EL" xfId="25712" xr:uid="{00000000-0005-0000-0000-00007C900000}"/>
    <cellStyle name="Normal 11 5" xfId="7746" xr:uid="{00000000-0005-0000-0000-00007D900000}"/>
    <cellStyle name="Normal 11 5 2" xfId="25713" xr:uid="{00000000-0005-0000-0000-00007E900000}"/>
    <cellStyle name="Normal 11 5 2 2" xfId="25714" xr:uid="{00000000-0005-0000-0000-00007F900000}"/>
    <cellStyle name="Normal 11 5 2 3" xfId="25715" xr:uid="{00000000-0005-0000-0000-000080900000}"/>
    <cellStyle name="Normal 11 5 2_AVA DVA EL" xfId="25716" xr:uid="{00000000-0005-0000-0000-000081900000}"/>
    <cellStyle name="Normal 11 5 3" xfId="25717" xr:uid="{00000000-0005-0000-0000-000082900000}"/>
    <cellStyle name="Normal 11 5_AVA DVA EL" xfId="25718" xr:uid="{00000000-0005-0000-0000-000083900000}"/>
    <cellStyle name="Normal 11 6" xfId="7747" xr:uid="{00000000-0005-0000-0000-000084900000}"/>
    <cellStyle name="Normal 11 6 2" xfId="25719" xr:uid="{00000000-0005-0000-0000-000085900000}"/>
    <cellStyle name="Normal 11 6 2 2" xfId="25720" xr:uid="{00000000-0005-0000-0000-000086900000}"/>
    <cellStyle name="Normal 11 6 2 3" xfId="25721" xr:uid="{00000000-0005-0000-0000-000087900000}"/>
    <cellStyle name="Normal 11 6 2_AVA DVA EL" xfId="25722" xr:uid="{00000000-0005-0000-0000-000088900000}"/>
    <cellStyle name="Normal 11 6 3" xfId="25723" xr:uid="{00000000-0005-0000-0000-000089900000}"/>
    <cellStyle name="Normal 11 6_AVA DVA EL" xfId="25724" xr:uid="{00000000-0005-0000-0000-00008A900000}"/>
    <cellStyle name="Normal 11 7" xfId="7748" xr:uid="{00000000-0005-0000-0000-00008B900000}"/>
    <cellStyle name="Normal 11 7 2" xfId="25725" xr:uid="{00000000-0005-0000-0000-00008C900000}"/>
    <cellStyle name="Normal 11 7 2 2" xfId="25726" xr:uid="{00000000-0005-0000-0000-00008D900000}"/>
    <cellStyle name="Normal 11 7 2 3" xfId="25727" xr:uid="{00000000-0005-0000-0000-00008E900000}"/>
    <cellStyle name="Normal 11 7 2_AVA DVA EL" xfId="25728" xr:uid="{00000000-0005-0000-0000-00008F900000}"/>
    <cellStyle name="Normal 11 7 3" xfId="25729" xr:uid="{00000000-0005-0000-0000-000090900000}"/>
    <cellStyle name="Normal 11 7_AVA DVA EL" xfId="25730" xr:uid="{00000000-0005-0000-0000-000091900000}"/>
    <cellStyle name="Normal 11 8" xfId="7749" xr:uid="{00000000-0005-0000-0000-000092900000}"/>
    <cellStyle name="Normal 11 8 2" xfId="25731" xr:uid="{00000000-0005-0000-0000-000093900000}"/>
    <cellStyle name="Normal 11 8 2 2" xfId="25732" xr:uid="{00000000-0005-0000-0000-000094900000}"/>
    <cellStyle name="Normal 11 8 2 3" xfId="25733" xr:uid="{00000000-0005-0000-0000-000095900000}"/>
    <cellStyle name="Normal 11 8 2_AVA DVA EL" xfId="25734" xr:uid="{00000000-0005-0000-0000-000096900000}"/>
    <cellStyle name="Normal 11 8 3" xfId="25735" xr:uid="{00000000-0005-0000-0000-000097900000}"/>
    <cellStyle name="Normal 11 8_AVA DVA EL" xfId="25736" xr:uid="{00000000-0005-0000-0000-000098900000}"/>
    <cellStyle name="Normal 11 9" xfId="7750" xr:uid="{00000000-0005-0000-0000-000099900000}"/>
    <cellStyle name="Normal 11 9 2" xfId="25737" xr:uid="{00000000-0005-0000-0000-00009A900000}"/>
    <cellStyle name="Normal 11 9 2 2" xfId="25738" xr:uid="{00000000-0005-0000-0000-00009B900000}"/>
    <cellStyle name="Normal 11 9 2 3" xfId="25739" xr:uid="{00000000-0005-0000-0000-00009C900000}"/>
    <cellStyle name="Normal 11 9 2_AVA DVA EL" xfId="25740" xr:uid="{00000000-0005-0000-0000-00009D900000}"/>
    <cellStyle name="Normal 11 9 3" xfId="25741" xr:uid="{00000000-0005-0000-0000-00009E900000}"/>
    <cellStyle name="Normal 11 9 3 2" xfId="25742" xr:uid="{00000000-0005-0000-0000-00009F900000}"/>
    <cellStyle name="Normal 11 9 3 3" xfId="25743" xr:uid="{00000000-0005-0000-0000-0000A0900000}"/>
    <cellStyle name="Normal 11 9 3_AVA DVA EL" xfId="25744" xr:uid="{00000000-0005-0000-0000-0000A1900000}"/>
    <cellStyle name="Normal 11 9 4" xfId="25745" xr:uid="{00000000-0005-0000-0000-0000A2900000}"/>
    <cellStyle name="Normal 11 9_AVA DVA EL" xfId="25746" xr:uid="{00000000-0005-0000-0000-0000A3900000}"/>
    <cellStyle name="Normal 11_7. Other MTM adjustments" xfId="50036" xr:uid="{00000000-0005-0000-0000-0000A4900000}"/>
    <cellStyle name="Normal 110" xfId="25747" xr:uid="{00000000-0005-0000-0000-0000A5900000}"/>
    <cellStyle name="Normal 111" xfId="25748" xr:uid="{00000000-0005-0000-0000-0000A6900000}"/>
    <cellStyle name="Normal 112" xfId="25749" xr:uid="{00000000-0005-0000-0000-0000A7900000}"/>
    <cellStyle name="Normal 113" xfId="25750" xr:uid="{00000000-0005-0000-0000-0000A8900000}"/>
    <cellStyle name="Normal 114" xfId="25751" xr:uid="{00000000-0005-0000-0000-0000A9900000}"/>
    <cellStyle name="Normal 115" xfId="25752" xr:uid="{00000000-0005-0000-0000-0000AA900000}"/>
    <cellStyle name="Normal 116" xfId="35978" xr:uid="{00000000-0005-0000-0000-0000AB900000}"/>
    <cellStyle name="Normal 117" xfId="36569" xr:uid="{00000000-0005-0000-0000-0000AC900000}"/>
    <cellStyle name="Normal 118" xfId="36801" xr:uid="{00000000-0005-0000-0000-0000AD900000}"/>
    <cellStyle name="Normal 119" xfId="7751" xr:uid="{00000000-0005-0000-0000-0000AE900000}"/>
    <cellStyle name="Normal 12" xfId="7752" xr:uid="{00000000-0005-0000-0000-0000AF900000}"/>
    <cellStyle name="Normal 12 10" xfId="50037" xr:uid="{00000000-0005-0000-0000-0000B0900000}"/>
    <cellStyle name="Normal 12 2" xfId="7753" xr:uid="{00000000-0005-0000-0000-0000B1900000}"/>
    <cellStyle name="Normal 12 2 2" xfId="25753" xr:uid="{00000000-0005-0000-0000-0000B2900000}"/>
    <cellStyle name="Normal 12 2 2 2" xfId="25754" xr:uid="{00000000-0005-0000-0000-0000B3900000}"/>
    <cellStyle name="Normal 12 2 2 2 2" xfId="25755" xr:uid="{00000000-0005-0000-0000-0000B4900000}"/>
    <cellStyle name="Normal 12 2 2 2 3" xfId="25756" xr:uid="{00000000-0005-0000-0000-0000B5900000}"/>
    <cellStyle name="Normal 12 2 2 2_AVA DVA EL" xfId="25757" xr:uid="{00000000-0005-0000-0000-0000B6900000}"/>
    <cellStyle name="Normal 12 2 2 3" xfId="25758" xr:uid="{00000000-0005-0000-0000-0000B7900000}"/>
    <cellStyle name="Normal 12 2 2 4" xfId="25759" xr:uid="{00000000-0005-0000-0000-0000B8900000}"/>
    <cellStyle name="Normal 12 2 2 5" xfId="36151" xr:uid="{00000000-0005-0000-0000-0000B9900000}"/>
    <cellStyle name="Normal 12 2 2 6" xfId="36443" xr:uid="{00000000-0005-0000-0000-0000BA900000}"/>
    <cellStyle name="Normal 12 2 2_AVA DVA EL" xfId="25760" xr:uid="{00000000-0005-0000-0000-0000BB900000}"/>
    <cellStyle name="Normal 12 2 3" xfId="25761" xr:uid="{00000000-0005-0000-0000-0000BC900000}"/>
    <cellStyle name="Normal 12 2 3 2" xfId="25762" xr:uid="{00000000-0005-0000-0000-0000BD900000}"/>
    <cellStyle name="Normal 12 2 3 3" xfId="25763" xr:uid="{00000000-0005-0000-0000-0000BE900000}"/>
    <cellStyle name="Normal 12 2 3_AVA DVA EL" xfId="25764" xr:uid="{00000000-0005-0000-0000-0000BF900000}"/>
    <cellStyle name="Normal 12 2 4" xfId="25765" xr:uid="{00000000-0005-0000-0000-0000C0900000}"/>
    <cellStyle name="Normal 12 2 4 2" xfId="25766" xr:uid="{00000000-0005-0000-0000-0000C1900000}"/>
    <cellStyle name="Normal 12 2 4_AVA DVA EL" xfId="25767" xr:uid="{00000000-0005-0000-0000-0000C2900000}"/>
    <cellStyle name="Normal 12 2 5" xfId="50038" xr:uid="{00000000-0005-0000-0000-0000C3900000}"/>
    <cellStyle name="Normal 12 2_AVA DVA EL" xfId="25768" xr:uid="{00000000-0005-0000-0000-0000C4900000}"/>
    <cellStyle name="Normal 12 3" xfId="7754" xr:uid="{00000000-0005-0000-0000-0000C5900000}"/>
    <cellStyle name="Normal 12 3 2" xfId="25769" xr:uid="{00000000-0005-0000-0000-0000C6900000}"/>
    <cellStyle name="Normal 12 3 2 2" xfId="25770" xr:uid="{00000000-0005-0000-0000-0000C7900000}"/>
    <cellStyle name="Normal 12 3 2 3" xfId="25771" xr:uid="{00000000-0005-0000-0000-0000C8900000}"/>
    <cellStyle name="Normal 12 3 2 4" xfId="36181" xr:uid="{00000000-0005-0000-0000-0000C9900000}"/>
    <cellStyle name="Normal 12 3 2_AVA DVA EL" xfId="25772" xr:uid="{00000000-0005-0000-0000-0000CA900000}"/>
    <cellStyle name="Normal 12 3 3" xfId="25773" xr:uid="{00000000-0005-0000-0000-0000CB900000}"/>
    <cellStyle name="Normal 12 3 3 2" xfId="25774" xr:uid="{00000000-0005-0000-0000-0000CC900000}"/>
    <cellStyle name="Normal 12 3 3 3" xfId="25775" xr:uid="{00000000-0005-0000-0000-0000CD900000}"/>
    <cellStyle name="Normal 12 3 3_AVA DVA EL" xfId="25776" xr:uid="{00000000-0005-0000-0000-0000CE900000}"/>
    <cellStyle name="Normal 12 3 4" xfId="25777" xr:uid="{00000000-0005-0000-0000-0000CF900000}"/>
    <cellStyle name="Normal 12 3 5" xfId="50039" xr:uid="{00000000-0005-0000-0000-0000D0900000}"/>
    <cellStyle name="Normal 12 3_AVA DVA EL" xfId="25778" xr:uid="{00000000-0005-0000-0000-0000D1900000}"/>
    <cellStyle name="Normal 12 4" xfId="7755" xr:uid="{00000000-0005-0000-0000-0000D2900000}"/>
    <cellStyle name="Normal 12 4 2" xfId="25779" xr:uid="{00000000-0005-0000-0000-0000D3900000}"/>
    <cellStyle name="Normal 12 4 2 2" xfId="25780" xr:uid="{00000000-0005-0000-0000-0000D4900000}"/>
    <cellStyle name="Normal 12 4 2 3" xfId="25781" xr:uid="{00000000-0005-0000-0000-0000D5900000}"/>
    <cellStyle name="Normal 12 4 2 4" xfId="36334" xr:uid="{00000000-0005-0000-0000-0000D6900000}"/>
    <cellStyle name="Normal 12 4 2_AVA DVA EL" xfId="25782" xr:uid="{00000000-0005-0000-0000-0000D7900000}"/>
    <cellStyle name="Normal 12 4 3" xfId="25783" xr:uid="{00000000-0005-0000-0000-0000D8900000}"/>
    <cellStyle name="Normal 12 4 3 2" xfId="25784" xr:uid="{00000000-0005-0000-0000-0000D9900000}"/>
    <cellStyle name="Normal 12 4 3 3" xfId="25785" xr:uid="{00000000-0005-0000-0000-0000DA900000}"/>
    <cellStyle name="Normal 12 4 3_AVA DVA EL" xfId="25786" xr:uid="{00000000-0005-0000-0000-0000DB900000}"/>
    <cellStyle name="Normal 12 4 4" xfId="25787" xr:uid="{00000000-0005-0000-0000-0000DC900000}"/>
    <cellStyle name="Normal 12 4 5" xfId="50040" xr:uid="{00000000-0005-0000-0000-0000DD900000}"/>
    <cellStyle name="Normal 12 4_AVA DVA EL" xfId="25788" xr:uid="{00000000-0005-0000-0000-0000DE900000}"/>
    <cellStyle name="Normal 12 5" xfId="7756" xr:uid="{00000000-0005-0000-0000-0000DF900000}"/>
    <cellStyle name="Normal 12 5 2" xfId="25789" xr:uid="{00000000-0005-0000-0000-0000E0900000}"/>
    <cellStyle name="Normal 12 5 2 2" xfId="25790" xr:uid="{00000000-0005-0000-0000-0000E1900000}"/>
    <cellStyle name="Normal 12 5 2 3" xfId="25791" xr:uid="{00000000-0005-0000-0000-0000E2900000}"/>
    <cellStyle name="Normal 12 5 2_AVA DVA EL" xfId="25792" xr:uid="{00000000-0005-0000-0000-0000E3900000}"/>
    <cellStyle name="Normal 12 5 3" xfId="25793" xr:uid="{00000000-0005-0000-0000-0000E4900000}"/>
    <cellStyle name="Normal 12 5 3 2" xfId="25794" xr:uid="{00000000-0005-0000-0000-0000E5900000}"/>
    <cellStyle name="Normal 12 5 3 3" xfId="25795" xr:uid="{00000000-0005-0000-0000-0000E6900000}"/>
    <cellStyle name="Normal 12 5 3_AVA DVA EL" xfId="25796" xr:uid="{00000000-0005-0000-0000-0000E7900000}"/>
    <cellStyle name="Normal 12 5 4" xfId="25797" xr:uid="{00000000-0005-0000-0000-0000E8900000}"/>
    <cellStyle name="Normal 12 5_AVA DVA EL" xfId="25798" xr:uid="{00000000-0005-0000-0000-0000E9900000}"/>
    <cellStyle name="Normal 12 6" xfId="7757" xr:uid="{00000000-0005-0000-0000-0000EA900000}"/>
    <cellStyle name="Normal 12 6 2" xfId="25799" xr:uid="{00000000-0005-0000-0000-0000EB900000}"/>
    <cellStyle name="Normal 12 6 2 2" xfId="25800" xr:uid="{00000000-0005-0000-0000-0000EC900000}"/>
    <cellStyle name="Normal 12 6 2 3" xfId="25801" xr:uid="{00000000-0005-0000-0000-0000ED900000}"/>
    <cellStyle name="Normal 12 6 2_AVA DVA EL" xfId="25802" xr:uid="{00000000-0005-0000-0000-0000EE900000}"/>
    <cellStyle name="Normal 12 6 3" xfId="25803" xr:uid="{00000000-0005-0000-0000-0000EF900000}"/>
    <cellStyle name="Normal 12 6_AVA DVA EL" xfId="25804" xr:uid="{00000000-0005-0000-0000-0000F0900000}"/>
    <cellStyle name="Normal 12 7" xfId="25805" xr:uid="{00000000-0005-0000-0000-0000F1900000}"/>
    <cellStyle name="Normal 12 7 2" xfId="25806" xr:uid="{00000000-0005-0000-0000-0000F2900000}"/>
    <cellStyle name="Normal 12 7 3" xfId="25807" xr:uid="{00000000-0005-0000-0000-0000F3900000}"/>
    <cellStyle name="Normal 12 7 4" xfId="36123" xr:uid="{00000000-0005-0000-0000-0000F4900000}"/>
    <cellStyle name="Normal 12 7_AVA DVA EL" xfId="25808" xr:uid="{00000000-0005-0000-0000-0000F5900000}"/>
    <cellStyle name="Normal 12 8" xfId="25809" xr:uid="{00000000-0005-0000-0000-0000F6900000}"/>
    <cellStyle name="Normal 12 8 2" xfId="25810" xr:uid="{00000000-0005-0000-0000-0000F7900000}"/>
    <cellStyle name="Normal 12 8 3" xfId="25811" xr:uid="{00000000-0005-0000-0000-0000F8900000}"/>
    <cellStyle name="Normal 12 8_AVA DVA EL" xfId="25812" xr:uid="{00000000-0005-0000-0000-0000F9900000}"/>
    <cellStyle name="Normal 12 9" xfId="50041" xr:uid="{00000000-0005-0000-0000-0000FA900000}"/>
    <cellStyle name="Normal 12_7. Other MTM adjustments" xfId="50042" xr:uid="{00000000-0005-0000-0000-0000FB900000}"/>
    <cellStyle name="Normal 120" xfId="7758" xr:uid="{00000000-0005-0000-0000-0000FC900000}"/>
    <cellStyle name="Normal 121" xfId="7759" xr:uid="{00000000-0005-0000-0000-0000FD900000}"/>
    <cellStyle name="Normal 122" xfId="36802" xr:uid="{00000000-0005-0000-0000-0000FE900000}"/>
    <cellStyle name="Normal 123" xfId="50043" xr:uid="{00000000-0005-0000-0000-0000FF900000}"/>
    <cellStyle name="Normal 124" xfId="50044" xr:uid="{00000000-0005-0000-0000-000000910000}"/>
    <cellStyle name="Normal 125" xfId="50045" xr:uid="{00000000-0005-0000-0000-000001910000}"/>
    <cellStyle name="Normal 126" xfId="50046" xr:uid="{00000000-0005-0000-0000-000002910000}"/>
    <cellStyle name="Normal 127" xfId="50047" xr:uid="{00000000-0005-0000-0000-000003910000}"/>
    <cellStyle name="Normal 128" xfId="50048" xr:uid="{00000000-0005-0000-0000-000004910000}"/>
    <cellStyle name="Normal 129" xfId="50049" xr:uid="{00000000-0005-0000-0000-000005910000}"/>
    <cellStyle name="Normal 13" xfId="7760" xr:uid="{00000000-0005-0000-0000-000006910000}"/>
    <cellStyle name="Normal 13 10" xfId="25813" xr:uid="{00000000-0005-0000-0000-000007910000}"/>
    <cellStyle name="Normal 13 10 2" xfId="25814" xr:uid="{00000000-0005-0000-0000-000008910000}"/>
    <cellStyle name="Normal 13 10_AVA DVA EL" xfId="25815" xr:uid="{00000000-0005-0000-0000-000009910000}"/>
    <cellStyle name="Normal 13 11" xfId="25816" xr:uid="{00000000-0005-0000-0000-00000A910000}"/>
    <cellStyle name="Normal 13 12" xfId="50050" xr:uid="{00000000-0005-0000-0000-00000B910000}"/>
    <cellStyle name="Normal 13 13" xfId="50051" xr:uid="{00000000-0005-0000-0000-00000C910000}"/>
    <cellStyle name="Normal 13 2" xfId="7761" xr:uid="{00000000-0005-0000-0000-00000D910000}"/>
    <cellStyle name="Normal 13 2 10" xfId="50052" xr:uid="{00000000-0005-0000-0000-00000E910000}"/>
    <cellStyle name="Normal 13 2 2" xfId="7762" xr:uid="{00000000-0005-0000-0000-00000F910000}"/>
    <cellStyle name="Normal 13 2 2 2" xfId="25817" xr:uid="{00000000-0005-0000-0000-000010910000}"/>
    <cellStyle name="Normal 13 2 2 2 2" xfId="25818" xr:uid="{00000000-0005-0000-0000-000011910000}"/>
    <cellStyle name="Normal 13 2 2 2 3" xfId="25819" xr:uid="{00000000-0005-0000-0000-000012910000}"/>
    <cellStyle name="Normal 13 2 2 2 4" xfId="36351" xr:uid="{00000000-0005-0000-0000-000013910000}"/>
    <cellStyle name="Normal 13 2 2 2_AVA DVA EL" xfId="25820" xr:uid="{00000000-0005-0000-0000-000014910000}"/>
    <cellStyle name="Normal 13 2 2 3" xfId="25821" xr:uid="{00000000-0005-0000-0000-000015910000}"/>
    <cellStyle name="Normal 13 2 2 3 2" xfId="25822" xr:uid="{00000000-0005-0000-0000-000016910000}"/>
    <cellStyle name="Normal 13 2 2 3_AVA DVA EL" xfId="25823" xr:uid="{00000000-0005-0000-0000-000017910000}"/>
    <cellStyle name="Normal 13 2 2 4" xfId="25824" xr:uid="{00000000-0005-0000-0000-000018910000}"/>
    <cellStyle name="Normal 13 2 2 5" xfId="25825" xr:uid="{00000000-0005-0000-0000-000019910000}"/>
    <cellStyle name="Normal 13 2 2 6" xfId="50053" xr:uid="{00000000-0005-0000-0000-00001A910000}"/>
    <cellStyle name="Normal 13 2 2_AVA DVA EL" xfId="25826" xr:uid="{00000000-0005-0000-0000-00001B910000}"/>
    <cellStyle name="Normal 13 2 3" xfId="25827" xr:uid="{00000000-0005-0000-0000-00001C910000}"/>
    <cellStyle name="Normal 13 2 3 2" xfId="25828" xr:uid="{00000000-0005-0000-0000-00001D910000}"/>
    <cellStyle name="Normal 13 2 3 2 2" xfId="25829" xr:uid="{00000000-0005-0000-0000-00001E910000}"/>
    <cellStyle name="Normal 13 2 3 2_AVA DVA EL" xfId="25830" xr:uid="{00000000-0005-0000-0000-00001F910000}"/>
    <cellStyle name="Normal 13 2 3 3" xfId="25831" xr:uid="{00000000-0005-0000-0000-000020910000}"/>
    <cellStyle name="Normal 13 2 3 4" xfId="25832" xr:uid="{00000000-0005-0000-0000-000021910000}"/>
    <cellStyle name="Normal 13 2 3 5" xfId="36154" xr:uid="{00000000-0005-0000-0000-000022910000}"/>
    <cellStyle name="Normal 13 2 3 6" xfId="36017" xr:uid="{00000000-0005-0000-0000-000023910000}"/>
    <cellStyle name="Normal 13 2 3_AVA DVA EL" xfId="25833" xr:uid="{00000000-0005-0000-0000-000024910000}"/>
    <cellStyle name="Normal 13 2 4" xfId="25834" xr:uid="{00000000-0005-0000-0000-000025910000}"/>
    <cellStyle name="Normal 13 2 4 2" xfId="25835" xr:uid="{00000000-0005-0000-0000-000026910000}"/>
    <cellStyle name="Normal 13 2 4 2 2" xfId="25836" xr:uid="{00000000-0005-0000-0000-000027910000}"/>
    <cellStyle name="Normal 13 2 4 2_AVA DVA EL" xfId="25837" xr:uid="{00000000-0005-0000-0000-000028910000}"/>
    <cellStyle name="Normal 13 2 4 3" xfId="25838" xr:uid="{00000000-0005-0000-0000-000029910000}"/>
    <cellStyle name="Normal 13 2 4 4" xfId="25839" xr:uid="{00000000-0005-0000-0000-00002A910000}"/>
    <cellStyle name="Normal 13 2 4 5" xfId="50054" xr:uid="{00000000-0005-0000-0000-00002B910000}"/>
    <cellStyle name="Normal 13 2 4_AVA DVA EL" xfId="25840" xr:uid="{00000000-0005-0000-0000-00002C910000}"/>
    <cellStyle name="Normal 13 2 5" xfId="25841" xr:uid="{00000000-0005-0000-0000-00002D910000}"/>
    <cellStyle name="Normal 13 2 5 2" xfId="25842" xr:uid="{00000000-0005-0000-0000-00002E910000}"/>
    <cellStyle name="Normal 13 2 5 3" xfId="25843" xr:uid="{00000000-0005-0000-0000-00002F910000}"/>
    <cellStyle name="Normal 13 2 5 4" xfId="50055" xr:uid="{00000000-0005-0000-0000-000030910000}"/>
    <cellStyle name="Normal 13 2 5_AVA DVA EL" xfId="25844" xr:uid="{00000000-0005-0000-0000-000031910000}"/>
    <cellStyle name="Normal 13 2 6" xfId="25845" xr:uid="{00000000-0005-0000-0000-000032910000}"/>
    <cellStyle name="Normal 13 2 6 2" xfId="25846" xr:uid="{00000000-0005-0000-0000-000033910000}"/>
    <cellStyle name="Normal 13 2 6_AVA DVA EL" xfId="25847" xr:uid="{00000000-0005-0000-0000-000034910000}"/>
    <cellStyle name="Normal 13 2 7" xfId="25848" xr:uid="{00000000-0005-0000-0000-000035910000}"/>
    <cellStyle name="Normal 13 2 8" xfId="25849" xr:uid="{00000000-0005-0000-0000-000036910000}"/>
    <cellStyle name="Normal 13 2 9" xfId="50056" xr:uid="{00000000-0005-0000-0000-000037910000}"/>
    <cellStyle name="Normal 13 2_Ark1" xfId="50057" xr:uid="{00000000-0005-0000-0000-000038910000}"/>
    <cellStyle name="Normal 13 3" xfId="7763" xr:uid="{00000000-0005-0000-0000-000039910000}"/>
    <cellStyle name="Normal 13 3 2" xfId="25850" xr:uid="{00000000-0005-0000-0000-00003A910000}"/>
    <cellStyle name="Normal 13 3 2 2" xfId="25851" xr:uid="{00000000-0005-0000-0000-00003B910000}"/>
    <cellStyle name="Normal 13 3 2 3" xfId="25852" xr:uid="{00000000-0005-0000-0000-00003C910000}"/>
    <cellStyle name="Normal 13 3 2 4" xfId="36184" xr:uid="{00000000-0005-0000-0000-00003D910000}"/>
    <cellStyle name="Normal 13 3 2_AVA DVA EL" xfId="25853" xr:uid="{00000000-0005-0000-0000-00003E910000}"/>
    <cellStyle name="Normal 13 3 3" xfId="25854" xr:uid="{00000000-0005-0000-0000-00003F910000}"/>
    <cellStyle name="Normal 13 3 3 2" xfId="25855" xr:uid="{00000000-0005-0000-0000-000040910000}"/>
    <cellStyle name="Normal 13 3 3_AVA DVA EL" xfId="25856" xr:uid="{00000000-0005-0000-0000-000041910000}"/>
    <cellStyle name="Normal 13 3 4" xfId="25857" xr:uid="{00000000-0005-0000-0000-000042910000}"/>
    <cellStyle name="Normal 13 3 5" xfId="25858" xr:uid="{00000000-0005-0000-0000-000043910000}"/>
    <cellStyle name="Normal 13 3 6" xfId="50058" xr:uid="{00000000-0005-0000-0000-000044910000}"/>
    <cellStyle name="Normal 13 3 7" xfId="50059" xr:uid="{00000000-0005-0000-0000-000045910000}"/>
    <cellStyle name="Normal 13 3_AVA DVA EL" xfId="25859" xr:uid="{00000000-0005-0000-0000-000046910000}"/>
    <cellStyle name="Normal 13 4" xfId="7764" xr:uid="{00000000-0005-0000-0000-000047910000}"/>
    <cellStyle name="Normal 13 4 2" xfId="25860" xr:uid="{00000000-0005-0000-0000-000048910000}"/>
    <cellStyle name="Normal 13 4 2 2" xfId="25861" xr:uid="{00000000-0005-0000-0000-000049910000}"/>
    <cellStyle name="Normal 13 4 2 3" xfId="25862" xr:uid="{00000000-0005-0000-0000-00004A910000}"/>
    <cellStyle name="Normal 13 4 2 4" xfId="36337" xr:uid="{00000000-0005-0000-0000-00004B910000}"/>
    <cellStyle name="Normal 13 4 2_AVA DVA EL" xfId="25863" xr:uid="{00000000-0005-0000-0000-00004C910000}"/>
    <cellStyle name="Normal 13 4 3" xfId="25864" xr:uid="{00000000-0005-0000-0000-00004D910000}"/>
    <cellStyle name="Normal 13 4 3 2" xfId="25865" xr:uid="{00000000-0005-0000-0000-00004E910000}"/>
    <cellStyle name="Normal 13 4 3_AVA DVA EL" xfId="25866" xr:uid="{00000000-0005-0000-0000-00004F910000}"/>
    <cellStyle name="Normal 13 4 4" xfId="25867" xr:uid="{00000000-0005-0000-0000-000050910000}"/>
    <cellStyle name="Normal 13 4 5" xfId="25868" xr:uid="{00000000-0005-0000-0000-000051910000}"/>
    <cellStyle name="Normal 13 4 6" xfId="50060" xr:uid="{00000000-0005-0000-0000-000052910000}"/>
    <cellStyle name="Normal 13 4 7" xfId="50061" xr:uid="{00000000-0005-0000-0000-000053910000}"/>
    <cellStyle name="Normal 13 4_AVA DVA EL" xfId="25869" xr:uid="{00000000-0005-0000-0000-000054910000}"/>
    <cellStyle name="Normal 13 5" xfId="7765" xr:uid="{00000000-0005-0000-0000-000055910000}"/>
    <cellStyle name="Normal 13 5 2" xfId="25870" xr:uid="{00000000-0005-0000-0000-000056910000}"/>
    <cellStyle name="Normal 13 5 2 2" xfId="25871" xr:uid="{00000000-0005-0000-0000-000057910000}"/>
    <cellStyle name="Normal 13 5 2 3" xfId="25872" xr:uid="{00000000-0005-0000-0000-000058910000}"/>
    <cellStyle name="Normal 13 5 2_AVA DVA EL" xfId="25873" xr:uid="{00000000-0005-0000-0000-000059910000}"/>
    <cellStyle name="Normal 13 5 3" xfId="25874" xr:uid="{00000000-0005-0000-0000-00005A910000}"/>
    <cellStyle name="Normal 13 5 3 2" xfId="25875" xr:uid="{00000000-0005-0000-0000-00005B910000}"/>
    <cellStyle name="Normal 13 5 3_AVA DVA EL" xfId="25876" xr:uid="{00000000-0005-0000-0000-00005C910000}"/>
    <cellStyle name="Normal 13 5 4" xfId="25877" xr:uid="{00000000-0005-0000-0000-00005D910000}"/>
    <cellStyle name="Normal 13 5 5" xfId="25878" xr:uid="{00000000-0005-0000-0000-00005E910000}"/>
    <cellStyle name="Normal 13 5 6" xfId="50062" xr:uid="{00000000-0005-0000-0000-00005F910000}"/>
    <cellStyle name="Normal 13 5_AVA DVA EL" xfId="25879" xr:uid="{00000000-0005-0000-0000-000060910000}"/>
    <cellStyle name="Normal 13 6" xfId="7766" xr:uid="{00000000-0005-0000-0000-000061910000}"/>
    <cellStyle name="Normal 13 6 2" xfId="25880" xr:uid="{00000000-0005-0000-0000-000062910000}"/>
    <cellStyle name="Normal 13 6 2 2" xfId="25881" xr:uid="{00000000-0005-0000-0000-000063910000}"/>
    <cellStyle name="Normal 13 6 2 3" xfId="25882" xr:uid="{00000000-0005-0000-0000-000064910000}"/>
    <cellStyle name="Normal 13 6 2_AVA DVA EL" xfId="25883" xr:uid="{00000000-0005-0000-0000-000065910000}"/>
    <cellStyle name="Normal 13 6 3" xfId="25884" xr:uid="{00000000-0005-0000-0000-000066910000}"/>
    <cellStyle name="Normal 13 6 3 2" xfId="25885" xr:uid="{00000000-0005-0000-0000-000067910000}"/>
    <cellStyle name="Normal 13 6 3_AVA DVA EL" xfId="25886" xr:uid="{00000000-0005-0000-0000-000068910000}"/>
    <cellStyle name="Normal 13 6 4" xfId="25887" xr:uid="{00000000-0005-0000-0000-000069910000}"/>
    <cellStyle name="Normal 13 6 5" xfId="25888" xr:uid="{00000000-0005-0000-0000-00006A910000}"/>
    <cellStyle name="Normal 13 6 6" xfId="50063" xr:uid="{00000000-0005-0000-0000-00006B910000}"/>
    <cellStyle name="Normal 13 6_AVA DVA EL" xfId="25889" xr:uid="{00000000-0005-0000-0000-00006C910000}"/>
    <cellStyle name="Normal 13 7" xfId="25890" xr:uid="{00000000-0005-0000-0000-00006D910000}"/>
    <cellStyle name="Normal 13 7 2" xfId="25891" xr:uid="{00000000-0005-0000-0000-00006E910000}"/>
    <cellStyle name="Normal 13 7 3" xfId="25892" xr:uid="{00000000-0005-0000-0000-00006F910000}"/>
    <cellStyle name="Normal 13 7 4" xfId="36127" xr:uid="{00000000-0005-0000-0000-000070910000}"/>
    <cellStyle name="Normal 13 7_AVA DVA EL" xfId="25893" xr:uid="{00000000-0005-0000-0000-000071910000}"/>
    <cellStyle name="Normal 13 8" xfId="25894" xr:uid="{00000000-0005-0000-0000-000072910000}"/>
    <cellStyle name="Normal 13 8 2" xfId="25895" xr:uid="{00000000-0005-0000-0000-000073910000}"/>
    <cellStyle name="Normal 13 8 3" xfId="25896" xr:uid="{00000000-0005-0000-0000-000074910000}"/>
    <cellStyle name="Normal 13 8_AVA DVA EL" xfId="25897" xr:uid="{00000000-0005-0000-0000-000075910000}"/>
    <cellStyle name="Normal 13 9" xfId="25898" xr:uid="{00000000-0005-0000-0000-000076910000}"/>
    <cellStyle name="Normal 13 9 2" xfId="25899" xr:uid="{00000000-0005-0000-0000-000077910000}"/>
    <cellStyle name="Normal 13 9 3" xfId="25900" xr:uid="{00000000-0005-0000-0000-000078910000}"/>
    <cellStyle name="Normal 13 9_AVA DVA EL" xfId="25901" xr:uid="{00000000-0005-0000-0000-000079910000}"/>
    <cellStyle name="Normal 13_3. Chng in credit spreads" xfId="50064" xr:uid="{00000000-0005-0000-0000-00007A910000}"/>
    <cellStyle name="Normal 130" xfId="50065" xr:uid="{00000000-0005-0000-0000-00007B910000}"/>
    <cellStyle name="Normal 131" xfId="50066" xr:uid="{00000000-0005-0000-0000-00007C910000}"/>
    <cellStyle name="Normal 132" xfId="50067" xr:uid="{00000000-0005-0000-0000-00007D910000}"/>
    <cellStyle name="Normal 14" xfId="7767" xr:uid="{00000000-0005-0000-0000-00007E910000}"/>
    <cellStyle name="Normal 14 2" xfId="7768" xr:uid="{00000000-0005-0000-0000-00007F910000}"/>
    <cellStyle name="Normal 14 2 2" xfId="36157" xr:uid="{00000000-0005-0000-0000-000080910000}"/>
    <cellStyle name="Normal 14 2 2 2" xfId="40116" xr:uid="{00000000-0005-0000-0000-000081910000}"/>
    <cellStyle name="Normal 14 2_LR2" xfId="53216" xr:uid="{30BCE7C6-F90A-4F69-B441-179430B1826D}"/>
    <cellStyle name="Normal 14 3" xfId="7769" xr:uid="{00000000-0005-0000-0000-000082910000}"/>
    <cellStyle name="Normal 14 3 2" xfId="25902" xr:uid="{00000000-0005-0000-0000-000083910000}"/>
    <cellStyle name="Normal 14 3 2 2" xfId="36187" xr:uid="{00000000-0005-0000-0000-000084910000}"/>
    <cellStyle name="Normal 14 3 2 3" xfId="40117" xr:uid="{00000000-0005-0000-0000-000085910000}"/>
    <cellStyle name="Normal 14 3 3" xfId="40118" xr:uid="{00000000-0005-0000-0000-000086910000}"/>
    <cellStyle name="Normal 14 3_AVA DVA EL" xfId="25903" xr:uid="{00000000-0005-0000-0000-000087910000}"/>
    <cellStyle name="Normal 14 4" xfId="25904" xr:uid="{00000000-0005-0000-0000-000088910000}"/>
    <cellStyle name="Normal 14 4 2" xfId="25905" xr:uid="{00000000-0005-0000-0000-000089910000}"/>
    <cellStyle name="Normal 14 4 3" xfId="25906" xr:uid="{00000000-0005-0000-0000-00008A910000}"/>
    <cellStyle name="Normal 14 4 4" xfId="36102" xr:uid="{00000000-0005-0000-0000-00008B910000}"/>
    <cellStyle name="Normal 14 4 5" xfId="40119" xr:uid="{00000000-0005-0000-0000-00008C910000}"/>
    <cellStyle name="Normal 14 4_AVA DVA EL" xfId="25907" xr:uid="{00000000-0005-0000-0000-00008D910000}"/>
    <cellStyle name="Normal 14 5" xfId="25908" xr:uid="{00000000-0005-0000-0000-00008E910000}"/>
    <cellStyle name="Normal 14 5 2" xfId="25909" xr:uid="{00000000-0005-0000-0000-00008F910000}"/>
    <cellStyle name="Normal 14 5 3" xfId="25910" xr:uid="{00000000-0005-0000-0000-000090910000}"/>
    <cellStyle name="Normal 14 5_AVA DVA EL" xfId="25911" xr:uid="{00000000-0005-0000-0000-000091910000}"/>
    <cellStyle name="Normal 14 6" xfId="50068" xr:uid="{00000000-0005-0000-0000-000092910000}"/>
    <cellStyle name="Normal 14_7. Other MTM adjustments" xfId="50069" xr:uid="{00000000-0005-0000-0000-000093910000}"/>
    <cellStyle name="Normal 15" xfId="7770" xr:uid="{00000000-0005-0000-0000-000094910000}"/>
    <cellStyle name="Normal 15 10" xfId="25912" xr:uid="{00000000-0005-0000-0000-000095910000}"/>
    <cellStyle name="Normal 15 2" xfId="25913" xr:uid="{00000000-0005-0000-0000-000096910000}"/>
    <cellStyle name="Normal 15 2 2" xfId="25914" xr:uid="{00000000-0005-0000-0000-000097910000}"/>
    <cellStyle name="Normal 15 2 2 2" xfId="25915" xr:uid="{00000000-0005-0000-0000-000098910000}"/>
    <cellStyle name="Normal 15 2 2 3" xfId="25916" xr:uid="{00000000-0005-0000-0000-000099910000}"/>
    <cellStyle name="Normal 15 2 2_AVA DVA EL" xfId="25917" xr:uid="{00000000-0005-0000-0000-00009A910000}"/>
    <cellStyle name="Normal 15 2 3" xfId="25918" xr:uid="{00000000-0005-0000-0000-00009B910000}"/>
    <cellStyle name="Normal 15 2 4" xfId="25919" xr:uid="{00000000-0005-0000-0000-00009C910000}"/>
    <cellStyle name="Normal 15 2 5" xfId="36188" xr:uid="{00000000-0005-0000-0000-00009D910000}"/>
    <cellStyle name="Normal 15 2 6" xfId="36439" xr:uid="{00000000-0005-0000-0000-00009E910000}"/>
    <cellStyle name="Normal 15 2_AVA DVA EL" xfId="25920" xr:uid="{00000000-0005-0000-0000-00009F910000}"/>
    <cellStyle name="Normal 15 3" xfId="25921" xr:uid="{00000000-0005-0000-0000-0000A0910000}"/>
    <cellStyle name="Normal 15 3 2" xfId="25922" xr:uid="{00000000-0005-0000-0000-0000A1910000}"/>
    <cellStyle name="Normal 15 3 2 2" xfId="50070" xr:uid="{00000000-0005-0000-0000-0000A2910000}"/>
    <cellStyle name="Normal 15 3 3" xfId="25923" xr:uid="{00000000-0005-0000-0000-0000A3910000}"/>
    <cellStyle name="Normal 15 3 4" xfId="40120" xr:uid="{00000000-0005-0000-0000-0000A4910000}"/>
    <cellStyle name="Normal 15 3_3. Chng in credit spreads" xfId="50071" xr:uid="{00000000-0005-0000-0000-0000A5910000}"/>
    <cellStyle name="Normal 15 4" xfId="25924" xr:uid="{00000000-0005-0000-0000-0000A6910000}"/>
    <cellStyle name="Normal 15 4 2" xfId="25925" xr:uid="{00000000-0005-0000-0000-0000A7910000}"/>
    <cellStyle name="Normal 15 4 3" xfId="25926" xr:uid="{00000000-0005-0000-0000-0000A8910000}"/>
    <cellStyle name="Normal 15 4 4" xfId="50072" xr:uid="{00000000-0005-0000-0000-0000A9910000}"/>
    <cellStyle name="Normal 15 4_AVA DVA EL" xfId="25927" xr:uid="{00000000-0005-0000-0000-0000AA910000}"/>
    <cellStyle name="Normal 15 5" xfId="25928" xr:uid="{00000000-0005-0000-0000-0000AB910000}"/>
    <cellStyle name="Normal 15 5 2" xfId="25929" xr:uid="{00000000-0005-0000-0000-0000AC910000}"/>
    <cellStyle name="Normal 15 5 3" xfId="25930" xr:uid="{00000000-0005-0000-0000-0000AD910000}"/>
    <cellStyle name="Normal 15 5_AVA DVA EL" xfId="25931" xr:uid="{00000000-0005-0000-0000-0000AE910000}"/>
    <cellStyle name="Normal 15 6" xfId="25932" xr:uid="{00000000-0005-0000-0000-0000AF910000}"/>
    <cellStyle name="Normal 15 6 2" xfId="25933" xr:uid="{00000000-0005-0000-0000-0000B0910000}"/>
    <cellStyle name="Normal 15 6 3" xfId="25934" xr:uid="{00000000-0005-0000-0000-0000B1910000}"/>
    <cellStyle name="Normal 15 6_AVA DVA EL" xfId="25935" xr:uid="{00000000-0005-0000-0000-0000B2910000}"/>
    <cellStyle name="Normal 15 7" xfId="25936" xr:uid="{00000000-0005-0000-0000-0000B3910000}"/>
    <cellStyle name="Normal 15 7 2" xfId="25937" xr:uid="{00000000-0005-0000-0000-0000B4910000}"/>
    <cellStyle name="Normal 15 7 3" xfId="25938" xr:uid="{00000000-0005-0000-0000-0000B5910000}"/>
    <cellStyle name="Normal 15 7_AVA DVA EL" xfId="25939" xr:uid="{00000000-0005-0000-0000-0000B6910000}"/>
    <cellStyle name="Normal 15 8" xfId="25940" xr:uid="{00000000-0005-0000-0000-0000B7910000}"/>
    <cellStyle name="Normal 15 8 2" xfId="25941" xr:uid="{00000000-0005-0000-0000-0000B8910000}"/>
    <cellStyle name="Normal 15 8 3" xfId="25942" xr:uid="{00000000-0005-0000-0000-0000B9910000}"/>
    <cellStyle name="Normal 15 8_AVA DVA EL" xfId="25943" xr:uid="{00000000-0005-0000-0000-0000BA910000}"/>
    <cellStyle name="Normal 15 9" xfId="25944" xr:uid="{00000000-0005-0000-0000-0000BB910000}"/>
    <cellStyle name="Normal 15 9 2" xfId="25945" xr:uid="{00000000-0005-0000-0000-0000BC910000}"/>
    <cellStyle name="Normal 15 9 3" xfId="25946" xr:uid="{00000000-0005-0000-0000-0000BD910000}"/>
    <cellStyle name="Normal 15 9_AVA DVA EL" xfId="25947" xr:uid="{00000000-0005-0000-0000-0000BE910000}"/>
    <cellStyle name="Normal 15_7. Other MTM adjustments" xfId="50073" xr:uid="{00000000-0005-0000-0000-0000BF910000}"/>
    <cellStyle name="Normal 16" xfId="7771" xr:uid="{00000000-0005-0000-0000-0000C0910000}"/>
    <cellStyle name="Normal 16 2" xfId="25948" xr:uid="{00000000-0005-0000-0000-0000C1910000}"/>
    <cellStyle name="Normal 16 2 2" xfId="25949" xr:uid="{00000000-0005-0000-0000-0000C2910000}"/>
    <cellStyle name="Normal 16 2 3" xfId="25950" xr:uid="{00000000-0005-0000-0000-0000C3910000}"/>
    <cellStyle name="Normal 16 2 4" xfId="36191" xr:uid="{00000000-0005-0000-0000-0000C4910000}"/>
    <cellStyle name="Normal 16 2_AVA DVA EL" xfId="25951" xr:uid="{00000000-0005-0000-0000-0000C5910000}"/>
    <cellStyle name="Normal 16 3" xfId="25952" xr:uid="{00000000-0005-0000-0000-0000C6910000}"/>
    <cellStyle name="Normal 16 3 2" xfId="25953" xr:uid="{00000000-0005-0000-0000-0000C7910000}"/>
    <cellStyle name="Normal 16 3 3" xfId="25954" xr:uid="{00000000-0005-0000-0000-0000C8910000}"/>
    <cellStyle name="Normal 16 3 4" xfId="40121" xr:uid="{00000000-0005-0000-0000-0000C9910000}"/>
    <cellStyle name="Normal 16 3_AVA DVA EL" xfId="25955" xr:uid="{00000000-0005-0000-0000-0000CA910000}"/>
    <cellStyle name="Normal 16 4" xfId="25956" xr:uid="{00000000-0005-0000-0000-0000CB910000}"/>
    <cellStyle name="Normal 16 4 2" xfId="25957" xr:uid="{00000000-0005-0000-0000-0000CC910000}"/>
    <cellStyle name="Normal 16 4 3" xfId="25958" xr:uid="{00000000-0005-0000-0000-0000CD910000}"/>
    <cellStyle name="Normal 16 4 4" xfId="50074" xr:uid="{00000000-0005-0000-0000-0000CE910000}"/>
    <cellStyle name="Normal 16 4_AVA DVA EL" xfId="25959" xr:uid="{00000000-0005-0000-0000-0000CF910000}"/>
    <cellStyle name="Normal 16 5" xfId="25960" xr:uid="{00000000-0005-0000-0000-0000D0910000}"/>
    <cellStyle name="Normal 16 5 2" xfId="25961" xr:uid="{00000000-0005-0000-0000-0000D1910000}"/>
    <cellStyle name="Normal 16 5 3" xfId="25962" xr:uid="{00000000-0005-0000-0000-0000D2910000}"/>
    <cellStyle name="Normal 16 5_AVA DVA EL" xfId="25963" xr:uid="{00000000-0005-0000-0000-0000D3910000}"/>
    <cellStyle name="Normal 16 6" xfId="25964" xr:uid="{00000000-0005-0000-0000-0000D4910000}"/>
    <cellStyle name="Normal 16 6 2" xfId="25965" xr:uid="{00000000-0005-0000-0000-0000D5910000}"/>
    <cellStyle name="Normal 16 6 3" xfId="25966" xr:uid="{00000000-0005-0000-0000-0000D6910000}"/>
    <cellStyle name="Normal 16 6_AVA DVA EL" xfId="25967" xr:uid="{00000000-0005-0000-0000-0000D7910000}"/>
    <cellStyle name="Normal 16 7" xfId="25968" xr:uid="{00000000-0005-0000-0000-0000D8910000}"/>
    <cellStyle name="Normal 16 7 2" xfId="25969" xr:uid="{00000000-0005-0000-0000-0000D9910000}"/>
    <cellStyle name="Normal 16 7 3" xfId="25970" xr:uid="{00000000-0005-0000-0000-0000DA910000}"/>
    <cellStyle name="Normal 16 7_AVA DVA EL" xfId="25971" xr:uid="{00000000-0005-0000-0000-0000DB910000}"/>
    <cellStyle name="Normal 16 8" xfId="25972" xr:uid="{00000000-0005-0000-0000-0000DC910000}"/>
    <cellStyle name="Normal 16 8 2" xfId="25973" xr:uid="{00000000-0005-0000-0000-0000DD910000}"/>
    <cellStyle name="Normal 16 8 3" xfId="25974" xr:uid="{00000000-0005-0000-0000-0000DE910000}"/>
    <cellStyle name="Normal 16 8_AVA DVA EL" xfId="25975" xr:uid="{00000000-0005-0000-0000-0000DF910000}"/>
    <cellStyle name="Normal 16 9" xfId="25976" xr:uid="{00000000-0005-0000-0000-0000E0910000}"/>
    <cellStyle name="Normal 16_3. Chng in credit spreads" xfId="50075" xr:uid="{00000000-0005-0000-0000-0000E1910000}"/>
    <cellStyle name="Normal 17" xfId="7772" xr:uid="{00000000-0005-0000-0000-0000E2910000}"/>
    <cellStyle name="Normal 17 10" xfId="50076" xr:uid="{00000000-0005-0000-0000-0000E3910000}"/>
    <cellStyle name="Normal 17 11" xfId="50077" xr:uid="{00000000-0005-0000-0000-0000E4910000}"/>
    <cellStyle name="Normal 17 2" xfId="7773" xr:uid="{00000000-0005-0000-0000-0000E5910000}"/>
    <cellStyle name="Normal 17 2 2" xfId="25977" xr:uid="{00000000-0005-0000-0000-0000E6910000}"/>
    <cellStyle name="Normal 17 2 2 2" xfId="25978" xr:uid="{00000000-0005-0000-0000-0000E7910000}"/>
    <cellStyle name="Normal 17 2 2 3" xfId="25979" xr:uid="{00000000-0005-0000-0000-0000E8910000}"/>
    <cellStyle name="Normal 17 2 2_AVA DVA EL" xfId="25980" xr:uid="{00000000-0005-0000-0000-0000E9910000}"/>
    <cellStyle name="Normal 17 2 3" xfId="25981" xr:uid="{00000000-0005-0000-0000-0000EA910000}"/>
    <cellStyle name="Normal 17 2 4" xfId="50078" xr:uid="{00000000-0005-0000-0000-0000EB910000}"/>
    <cellStyle name="Normal 17 2_AVA DVA EL" xfId="25982" xr:uid="{00000000-0005-0000-0000-0000EC910000}"/>
    <cellStyle name="Normal 17 3" xfId="7774" xr:uid="{00000000-0005-0000-0000-0000ED910000}"/>
    <cellStyle name="Normal 17 3 2" xfId="25983" xr:uid="{00000000-0005-0000-0000-0000EE910000}"/>
    <cellStyle name="Normal 17 3 2 2" xfId="25984" xr:uid="{00000000-0005-0000-0000-0000EF910000}"/>
    <cellStyle name="Normal 17 3 2 3" xfId="25985" xr:uid="{00000000-0005-0000-0000-0000F0910000}"/>
    <cellStyle name="Normal 17 3 2_AVA DVA EL" xfId="25986" xr:uid="{00000000-0005-0000-0000-0000F1910000}"/>
    <cellStyle name="Normal 17 3 3" xfId="25987" xr:uid="{00000000-0005-0000-0000-0000F2910000}"/>
    <cellStyle name="Normal 17 3 4" xfId="50079" xr:uid="{00000000-0005-0000-0000-0000F3910000}"/>
    <cellStyle name="Normal 17 3_AVA DVA EL" xfId="25988" xr:uid="{00000000-0005-0000-0000-0000F4910000}"/>
    <cellStyle name="Normal 17 4" xfId="25989" xr:uid="{00000000-0005-0000-0000-0000F5910000}"/>
    <cellStyle name="Normal 17 4 2" xfId="25990" xr:uid="{00000000-0005-0000-0000-0000F6910000}"/>
    <cellStyle name="Normal 17 4 2 2" xfId="25991" xr:uid="{00000000-0005-0000-0000-0000F7910000}"/>
    <cellStyle name="Normal 17 4 2 3" xfId="25992" xr:uid="{00000000-0005-0000-0000-0000F8910000}"/>
    <cellStyle name="Normal 17 4 2_AVA DVA EL" xfId="25993" xr:uid="{00000000-0005-0000-0000-0000F9910000}"/>
    <cellStyle name="Normal 17 4 3" xfId="25994" xr:uid="{00000000-0005-0000-0000-0000FA910000}"/>
    <cellStyle name="Normal 17 4 4" xfId="25995" xr:uid="{00000000-0005-0000-0000-0000FB910000}"/>
    <cellStyle name="Normal 17 4_AVA DVA EL" xfId="25996" xr:uid="{00000000-0005-0000-0000-0000FC910000}"/>
    <cellStyle name="Normal 17 5" xfId="25997" xr:uid="{00000000-0005-0000-0000-0000FD910000}"/>
    <cellStyle name="Normal 17 5 2" xfId="25998" xr:uid="{00000000-0005-0000-0000-0000FE910000}"/>
    <cellStyle name="Normal 17 5 3" xfId="25999" xr:uid="{00000000-0005-0000-0000-0000FF910000}"/>
    <cellStyle name="Normal 17 5_AVA DVA EL" xfId="26000" xr:uid="{00000000-0005-0000-0000-000000920000}"/>
    <cellStyle name="Normal 17 6" xfId="26001" xr:uid="{00000000-0005-0000-0000-000001920000}"/>
    <cellStyle name="Normal 17 6 2" xfId="26002" xr:uid="{00000000-0005-0000-0000-000002920000}"/>
    <cellStyle name="Normal 17 6 3" xfId="26003" xr:uid="{00000000-0005-0000-0000-000003920000}"/>
    <cellStyle name="Normal 17 6_AVA DVA EL" xfId="26004" xr:uid="{00000000-0005-0000-0000-000004920000}"/>
    <cellStyle name="Normal 17 7" xfId="26005" xr:uid="{00000000-0005-0000-0000-000005920000}"/>
    <cellStyle name="Normal 17 7 2" xfId="26006" xr:uid="{00000000-0005-0000-0000-000006920000}"/>
    <cellStyle name="Normal 17 7 3" xfId="26007" xr:uid="{00000000-0005-0000-0000-000007920000}"/>
    <cellStyle name="Normal 17 7_AVA DVA EL" xfId="26008" xr:uid="{00000000-0005-0000-0000-000008920000}"/>
    <cellStyle name="Normal 17 8" xfId="26009" xr:uid="{00000000-0005-0000-0000-000009920000}"/>
    <cellStyle name="Normal 17 8 2" xfId="26010" xr:uid="{00000000-0005-0000-0000-00000A920000}"/>
    <cellStyle name="Normal 17 8 3" xfId="26011" xr:uid="{00000000-0005-0000-0000-00000B920000}"/>
    <cellStyle name="Normal 17 8_AVA DVA EL" xfId="26012" xr:uid="{00000000-0005-0000-0000-00000C920000}"/>
    <cellStyle name="Normal 17 9" xfId="26013" xr:uid="{00000000-0005-0000-0000-00000D920000}"/>
    <cellStyle name="Normal 17_7. Other MTM adjustments" xfId="50080" xr:uid="{00000000-0005-0000-0000-00000E920000}"/>
    <cellStyle name="Normal 18" xfId="7775" xr:uid="{00000000-0005-0000-0000-00000F920000}"/>
    <cellStyle name="Normal 18 2" xfId="7776" xr:uid="{00000000-0005-0000-0000-000010920000}"/>
    <cellStyle name="Normal 18 2 2" xfId="26014" xr:uid="{00000000-0005-0000-0000-000011920000}"/>
    <cellStyle name="Normal 18 2 2 2" xfId="26015" xr:uid="{00000000-0005-0000-0000-000012920000}"/>
    <cellStyle name="Normal 18 2 2 3" xfId="26016" xr:uid="{00000000-0005-0000-0000-000013920000}"/>
    <cellStyle name="Normal 18 2 2_AVA DVA EL" xfId="26017" xr:uid="{00000000-0005-0000-0000-000014920000}"/>
    <cellStyle name="Normal 18 2 3" xfId="26018" xr:uid="{00000000-0005-0000-0000-000015920000}"/>
    <cellStyle name="Normal 18 2 4" xfId="40122" xr:uid="{00000000-0005-0000-0000-000016920000}"/>
    <cellStyle name="Normal 18 2_AVA DVA EL" xfId="26019" xr:uid="{00000000-0005-0000-0000-000017920000}"/>
    <cellStyle name="Normal 18 3" xfId="26020" xr:uid="{00000000-0005-0000-0000-000018920000}"/>
    <cellStyle name="Normal 18 3 2" xfId="26021" xr:uid="{00000000-0005-0000-0000-000019920000}"/>
    <cellStyle name="Normal 18 3 3" xfId="26022" xr:uid="{00000000-0005-0000-0000-00001A920000}"/>
    <cellStyle name="Normal 18 3_AVA DVA EL" xfId="26023" xr:uid="{00000000-0005-0000-0000-00001B920000}"/>
    <cellStyle name="Normal 18 4" xfId="26024" xr:uid="{00000000-0005-0000-0000-00001C920000}"/>
    <cellStyle name="Normal 18 4 2" xfId="26025" xr:uid="{00000000-0005-0000-0000-00001D920000}"/>
    <cellStyle name="Normal 18 4 3" xfId="26026" xr:uid="{00000000-0005-0000-0000-00001E920000}"/>
    <cellStyle name="Normal 18 4_AVA DVA EL" xfId="26027" xr:uid="{00000000-0005-0000-0000-00001F920000}"/>
    <cellStyle name="Normal 18 5" xfId="26028" xr:uid="{00000000-0005-0000-0000-000020920000}"/>
    <cellStyle name="Normal 18 5 2" xfId="26029" xr:uid="{00000000-0005-0000-0000-000021920000}"/>
    <cellStyle name="Normal 18 5 3" xfId="26030" xr:uid="{00000000-0005-0000-0000-000022920000}"/>
    <cellStyle name="Normal 18 5_AVA DVA EL" xfId="26031" xr:uid="{00000000-0005-0000-0000-000023920000}"/>
    <cellStyle name="Normal 18 6" xfId="26032" xr:uid="{00000000-0005-0000-0000-000024920000}"/>
    <cellStyle name="Normal 18 6 2" xfId="26033" xr:uid="{00000000-0005-0000-0000-000025920000}"/>
    <cellStyle name="Normal 18 6 3" xfId="26034" xr:uid="{00000000-0005-0000-0000-000026920000}"/>
    <cellStyle name="Normal 18 6_AVA DVA EL" xfId="26035" xr:uid="{00000000-0005-0000-0000-000027920000}"/>
    <cellStyle name="Normal 18 7" xfId="26036" xr:uid="{00000000-0005-0000-0000-000028920000}"/>
    <cellStyle name="Normal 18 7 2" xfId="26037" xr:uid="{00000000-0005-0000-0000-000029920000}"/>
    <cellStyle name="Normal 18 7 3" xfId="26038" xr:uid="{00000000-0005-0000-0000-00002A920000}"/>
    <cellStyle name="Normal 18 7_AVA DVA EL" xfId="26039" xr:uid="{00000000-0005-0000-0000-00002B920000}"/>
    <cellStyle name="Normal 18 8" xfId="26040" xr:uid="{00000000-0005-0000-0000-00002C920000}"/>
    <cellStyle name="Normal 18 8 2" xfId="26041" xr:uid="{00000000-0005-0000-0000-00002D920000}"/>
    <cellStyle name="Normal 18 8 3" xfId="26042" xr:uid="{00000000-0005-0000-0000-00002E920000}"/>
    <cellStyle name="Normal 18 8_AVA DVA EL" xfId="26043" xr:uid="{00000000-0005-0000-0000-00002F920000}"/>
    <cellStyle name="Normal 18 9" xfId="50081" xr:uid="{00000000-0005-0000-0000-000030920000}"/>
    <cellStyle name="Normal 18_4Q16" xfId="26044" xr:uid="{00000000-0005-0000-0000-000031920000}"/>
    <cellStyle name="Normal 19" xfId="7777" xr:uid="{00000000-0005-0000-0000-000032920000}"/>
    <cellStyle name="Normal 19 2" xfId="7778" xr:uid="{00000000-0005-0000-0000-000033920000}"/>
    <cellStyle name="Normal 19 2 2" xfId="26045" xr:uid="{00000000-0005-0000-0000-000034920000}"/>
    <cellStyle name="Normal 19 2 2 2" xfId="26046" xr:uid="{00000000-0005-0000-0000-000035920000}"/>
    <cellStyle name="Normal 19 2 2 3" xfId="26047" xr:uid="{00000000-0005-0000-0000-000036920000}"/>
    <cellStyle name="Normal 19 2 2_AVA DVA EL" xfId="26048" xr:uid="{00000000-0005-0000-0000-000037920000}"/>
    <cellStyle name="Normal 19 2 3" xfId="26049" xr:uid="{00000000-0005-0000-0000-000038920000}"/>
    <cellStyle name="Normal 19 2 3 2" xfId="26050" xr:uid="{00000000-0005-0000-0000-000039920000}"/>
    <cellStyle name="Normal 19 2 3 3" xfId="26051" xr:uid="{00000000-0005-0000-0000-00003A920000}"/>
    <cellStyle name="Normal 19 2 3_AVA DVA EL" xfId="26052" xr:uid="{00000000-0005-0000-0000-00003B920000}"/>
    <cellStyle name="Normal 19 2 4" xfId="26053" xr:uid="{00000000-0005-0000-0000-00003C920000}"/>
    <cellStyle name="Normal 19 2_AVA DVA EL" xfId="26054" xr:uid="{00000000-0005-0000-0000-00003D920000}"/>
    <cellStyle name="Normal 19 3" xfId="7779" xr:uid="{00000000-0005-0000-0000-00003E920000}"/>
    <cellStyle name="Normal 19 3 2" xfId="26055" xr:uid="{00000000-0005-0000-0000-00003F920000}"/>
    <cellStyle name="Normal 19 3 2 2" xfId="26056" xr:uid="{00000000-0005-0000-0000-000040920000}"/>
    <cellStyle name="Normal 19 3 2 3" xfId="26057" xr:uid="{00000000-0005-0000-0000-000041920000}"/>
    <cellStyle name="Normal 19 3 2_AVA DVA EL" xfId="26058" xr:uid="{00000000-0005-0000-0000-000042920000}"/>
    <cellStyle name="Normal 19 3 3" xfId="26059" xr:uid="{00000000-0005-0000-0000-000043920000}"/>
    <cellStyle name="Normal 19 3 3 2" xfId="26060" xr:uid="{00000000-0005-0000-0000-000044920000}"/>
    <cellStyle name="Normal 19 3 3 3" xfId="26061" xr:uid="{00000000-0005-0000-0000-000045920000}"/>
    <cellStyle name="Normal 19 3 3_AVA DVA EL" xfId="26062" xr:uid="{00000000-0005-0000-0000-000046920000}"/>
    <cellStyle name="Normal 19 3 4" xfId="26063" xr:uid="{00000000-0005-0000-0000-000047920000}"/>
    <cellStyle name="Normal 19 3 5" xfId="50082" xr:uid="{00000000-0005-0000-0000-000048920000}"/>
    <cellStyle name="Normal 19 3_AVA DVA EL" xfId="26064" xr:uid="{00000000-0005-0000-0000-000049920000}"/>
    <cellStyle name="Normal 19 4" xfId="7780" xr:uid="{00000000-0005-0000-0000-00004A920000}"/>
    <cellStyle name="Normal 19 4 2" xfId="26065" xr:uid="{00000000-0005-0000-0000-00004B920000}"/>
    <cellStyle name="Normal 19 4 2 2" xfId="26066" xr:uid="{00000000-0005-0000-0000-00004C920000}"/>
    <cellStyle name="Normal 19 4 2 3" xfId="26067" xr:uid="{00000000-0005-0000-0000-00004D920000}"/>
    <cellStyle name="Normal 19 4 2_AVA DVA EL" xfId="26068" xr:uid="{00000000-0005-0000-0000-00004E920000}"/>
    <cellStyle name="Normal 19 4 3" xfId="26069" xr:uid="{00000000-0005-0000-0000-00004F920000}"/>
    <cellStyle name="Normal 19 4 3 2" xfId="26070" xr:uid="{00000000-0005-0000-0000-000050920000}"/>
    <cellStyle name="Normal 19 4 3 3" xfId="26071" xr:uid="{00000000-0005-0000-0000-000051920000}"/>
    <cellStyle name="Normal 19 4 3_AVA DVA EL" xfId="26072" xr:uid="{00000000-0005-0000-0000-000052920000}"/>
    <cellStyle name="Normal 19 4 4" xfId="26073" xr:uid="{00000000-0005-0000-0000-000053920000}"/>
    <cellStyle name="Normal 19 4 5" xfId="50083" xr:uid="{00000000-0005-0000-0000-000054920000}"/>
    <cellStyle name="Normal 19 4_AVA DVA EL" xfId="26074" xr:uid="{00000000-0005-0000-0000-000055920000}"/>
    <cellStyle name="Normal 19 5" xfId="7781" xr:uid="{00000000-0005-0000-0000-000056920000}"/>
    <cellStyle name="Normal 19 5 2" xfId="26075" xr:uid="{00000000-0005-0000-0000-000057920000}"/>
    <cellStyle name="Normal 19 5 2 2" xfId="26076" xr:uid="{00000000-0005-0000-0000-000058920000}"/>
    <cellStyle name="Normal 19 5 2 3" xfId="26077" xr:uid="{00000000-0005-0000-0000-000059920000}"/>
    <cellStyle name="Normal 19 5 2_AVA DVA EL" xfId="26078" xr:uid="{00000000-0005-0000-0000-00005A920000}"/>
    <cellStyle name="Normal 19 5 3" xfId="26079" xr:uid="{00000000-0005-0000-0000-00005B920000}"/>
    <cellStyle name="Normal 19 5 3 2" xfId="26080" xr:uid="{00000000-0005-0000-0000-00005C920000}"/>
    <cellStyle name="Normal 19 5 3 3" xfId="26081" xr:uid="{00000000-0005-0000-0000-00005D920000}"/>
    <cellStyle name="Normal 19 5 3_AVA DVA EL" xfId="26082" xr:uid="{00000000-0005-0000-0000-00005E920000}"/>
    <cellStyle name="Normal 19 5 4" xfId="26083" xr:uid="{00000000-0005-0000-0000-00005F920000}"/>
    <cellStyle name="Normal 19 5_AVA DVA EL" xfId="26084" xr:uid="{00000000-0005-0000-0000-000060920000}"/>
    <cellStyle name="Normal 19 6" xfId="7782" xr:uid="{00000000-0005-0000-0000-000061920000}"/>
    <cellStyle name="Normal 19 6 2" xfId="26085" xr:uid="{00000000-0005-0000-0000-000062920000}"/>
    <cellStyle name="Normal 19 6 2 2" xfId="26086" xr:uid="{00000000-0005-0000-0000-000063920000}"/>
    <cellStyle name="Normal 19 6 2 3" xfId="26087" xr:uid="{00000000-0005-0000-0000-000064920000}"/>
    <cellStyle name="Normal 19 6 2_AVA DVA EL" xfId="26088" xr:uid="{00000000-0005-0000-0000-000065920000}"/>
    <cellStyle name="Normal 19 6 3" xfId="26089" xr:uid="{00000000-0005-0000-0000-000066920000}"/>
    <cellStyle name="Normal 19 6 3 2" xfId="26090" xr:uid="{00000000-0005-0000-0000-000067920000}"/>
    <cellStyle name="Normal 19 6 3 3" xfId="26091" xr:uid="{00000000-0005-0000-0000-000068920000}"/>
    <cellStyle name="Normal 19 6 3_AVA DVA EL" xfId="26092" xr:uid="{00000000-0005-0000-0000-000069920000}"/>
    <cellStyle name="Normal 19 6 4" xfId="26093" xr:uid="{00000000-0005-0000-0000-00006A920000}"/>
    <cellStyle name="Normal 19 6_AVA DVA EL" xfId="26094" xr:uid="{00000000-0005-0000-0000-00006B920000}"/>
    <cellStyle name="Normal 19 7" xfId="7783" xr:uid="{00000000-0005-0000-0000-00006C920000}"/>
    <cellStyle name="Normal 19 7 2" xfId="26095" xr:uid="{00000000-0005-0000-0000-00006D920000}"/>
    <cellStyle name="Normal 19 7 2 2" xfId="26096" xr:uid="{00000000-0005-0000-0000-00006E920000}"/>
    <cellStyle name="Normal 19 7 2 3" xfId="26097" xr:uid="{00000000-0005-0000-0000-00006F920000}"/>
    <cellStyle name="Normal 19 7 2_AVA DVA EL" xfId="26098" xr:uid="{00000000-0005-0000-0000-000070920000}"/>
    <cellStyle name="Normal 19 7 3" xfId="26099" xr:uid="{00000000-0005-0000-0000-000071920000}"/>
    <cellStyle name="Normal 19 7 3 2" xfId="26100" xr:uid="{00000000-0005-0000-0000-000072920000}"/>
    <cellStyle name="Normal 19 7 3 3" xfId="26101" xr:uid="{00000000-0005-0000-0000-000073920000}"/>
    <cellStyle name="Normal 19 7 3_AVA DVA EL" xfId="26102" xr:uid="{00000000-0005-0000-0000-000074920000}"/>
    <cellStyle name="Normal 19 7 4" xfId="26103" xr:uid="{00000000-0005-0000-0000-000075920000}"/>
    <cellStyle name="Normal 19 7_AVA DVA EL" xfId="26104"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5" xr:uid="{00000000-0005-0000-0000-00007C920000}"/>
    <cellStyle name="Normal 19 9" xfId="26106" xr:uid="{00000000-0005-0000-0000-00007D920000}"/>
    <cellStyle name="Normal 19_7. Other MTM adjustments" xfId="50084" xr:uid="{00000000-0005-0000-0000-00007E920000}"/>
    <cellStyle name="Normal 194" xfId="7789" xr:uid="{00000000-0005-0000-0000-00007F920000}"/>
    <cellStyle name="Normal 194 2" xfId="26107" xr:uid="{00000000-0005-0000-0000-000080920000}"/>
    <cellStyle name="Normal 194 3" xfId="7790" xr:uid="{00000000-0005-0000-0000-000081920000}"/>
    <cellStyle name="Normal 194 3 2" xfId="26108" xr:uid="{00000000-0005-0000-0000-000082920000}"/>
    <cellStyle name="Normal 194 3_AVA DVA EL" xfId="26109" xr:uid="{00000000-0005-0000-0000-000083920000}"/>
    <cellStyle name="Normal 194_AVA DVA EL" xfId="26110" xr:uid="{00000000-0005-0000-0000-000084920000}"/>
    <cellStyle name="Normal 2" xfId="7791" xr:uid="{00000000-0005-0000-0000-000085920000}"/>
    <cellStyle name="Normal 2 10" xfId="7792" xr:uid="{00000000-0005-0000-0000-000086920000}"/>
    <cellStyle name="Normal 2 10 10" xfId="26111" xr:uid="{00000000-0005-0000-0000-000087920000}"/>
    <cellStyle name="Normal 2 10 10 2" xfId="26112" xr:uid="{00000000-0005-0000-0000-000088920000}"/>
    <cellStyle name="Normal 2 10 10 3" xfId="26113" xr:uid="{00000000-0005-0000-0000-000089920000}"/>
    <cellStyle name="Normal 2 10 10_AVA DVA EL" xfId="26114" xr:uid="{00000000-0005-0000-0000-00008A920000}"/>
    <cellStyle name="Normal 2 10 11" xfId="26115" xr:uid="{00000000-0005-0000-0000-00008B920000}"/>
    <cellStyle name="Normal 2 10 12" xfId="50085" xr:uid="{00000000-0005-0000-0000-00008C920000}"/>
    <cellStyle name="Normal 2 10 2" xfId="7793" xr:uid="{00000000-0005-0000-0000-00008D920000}"/>
    <cellStyle name="Normal 2 10 2 2" xfId="7794" xr:uid="{00000000-0005-0000-0000-00008E920000}"/>
    <cellStyle name="Normal 2 10 2 2 2" xfId="26116" xr:uid="{00000000-0005-0000-0000-00008F920000}"/>
    <cellStyle name="Normal 2 10 2 2 2 2" xfId="26117" xr:uid="{00000000-0005-0000-0000-000090920000}"/>
    <cellStyle name="Normal 2 10 2 2 2 3" xfId="26118" xr:uid="{00000000-0005-0000-0000-000091920000}"/>
    <cellStyle name="Normal 2 10 2 2 2_AVA DVA EL" xfId="26119" xr:uid="{00000000-0005-0000-0000-000092920000}"/>
    <cellStyle name="Normal 2 10 2 2 3" xfId="26120" xr:uid="{00000000-0005-0000-0000-000093920000}"/>
    <cellStyle name="Normal 2 10 2 2 4" xfId="50086" xr:uid="{00000000-0005-0000-0000-000094920000}"/>
    <cellStyle name="Normal 2 10 2 2_AVA DVA EL" xfId="26121" xr:uid="{00000000-0005-0000-0000-000095920000}"/>
    <cellStyle name="Normal 2 10 2 3" xfId="7795" xr:uid="{00000000-0005-0000-0000-000096920000}"/>
    <cellStyle name="Normal 2 10 2 3 2" xfId="26122" xr:uid="{00000000-0005-0000-0000-000097920000}"/>
    <cellStyle name="Normal 2 10 2 3 2 2" xfId="26123" xr:uid="{00000000-0005-0000-0000-000098920000}"/>
    <cellStyle name="Normal 2 10 2 3 2 3" xfId="26124" xr:uid="{00000000-0005-0000-0000-000099920000}"/>
    <cellStyle name="Normal 2 10 2 3 2_AVA DVA EL" xfId="26125" xr:uid="{00000000-0005-0000-0000-00009A920000}"/>
    <cellStyle name="Normal 2 10 2 3 3" xfId="26126" xr:uid="{00000000-0005-0000-0000-00009B920000}"/>
    <cellStyle name="Normal 2 10 2 3_AVA DVA EL" xfId="26127" xr:uid="{00000000-0005-0000-0000-00009C920000}"/>
    <cellStyle name="Normal 2 10 2 4" xfId="7796" xr:uid="{00000000-0005-0000-0000-00009D920000}"/>
    <cellStyle name="Normal 2 10 2 4 2" xfId="26128" xr:uid="{00000000-0005-0000-0000-00009E920000}"/>
    <cellStyle name="Normal 2 10 2 4_AVA DVA EL" xfId="26129" xr:uid="{00000000-0005-0000-0000-00009F920000}"/>
    <cellStyle name="Normal 2 10 2 5" xfId="7797" xr:uid="{00000000-0005-0000-0000-0000A0920000}"/>
    <cellStyle name="Normal 2 10 2 5 2" xfId="26130" xr:uid="{00000000-0005-0000-0000-0000A1920000}"/>
    <cellStyle name="Normal 2 10 2 5_AVA DVA EL" xfId="26131" xr:uid="{00000000-0005-0000-0000-0000A2920000}"/>
    <cellStyle name="Normal 2 10 2 6" xfId="7798" xr:uid="{00000000-0005-0000-0000-0000A3920000}"/>
    <cellStyle name="Normal 2 10 2 6 2" xfId="26132" xr:uid="{00000000-0005-0000-0000-0000A4920000}"/>
    <cellStyle name="Normal 2 10 2 6_AVA DVA EL" xfId="26133" xr:uid="{00000000-0005-0000-0000-0000A5920000}"/>
    <cellStyle name="Normal 2 10 2 7" xfId="26134" xr:uid="{00000000-0005-0000-0000-0000A6920000}"/>
    <cellStyle name="Normal 2 10 2 7 2" xfId="26135" xr:uid="{00000000-0005-0000-0000-0000A7920000}"/>
    <cellStyle name="Normal 2 10 2 7 3" xfId="26136" xr:uid="{00000000-0005-0000-0000-0000A8920000}"/>
    <cellStyle name="Normal 2 10 2 7_AVA DVA EL" xfId="26137" xr:uid="{00000000-0005-0000-0000-0000A9920000}"/>
    <cellStyle name="Normal 2 10 2 8" xfId="26138" xr:uid="{00000000-0005-0000-0000-0000AA920000}"/>
    <cellStyle name="Normal 2 10 2 9" xfId="50087" xr:uid="{00000000-0005-0000-0000-0000AB920000}"/>
    <cellStyle name="Normal 2 10 2_3. Chng in credit spreads" xfId="50088" xr:uid="{00000000-0005-0000-0000-0000AC920000}"/>
    <cellStyle name="Normal 2 10 3" xfId="7799" xr:uid="{00000000-0005-0000-0000-0000AD920000}"/>
    <cellStyle name="Normal 2 10 3 2" xfId="26139" xr:uid="{00000000-0005-0000-0000-0000AE920000}"/>
    <cellStyle name="Normal 2 10 3 2 2" xfId="26140" xr:uid="{00000000-0005-0000-0000-0000AF920000}"/>
    <cellStyle name="Normal 2 10 3 2 3" xfId="26141" xr:uid="{00000000-0005-0000-0000-0000B0920000}"/>
    <cellStyle name="Normal 2 10 3 2 4" xfId="50089" xr:uid="{00000000-0005-0000-0000-0000B1920000}"/>
    <cellStyle name="Normal 2 10 3 2_AVA DVA EL" xfId="26142" xr:uid="{00000000-0005-0000-0000-0000B2920000}"/>
    <cellStyle name="Normal 2 10 3 3" xfId="26143" xr:uid="{00000000-0005-0000-0000-0000B3920000}"/>
    <cellStyle name="Normal 2 10 3 4" xfId="50090" xr:uid="{00000000-0005-0000-0000-0000B4920000}"/>
    <cellStyle name="Normal 2 10 3_3. Chng in credit spreads" xfId="50091" xr:uid="{00000000-0005-0000-0000-0000B5920000}"/>
    <cellStyle name="Normal 2 10 4" xfId="7800" xr:uid="{00000000-0005-0000-0000-0000B6920000}"/>
    <cellStyle name="Normal 2 10 4 2" xfId="26144" xr:uid="{00000000-0005-0000-0000-0000B7920000}"/>
    <cellStyle name="Normal 2 10 4 2 2" xfId="26145" xr:uid="{00000000-0005-0000-0000-0000B8920000}"/>
    <cellStyle name="Normal 2 10 4 2 3" xfId="26146" xr:uid="{00000000-0005-0000-0000-0000B9920000}"/>
    <cellStyle name="Normal 2 10 4 2_AVA DVA EL" xfId="26147" xr:uid="{00000000-0005-0000-0000-0000BA920000}"/>
    <cellStyle name="Normal 2 10 4 3" xfId="26148" xr:uid="{00000000-0005-0000-0000-0000BB920000}"/>
    <cellStyle name="Normal 2 10 4 4" xfId="50092" xr:uid="{00000000-0005-0000-0000-0000BC920000}"/>
    <cellStyle name="Normal 2 10 4_AVA DVA EL" xfId="26149" xr:uid="{00000000-0005-0000-0000-0000BD920000}"/>
    <cellStyle name="Normal 2 10 5" xfId="7801" xr:uid="{00000000-0005-0000-0000-0000BE920000}"/>
    <cellStyle name="Normal 2 10 5 2" xfId="26150" xr:uid="{00000000-0005-0000-0000-0000BF920000}"/>
    <cellStyle name="Normal 2 10 5 2 2" xfId="26151" xr:uid="{00000000-0005-0000-0000-0000C0920000}"/>
    <cellStyle name="Normal 2 10 5 2 3" xfId="26152" xr:uid="{00000000-0005-0000-0000-0000C1920000}"/>
    <cellStyle name="Normal 2 10 5 2_AVA DVA EL" xfId="26153" xr:uid="{00000000-0005-0000-0000-0000C2920000}"/>
    <cellStyle name="Normal 2 10 5 3" xfId="26154" xr:uid="{00000000-0005-0000-0000-0000C3920000}"/>
    <cellStyle name="Normal 2 10 5_AVA DVA EL" xfId="26155" xr:uid="{00000000-0005-0000-0000-0000C4920000}"/>
    <cellStyle name="Normal 2 10 6" xfId="7802" xr:uid="{00000000-0005-0000-0000-0000C5920000}"/>
    <cellStyle name="Normal 2 10 6 2" xfId="26156" xr:uid="{00000000-0005-0000-0000-0000C6920000}"/>
    <cellStyle name="Normal 2 10 6 2 2" xfId="26157" xr:uid="{00000000-0005-0000-0000-0000C7920000}"/>
    <cellStyle name="Normal 2 10 6 2 3" xfId="26158" xr:uid="{00000000-0005-0000-0000-0000C8920000}"/>
    <cellStyle name="Normal 2 10 6 2_AVA DVA EL" xfId="26159" xr:uid="{00000000-0005-0000-0000-0000C9920000}"/>
    <cellStyle name="Normal 2 10 6 3" xfId="26160" xr:uid="{00000000-0005-0000-0000-0000CA920000}"/>
    <cellStyle name="Normal 2 10 6_AVA DVA EL" xfId="26161" xr:uid="{00000000-0005-0000-0000-0000CB920000}"/>
    <cellStyle name="Normal 2 10 7" xfId="26162" xr:uid="{00000000-0005-0000-0000-0000CC920000}"/>
    <cellStyle name="Normal 2 10 7 2" xfId="26163" xr:uid="{00000000-0005-0000-0000-0000CD920000}"/>
    <cellStyle name="Normal 2 10 7 3" xfId="26164" xr:uid="{00000000-0005-0000-0000-0000CE920000}"/>
    <cellStyle name="Normal 2 10 7_AVA DVA EL" xfId="26165" xr:uid="{00000000-0005-0000-0000-0000CF920000}"/>
    <cellStyle name="Normal 2 10 8" xfId="26166" xr:uid="{00000000-0005-0000-0000-0000D0920000}"/>
    <cellStyle name="Normal 2 10 8 2" xfId="26167" xr:uid="{00000000-0005-0000-0000-0000D1920000}"/>
    <cellStyle name="Normal 2 10 8 3" xfId="26168" xr:uid="{00000000-0005-0000-0000-0000D2920000}"/>
    <cellStyle name="Normal 2 10 8_AVA DVA EL" xfId="26169" xr:uid="{00000000-0005-0000-0000-0000D3920000}"/>
    <cellStyle name="Normal 2 10 9" xfId="26170" xr:uid="{00000000-0005-0000-0000-0000D4920000}"/>
    <cellStyle name="Normal 2 10 9 2" xfId="26171" xr:uid="{00000000-0005-0000-0000-0000D5920000}"/>
    <cellStyle name="Normal 2 10 9 3" xfId="26172" xr:uid="{00000000-0005-0000-0000-0000D6920000}"/>
    <cellStyle name="Normal 2 10 9_AVA DVA EL" xfId="26173" xr:uid="{00000000-0005-0000-0000-0000D7920000}"/>
    <cellStyle name="Normal 2 10_3. Chng in credit spreads" xfId="50093" xr:uid="{00000000-0005-0000-0000-0000D8920000}"/>
    <cellStyle name="Normal 2 11" xfId="7803" xr:uid="{00000000-0005-0000-0000-0000D9920000}"/>
    <cellStyle name="Normal 2 11 10" xfId="26174" xr:uid="{00000000-0005-0000-0000-0000DA920000}"/>
    <cellStyle name="Normal 2 11 10 2" xfId="26175" xr:uid="{00000000-0005-0000-0000-0000DB920000}"/>
    <cellStyle name="Normal 2 11 10 3" xfId="26176" xr:uid="{00000000-0005-0000-0000-0000DC920000}"/>
    <cellStyle name="Normal 2 11 10_AVA DVA EL" xfId="26177" xr:uid="{00000000-0005-0000-0000-0000DD920000}"/>
    <cellStyle name="Normal 2 11 11" xfId="26178" xr:uid="{00000000-0005-0000-0000-0000DE920000}"/>
    <cellStyle name="Normal 2 11 12" xfId="50094" xr:uid="{00000000-0005-0000-0000-0000DF920000}"/>
    <cellStyle name="Normal 2 11 2" xfId="7804" xr:uid="{00000000-0005-0000-0000-0000E0920000}"/>
    <cellStyle name="Normal 2 11 2 2" xfId="26179" xr:uid="{00000000-0005-0000-0000-0000E1920000}"/>
    <cellStyle name="Normal 2 11 2 2 2" xfId="26180" xr:uid="{00000000-0005-0000-0000-0000E2920000}"/>
    <cellStyle name="Normal 2 11 2 2 3" xfId="26181" xr:uid="{00000000-0005-0000-0000-0000E3920000}"/>
    <cellStyle name="Normal 2 11 2 2_AVA DVA EL" xfId="26182" xr:uid="{00000000-0005-0000-0000-0000E4920000}"/>
    <cellStyle name="Normal 2 11 2 3" xfId="26183" xr:uid="{00000000-0005-0000-0000-0000E5920000}"/>
    <cellStyle name="Normal 2 11 2 3 2" xfId="26184" xr:uid="{00000000-0005-0000-0000-0000E6920000}"/>
    <cellStyle name="Normal 2 11 2 3 3" xfId="26185" xr:uid="{00000000-0005-0000-0000-0000E7920000}"/>
    <cellStyle name="Normal 2 11 2 3_AVA DVA EL" xfId="26186" xr:uid="{00000000-0005-0000-0000-0000E8920000}"/>
    <cellStyle name="Normal 2 11 2 4" xfId="26187" xr:uid="{00000000-0005-0000-0000-0000E9920000}"/>
    <cellStyle name="Normal 2 11 2 4 2" xfId="26188" xr:uid="{00000000-0005-0000-0000-0000EA920000}"/>
    <cellStyle name="Normal 2 11 2 4 3" xfId="26189" xr:uid="{00000000-0005-0000-0000-0000EB920000}"/>
    <cellStyle name="Normal 2 11 2 4_AVA DVA EL" xfId="26190" xr:uid="{00000000-0005-0000-0000-0000EC920000}"/>
    <cellStyle name="Normal 2 11 2 5" xfId="26191" xr:uid="{00000000-0005-0000-0000-0000ED920000}"/>
    <cellStyle name="Normal 2 11 2 6" xfId="50095" xr:uid="{00000000-0005-0000-0000-0000EE920000}"/>
    <cellStyle name="Normal 2 11 2_AVA DVA EL" xfId="26192" xr:uid="{00000000-0005-0000-0000-0000EF920000}"/>
    <cellStyle name="Normal 2 11 3" xfId="7805" xr:uid="{00000000-0005-0000-0000-0000F0920000}"/>
    <cellStyle name="Normal 2 11 3 2" xfId="26193" xr:uid="{00000000-0005-0000-0000-0000F1920000}"/>
    <cellStyle name="Normal 2 11 3 2 2" xfId="26194" xr:uid="{00000000-0005-0000-0000-0000F2920000}"/>
    <cellStyle name="Normal 2 11 3 2 3" xfId="26195" xr:uid="{00000000-0005-0000-0000-0000F3920000}"/>
    <cellStyle name="Normal 2 11 3 2_AVA DVA EL" xfId="26196" xr:uid="{00000000-0005-0000-0000-0000F4920000}"/>
    <cellStyle name="Normal 2 11 3 3" xfId="26197" xr:uid="{00000000-0005-0000-0000-0000F5920000}"/>
    <cellStyle name="Normal 2 11 3_AVA DVA EL" xfId="26198" xr:uid="{00000000-0005-0000-0000-0000F6920000}"/>
    <cellStyle name="Normal 2 11 4" xfId="26199" xr:uid="{00000000-0005-0000-0000-0000F7920000}"/>
    <cellStyle name="Normal 2 11 4 2" xfId="26200" xr:uid="{00000000-0005-0000-0000-0000F8920000}"/>
    <cellStyle name="Normal 2 11 4 3" xfId="26201" xr:uid="{00000000-0005-0000-0000-0000F9920000}"/>
    <cellStyle name="Normal 2 11 4_AVA DVA EL" xfId="26202" xr:uid="{00000000-0005-0000-0000-0000FA920000}"/>
    <cellStyle name="Normal 2 11 5" xfId="26203" xr:uid="{00000000-0005-0000-0000-0000FB920000}"/>
    <cellStyle name="Normal 2 11 5 2" xfId="26204" xr:uid="{00000000-0005-0000-0000-0000FC920000}"/>
    <cellStyle name="Normal 2 11 5 3" xfId="26205" xr:uid="{00000000-0005-0000-0000-0000FD920000}"/>
    <cellStyle name="Normal 2 11 5_AVA DVA EL" xfId="26206" xr:uid="{00000000-0005-0000-0000-0000FE920000}"/>
    <cellStyle name="Normal 2 11 6" xfId="26207" xr:uid="{00000000-0005-0000-0000-0000FF920000}"/>
    <cellStyle name="Normal 2 11 6 2" xfId="26208" xr:uid="{00000000-0005-0000-0000-000000930000}"/>
    <cellStyle name="Normal 2 11 6 3" xfId="26209" xr:uid="{00000000-0005-0000-0000-000001930000}"/>
    <cellStyle name="Normal 2 11 6_AVA DVA EL" xfId="26210" xr:uid="{00000000-0005-0000-0000-000002930000}"/>
    <cellStyle name="Normal 2 11 7" xfId="26211" xr:uid="{00000000-0005-0000-0000-000003930000}"/>
    <cellStyle name="Normal 2 11 7 2" xfId="26212" xr:uid="{00000000-0005-0000-0000-000004930000}"/>
    <cellStyle name="Normal 2 11 7 3" xfId="26213" xr:uid="{00000000-0005-0000-0000-000005930000}"/>
    <cellStyle name="Normal 2 11 7_AVA DVA EL" xfId="26214" xr:uid="{00000000-0005-0000-0000-000006930000}"/>
    <cellStyle name="Normal 2 11 8" xfId="26215" xr:uid="{00000000-0005-0000-0000-000007930000}"/>
    <cellStyle name="Normal 2 11 8 2" xfId="26216" xr:uid="{00000000-0005-0000-0000-000008930000}"/>
    <cellStyle name="Normal 2 11 8 3" xfId="26217" xr:uid="{00000000-0005-0000-0000-000009930000}"/>
    <cellStyle name="Normal 2 11 8_AVA DVA EL" xfId="26218" xr:uid="{00000000-0005-0000-0000-00000A930000}"/>
    <cellStyle name="Normal 2 11 9" xfId="26219" xr:uid="{00000000-0005-0000-0000-00000B930000}"/>
    <cellStyle name="Normal 2 11 9 2" xfId="26220" xr:uid="{00000000-0005-0000-0000-00000C930000}"/>
    <cellStyle name="Normal 2 11 9 3" xfId="26221" xr:uid="{00000000-0005-0000-0000-00000D930000}"/>
    <cellStyle name="Normal 2 11 9_AVA DVA EL" xfId="26222" xr:uid="{00000000-0005-0000-0000-00000E930000}"/>
    <cellStyle name="Normal 2 11_3. Chng in credit spreads" xfId="50096" xr:uid="{00000000-0005-0000-0000-00000F930000}"/>
    <cellStyle name="Normal 2 12" xfId="7806" xr:uid="{00000000-0005-0000-0000-000010930000}"/>
    <cellStyle name="Normal 2 12 2" xfId="7807" xr:uid="{00000000-0005-0000-0000-000011930000}"/>
    <cellStyle name="Normal 2 12 2 2" xfId="26223" xr:uid="{00000000-0005-0000-0000-000012930000}"/>
    <cellStyle name="Normal 2 12 2 3" xfId="50097" xr:uid="{00000000-0005-0000-0000-000013930000}"/>
    <cellStyle name="Normal 2 12 2_AVA DVA EL" xfId="26224" xr:uid="{00000000-0005-0000-0000-000014930000}"/>
    <cellStyle name="Normal 2 12 3" xfId="7808" xr:uid="{00000000-0005-0000-0000-000015930000}"/>
    <cellStyle name="Normal 2 12 3 2" xfId="26225" xr:uid="{00000000-0005-0000-0000-000016930000}"/>
    <cellStyle name="Normal 2 12 3_AVA DVA EL" xfId="26226" xr:uid="{00000000-0005-0000-0000-000017930000}"/>
    <cellStyle name="Normal 2 12 4" xfId="26227" xr:uid="{00000000-0005-0000-0000-000018930000}"/>
    <cellStyle name="Normal 2 12 4 2" xfId="26228" xr:uid="{00000000-0005-0000-0000-000019930000}"/>
    <cellStyle name="Normal 2 12 4 3" xfId="26229" xr:uid="{00000000-0005-0000-0000-00001A930000}"/>
    <cellStyle name="Normal 2 12 4_AVA DVA EL" xfId="26230" xr:uid="{00000000-0005-0000-0000-00001B930000}"/>
    <cellStyle name="Normal 2 12 5" xfId="26231" xr:uid="{00000000-0005-0000-0000-00001C930000}"/>
    <cellStyle name="Normal 2 12 6" xfId="50098" xr:uid="{00000000-0005-0000-0000-00001D930000}"/>
    <cellStyle name="Normal 2 12_3. Chng in credit spreads" xfId="50099" xr:uid="{00000000-0005-0000-0000-00001E930000}"/>
    <cellStyle name="Normal 2 13" xfId="7809" xr:uid="{00000000-0005-0000-0000-00001F930000}"/>
    <cellStyle name="Normal 2 13 2" xfId="7810" xr:uid="{00000000-0005-0000-0000-000020930000}"/>
    <cellStyle name="Normal 2 13 2 2" xfId="26232" xr:uid="{00000000-0005-0000-0000-000021930000}"/>
    <cellStyle name="Normal 2 13 2 3" xfId="50100" xr:uid="{00000000-0005-0000-0000-000022930000}"/>
    <cellStyle name="Normal 2 13 2_AVA DVA EL" xfId="26233" xr:uid="{00000000-0005-0000-0000-000023930000}"/>
    <cellStyle name="Normal 2 13 3" xfId="7811" xr:uid="{00000000-0005-0000-0000-000024930000}"/>
    <cellStyle name="Normal 2 13 3 2" xfId="26234" xr:uid="{00000000-0005-0000-0000-000025930000}"/>
    <cellStyle name="Normal 2 13 3_AVA DVA EL" xfId="26235" xr:uid="{00000000-0005-0000-0000-000026930000}"/>
    <cellStyle name="Normal 2 13 4" xfId="7812" xr:uid="{00000000-0005-0000-0000-000027930000}"/>
    <cellStyle name="Normal 2 13 4 2" xfId="26236" xr:uid="{00000000-0005-0000-0000-000028930000}"/>
    <cellStyle name="Normal 2 13 4_AVA DVA EL" xfId="26237" xr:uid="{00000000-0005-0000-0000-000029930000}"/>
    <cellStyle name="Normal 2 13 5" xfId="7813" xr:uid="{00000000-0005-0000-0000-00002A930000}"/>
    <cellStyle name="Normal 2 13 5 2" xfId="26238" xr:uid="{00000000-0005-0000-0000-00002B930000}"/>
    <cellStyle name="Normal 2 13 5_AVA DVA EL" xfId="26239" xr:uid="{00000000-0005-0000-0000-00002C930000}"/>
    <cellStyle name="Normal 2 13 6" xfId="7814" xr:uid="{00000000-0005-0000-0000-00002D930000}"/>
    <cellStyle name="Normal 2 13 6 2" xfId="26240" xr:uid="{00000000-0005-0000-0000-00002E930000}"/>
    <cellStyle name="Normal 2 13 6_AVA DVA EL" xfId="26241" xr:uid="{00000000-0005-0000-0000-00002F930000}"/>
    <cellStyle name="Normal 2 13 7" xfId="26242" xr:uid="{00000000-0005-0000-0000-000030930000}"/>
    <cellStyle name="Normal 2 13 7 2" xfId="26243" xr:uid="{00000000-0005-0000-0000-000031930000}"/>
    <cellStyle name="Normal 2 13 7 3" xfId="26244" xr:uid="{00000000-0005-0000-0000-000032930000}"/>
    <cellStyle name="Normal 2 13 7_AVA DVA EL" xfId="26245" xr:uid="{00000000-0005-0000-0000-000033930000}"/>
    <cellStyle name="Normal 2 13 8" xfId="26246" xr:uid="{00000000-0005-0000-0000-000034930000}"/>
    <cellStyle name="Normal 2 13 9" xfId="50101" xr:uid="{00000000-0005-0000-0000-000035930000}"/>
    <cellStyle name="Normal 2 13_3. Chng in credit spreads" xfId="50102" xr:uid="{00000000-0005-0000-0000-000036930000}"/>
    <cellStyle name="Normal 2 14" xfId="7815" xr:uid="{00000000-0005-0000-0000-000037930000}"/>
    <cellStyle name="Normal 2 14 2" xfId="26247" xr:uid="{00000000-0005-0000-0000-000038930000}"/>
    <cellStyle name="Normal 2 14 2 2" xfId="26248" xr:uid="{00000000-0005-0000-0000-000039930000}"/>
    <cellStyle name="Normal 2 14 2 3" xfId="26249" xr:uid="{00000000-0005-0000-0000-00003A930000}"/>
    <cellStyle name="Normal 2 14 2_AVA DVA EL" xfId="26250" xr:uid="{00000000-0005-0000-0000-00003B930000}"/>
    <cellStyle name="Normal 2 14 3" xfId="26251" xr:uid="{00000000-0005-0000-0000-00003C930000}"/>
    <cellStyle name="Normal 2 14_AVA DVA EL" xfId="26252" xr:uid="{00000000-0005-0000-0000-00003D930000}"/>
    <cellStyle name="Normal 2 15" xfId="7816" xr:uid="{00000000-0005-0000-0000-00003E930000}"/>
    <cellStyle name="Normal 2 15 2" xfId="7817" xr:uid="{00000000-0005-0000-0000-00003F930000}"/>
    <cellStyle name="Normal 2 15 2 2" xfId="26253" xr:uid="{00000000-0005-0000-0000-000040930000}"/>
    <cellStyle name="Normal 2 15 2_AVA DVA EL" xfId="26254" xr:uid="{00000000-0005-0000-0000-000041930000}"/>
    <cellStyle name="Normal 2 15 3" xfId="7818" xr:uid="{00000000-0005-0000-0000-000042930000}"/>
    <cellStyle name="Normal 2 15 3 2" xfId="26255" xr:uid="{00000000-0005-0000-0000-000043930000}"/>
    <cellStyle name="Normal 2 15 3_AVA DVA EL" xfId="26256" xr:uid="{00000000-0005-0000-0000-000044930000}"/>
    <cellStyle name="Normal 2 15 4" xfId="7819" xr:uid="{00000000-0005-0000-0000-000045930000}"/>
    <cellStyle name="Normal 2 15 4 2" xfId="26257" xr:uid="{00000000-0005-0000-0000-000046930000}"/>
    <cellStyle name="Normal 2 15 4_AVA DVA EL" xfId="26258" xr:uid="{00000000-0005-0000-0000-000047930000}"/>
    <cellStyle name="Normal 2 15 5" xfId="7820" xr:uid="{00000000-0005-0000-0000-000048930000}"/>
    <cellStyle name="Normal 2 15 5 2" xfId="26259" xr:uid="{00000000-0005-0000-0000-000049930000}"/>
    <cellStyle name="Normal 2 15 5_AVA DVA EL" xfId="26260" xr:uid="{00000000-0005-0000-0000-00004A930000}"/>
    <cellStyle name="Normal 2 15 6" xfId="7821" xr:uid="{00000000-0005-0000-0000-00004B930000}"/>
    <cellStyle name="Normal 2 15 6 2" xfId="26261" xr:uid="{00000000-0005-0000-0000-00004C930000}"/>
    <cellStyle name="Normal 2 15 6_AVA DVA EL" xfId="26262" xr:uid="{00000000-0005-0000-0000-00004D930000}"/>
    <cellStyle name="Normal 2 15 7" xfId="26263" xr:uid="{00000000-0005-0000-0000-00004E930000}"/>
    <cellStyle name="Normal 2 15_AVA DVA EL" xfId="26264" xr:uid="{00000000-0005-0000-0000-00004F930000}"/>
    <cellStyle name="Normal 2 16" xfId="7822" xr:uid="{00000000-0005-0000-0000-000050930000}"/>
    <cellStyle name="Normal 2 16 2" xfId="7823" xr:uid="{00000000-0005-0000-0000-000051930000}"/>
    <cellStyle name="Normal 2 16 2 2" xfId="26265" xr:uid="{00000000-0005-0000-0000-000052930000}"/>
    <cellStyle name="Normal 2 16 2_AVA DVA EL" xfId="26266" xr:uid="{00000000-0005-0000-0000-000053930000}"/>
    <cellStyle name="Normal 2 16 3" xfId="26267" xr:uid="{00000000-0005-0000-0000-000054930000}"/>
    <cellStyle name="Normal 2 16_AVA DVA EL" xfId="26268" xr:uid="{00000000-0005-0000-0000-000055930000}"/>
    <cellStyle name="Normal 2 17" xfId="7824" xr:uid="{00000000-0005-0000-0000-000056930000}"/>
    <cellStyle name="Normal 2 17 2" xfId="26269" xr:uid="{00000000-0005-0000-0000-000057930000}"/>
    <cellStyle name="Normal 2 17_AVA DVA EL" xfId="26270" xr:uid="{00000000-0005-0000-0000-000058930000}"/>
    <cellStyle name="Normal 2 18" xfId="7825" xr:uid="{00000000-0005-0000-0000-000059930000}"/>
    <cellStyle name="Normal 2 18 2" xfId="7826" xr:uid="{00000000-0005-0000-0000-00005A930000}"/>
    <cellStyle name="Normal 2 18 2 2" xfId="26271" xr:uid="{00000000-0005-0000-0000-00005B930000}"/>
    <cellStyle name="Normal 2 18 2_AVA DVA EL" xfId="26272" xr:uid="{00000000-0005-0000-0000-00005C930000}"/>
    <cellStyle name="Normal 2 18 3" xfId="7827" xr:uid="{00000000-0005-0000-0000-00005D930000}"/>
    <cellStyle name="Normal 2 18 3 2" xfId="26273" xr:uid="{00000000-0005-0000-0000-00005E930000}"/>
    <cellStyle name="Normal 2 18 3_AVA DVA EL" xfId="26274" xr:uid="{00000000-0005-0000-0000-00005F930000}"/>
    <cellStyle name="Normal 2 18 4" xfId="7828" xr:uid="{00000000-0005-0000-0000-000060930000}"/>
    <cellStyle name="Normal 2 18 4 2" xfId="26275" xr:uid="{00000000-0005-0000-0000-000061930000}"/>
    <cellStyle name="Normal 2 18 4_AVA DVA EL" xfId="26276" xr:uid="{00000000-0005-0000-0000-000062930000}"/>
    <cellStyle name="Normal 2 18 5" xfId="7829" xr:uid="{00000000-0005-0000-0000-000063930000}"/>
    <cellStyle name="Normal 2 18 5 2" xfId="26277" xr:uid="{00000000-0005-0000-0000-000064930000}"/>
    <cellStyle name="Normal 2 18 5_AVA DVA EL" xfId="26278" xr:uid="{00000000-0005-0000-0000-000065930000}"/>
    <cellStyle name="Normal 2 18 6" xfId="26279" xr:uid="{00000000-0005-0000-0000-000066930000}"/>
    <cellStyle name="Normal 2 18_AVA DVA EL" xfId="26280" xr:uid="{00000000-0005-0000-0000-000067930000}"/>
    <cellStyle name="Normal 2 19" xfId="7830" xr:uid="{00000000-0005-0000-0000-000068930000}"/>
    <cellStyle name="Normal 2 19 2" xfId="7831" xr:uid="{00000000-0005-0000-0000-000069930000}"/>
    <cellStyle name="Normal 2 19 2 2" xfId="26281" xr:uid="{00000000-0005-0000-0000-00006A930000}"/>
    <cellStyle name="Normal 2 19 2_AVA DVA EL" xfId="26282" xr:uid="{00000000-0005-0000-0000-00006B930000}"/>
    <cellStyle name="Normal 2 19 3" xfId="7832" xr:uid="{00000000-0005-0000-0000-00006C930000}"/>
    <cellStyle name="Normal 2 19 3 2" xfId="26283" xr:uid="{00000000-0005-0000-0000-00006D930000}"/>
    <cellStyle name="Normal 2 19 3_AVA DVA EL" xfId="26284" xr:uid="{00000000-0005-0000-0000-00006E930000}"/>
    <cellStyle name="Normal 2 19 4" xfId="7833" xr:uid="{00000000-0005-0000-0000-00006F930000}"/>
    <cellStyle name="Normal 2 19 4 2" xfId="26285" xr:uid="{00000000-0005-0000-0000-000070930000}"/>
    <cellStyle name="Normal 2 19 4_AVA DVA EL" xfId="26286" xr:uid="{00000000-0005-0000-0000-000071930000}"/>
    <cellStyle name="Normal 2 19 5" xfId="7834" xr:uid="{00000000-0005-0000-0000-000072930000}"/>
    <cellStyle name="Normal 2 19 5 2" xfId="26287" xr:uid="{00000000-0005-0000-0000-000073930000}"/>
    <cellStyle name="Normal 2 19 5_AVA DVA EL" xfId="26288" xr:uid="{00000000-0005-0000-0000-000074930000}"/>
    <cellStyle name="Normal 2 19 6" xfId="26289" xr:uid="{00000000-0005-0000-0000-000075930000}"/>
    <cellStyle name="Normal 2 19_AVA DVA EL" xfId="26290" xr:uid="{00000000-0005-0000-0000-000076930000}"/>
    <cellStyle name="Normal 2 192" xfId="26291" xr:uid="{00000000-0005-0000-0000-000077930000}"/>
    <cellStyle name="Normal 2 192 2" xfId="26292" xr:uid="{00000000-0005-0000-0000-000078930000}"/>
    <cellStyle name="Normal 2 192 3" xfId="26293" xr:uid="{00000000-0005-0000-0000-000079930000}"/>
    <cellStyle name="Normal 2 192_AVA DVA EL" xfId="26294"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5" xr:uid="{00000000-0005-0000-0000-00007E930000}"/>
    <cellStyle name="Normal 2 2 10 2_AVA DVA EL" xfId="26296" xr:uid="{00000000-0005-0000-0000-00007F930000}"/>
    <cellStyle name="Normal 2 2 10 3" xfId="26297" xr:uid="{00000000-0005-0000-0000-000080930000}"/>
    <cellStyle name="Normal 2 2 10 3 2" xfId="26298" xr:uid="{00000000-0005-0000-0000-000081930000}"/>
    <cellStyle name="Normal 2 2 10 3 3" xfId="26299" xr:uid="{00000000-0005-0000-0000-000082930000}"/>
    <cellStyle name="Normal 2 2 10 3_AVA DVA EL" xfId="26300" xr:uid="{00000000-0005-0000-0000-000083930000}"/>
    <cellStyle name="Normal 2 2 10 4" xfId="26301" xr:uid="{00000000-0005-0000-0000-000084930000}"/>
    <cellStyle name="Normal 2 2 10_AVA DVA EL" xfId="26302" xr:uid="{00000000-0005-0000-0000-000085930000}"/>
    <cellStyle name="Normal 2 2 11" xfId="7838" xr:uid="{00000000-0005-0000-0000-000086930000}"/>
    <cellStyle name="Normal 2 2 11 2" xfId="26303" xr:uid="{00000000-0005-0000-0000-000087930000}"/>
    <cellStyle name="Normal 2 2 11 2 2" xfId="26304" xr:uid="{00000000-0005-0000-0000-000088930000}"/>
    <cellStyle name="Normal 2 2 11 2 3" xfId="26305" xr:uid="{00000000-0005-0000-0000-000089930000}"/>
    <cellStyle name="Normal 2 2 11 2_AVA DVA EL" xfId="26306" xr:uid="{00000000-0005-0000-0000-00008A930000}"/>
    <cellStyle name="Normal 2 2 11 3" xfId="26307" xr:uid="{00000000-0005-0000-0000-00008B930000}"/>
    <cellStyle name="Normal 2 2 11_AVA DVA EL" xfId="26308" xr:uid="{00000000-0005-0000-0000-00008C930000}"/>
    <cellStyle name="Normal 2 2 12" xfId="7839" xr:uid="{00000000-0005-0000-0000-00008D930000}"/>
    <cellStyle name="Normal 2 2 12 2" xfId="7840" xr:uid="{00000000-0005-0000-0000-00008E930000}"/>
    <cellStyle name="Normal 2 2 12 2 2" xfId="26309" xr:uid="{00000000-0005-0000-0000-00008F930000}"/>
    <cellStyle name="Normal 2 2 12 2_AVA DVA EL" xfId="26310" xr:uid="{00000000-0005-0000-0000-000090930000}"/>
    <cellStyle name="Normal 2 2 12 3" xfId="7841" xr:uid="{00000000-0005-0000-0000-000091930000}"/>
    <cellStyle name="Normal 2 2 12 3 2" xfId="26311" xr:uid="{00000000-0005-0000-0000-000092930000}"/>
    <cellStyle name="Normal 2 2 12 3_AVA DVA EL" xfId="26312" xr:uid="{00000000-0005-0000-0000-000093930000}"/>
    <cellStyle name="Normal 2 2 12 4" xfId="7842" xr:uid="{00000000-0005-0000-0000-000094930000}"/>
    <cellStyle name="Normal 2 2 12 4 2" xfId="26313" xr:uid="{00000000-0005-0000-0000-000095930000}"/>
    <cellStyle name="Normal 2 2 12 4_AVA DVA EL" xfId="26314" xr:uid="{00000000-0005-0000-0000-000096930000}"/>
    <cellStyle name="Normal 2 2 12 5" xfId="7843" xr:uid="{00000000-0005-0000-0000-000097930000}"/>
    <cellStyle name="Normal 2 2 12 5 2" xfId="26315" xr:uid="{00000000-0005-0000-0000-000098930000}"/>
    <cellStyle name="Normal 2 2 12 5_AVA DVA EL" xfId="26316" xr:uid="{00000000-0005-0000-0000-000099930000}"/>
    <cellStyle name="Normal 2 2 12 6" xfId="7844" xr:uid="{00000000-0005-0000-0000-00009A930000}"/>
    <cellStyle name="Normal 2 2 12 6 2" xfId="26317" xr:uid="{00000000-0005-0000-0000-00009B930000}"/>
    <cellStyle name="Normal 2 2 12 6_AVA DVA EL" xfId="26318" xr:uid="{00000000-0005-0000-0000-00009C930000}"/>
    <cellStyle name="Normal 2 2 12 7" xfId="26319" xr:uid="{00000000-0005-0000-0000-00009D930000}"/>
    <cellStyle name="Normal 2 2 12 7 2" xfId="26320" xr:uid="{00000000-0005-0000-0000-00009E930000}"/>
    <cellStyle name="Normal 2 2 12 7 3" xfId="26321" xr:uid="{00000000-0005-0000-0000-00009F930000}"/>
    <cellStyle name="Normal 2 2 12 7_AVA DVA EL" xfId="26322" xr:uid="{00000000-0005-0000-0000-0000A0930000}"/>
    <cellStyle name="Normal 2 2 12 8" xfId="26323" xr:uid="{00000000-0005-0000-0000-0000A1930000}"/>
    <cellStyle name="Normal 2 2 12_AVA DVA EL" xfId="26324" xr:uid="{00000000-0005-0000-0000-0000A2930000}"/>
    <cellStyle name="Normal 2 2 13" xfId="7845" xr:uid="{00000000-0005-0000-0000-0000A3930000}"/>
    <cellStyle name="Normal 2 2 13 2" xfId="26325" xr:uid="{00000000-0005-0000-0000-0000A4930000}"/>
    <cellStyle name="Normal 2 2 13_AVA DVA EL" xfId="26326" xr:uid="{00000000-0005-0000-0000-0000A5930000}"/>
    <cellStyle name="Normal 2 2 14" xfId="7846" xr:uid="{00000000-0005-0000-0000-0000A6930000}"/>
    <cellStyle name="Normal 2 2 14 2" xfId="26327" xr:uid="{00000000-0005-0000-0000-0000A7930000}"/>
    <cellStyle name="Normal 2 2 14_AVA DVA EL" xfId="26328" xr:uid="{00000000-0005-0000-0000-0000A8930000}"/>
    <cellStyle name="Normal 2 2 15" xfId="7847" xr:uid="{00000000-0005-0000-0000-0000A9930000}"/>
    <cellStyle name="Normal 2 2 15 2" xfId="26329" xr:uid="{00000000-0005-0000-0000-0000AA930000}"/>
    <cellStyle name="Normal 2 2 15_AVA DVA EL" xfId="26330" xr:uid="{00000000-0005-0000-0000-0000AB930000}"/>
    <cellStyle name="Normal 2 2 16" xfId="7848" xr:uid="{00000000-0005-0000-0000-0000AC930000}"/>
    <cellStyle name="Normal 2 2 16 2" xfId="26331" xr:uid="{00000000-0005-0000-0000-0000AD930000}"/>
    <cellStyle name="Normal 2 2 16_AVA DVA EL" xfId="26332" xr:uid="{00000000-0005-0000-0000-0000AE930000}"/>
    <cellStyle name="Normal 2 2 17" xfId="7849" xr:uid="{00000000-0005-0000-0000-0000AF930000}"/>
    <cellStyle name="Normal 2 2 17 2" xfId="26333" xr:uid="{00000000-0005-0000-0000-0000B0930000}"/>
    <cellStyle name="Normal 2 2 17_AVA DVA EL" xfId="26334" xr:uid="{00000000-0005-0000-0000-0000B1930000}"/>
    <cellStyle name="Normal 2 2 18" xfId="7850" xr:uid="{00000000-0005-0000-0000-0000B2930000}"/>
    <cellStyle name="Normal 2 2 18 2" xfId="26335" xr:uid="{00000000-0005-0000-0000-0000B3930000}"/>
    <cellStyle name="Normal 2 2 18_AVA DVA EL" xfId="26336" xr:uid="{00000000-0005-0000-0000-0000B4930000}"/>
    <cellStyle name="Normal 2 2 19" xfId="7851" xr:uid="{00000000-0005-0000-0000-0000B5930000}"/>
    <cellStyle name="Normal 2 2 19 2" xfId="7852" xr:uid="{00000000-0005-0000-0000-0000B6930000}"/>
    <cellStyle name="Normal 2 2 19 2 2" xfId="26337" xr:uid="{00000000-0005-0000-0000-0000B7930000}"/>
    <cellStyle name="Normal 2 2 19 2_AVA DVA EL" xfId="26338" xr:uid="{00000000-0005-0000-0000-0000B8930000}"/>
    <cellStyle name="Normal 2 2 19 3" xfId="7853" xr:uid="{00000000-0005-0000-0000-0000B9930000}"/>
    <cellStyle name="Normal 2 2 19 3 2" xfId="26339" xr:uid="{00000000-0005-0000-0000-0000BA930000}"/>
    <cellStyle name="Normal 2 2 19 3_AVA DVA EL" xfId="26340" xr:uid="{00000000-0005-0000-0000-0000BB930000}"/>
    <cellStyle name="Normal 2 2 19 4" xfId="26341" xr:uid="{00000000-0005-0000-0000-0000BC930000}"/>
    <cellStyle name="Normal 2 2 19_AVA DVA EL" xfId="26342"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03"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04"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05" xr:uid="{00000000-0005-0000-0000-0000CB930000}"/>
    <cellStyle name="Normal 2 2 2 10 5" xfId="7865" xr:uid="{00000000-0005-0000-0000-0000CC930000}"/>
    <cellStyle name="Normal 2 2 2 10 6" xfId="7866" xr:uid="{00000000-0005-0000-0000-0000CD930000}"/>
    <cellStyle name="Normal 2 2 2 10_AVA DVA EL" xfId="50106" xr:uid="{00000000-0005-0000-0000-0000CE930000}"/>
    <cellStyle name="Normal 2 2 2 11" xfId="7867" xr:uid="{00000000-0005-0000-0000-0000CF930000}"/>
    <cellStyle name="Normal 2 2 2 11 2" xfId="26343" xr:uid="{00000000-0005-0000-0000-0000D0930000}"/>
    <cellStyle name="Normal 2 2 2 11_AVA DVA EL" xfId="26344" xr:uid="{00000000-0005-0000-0000-0000D1930000}"/>
    <cellStyle name="Normal 2 2 2 12" xfId="7868" xr:uid="{00000000-0005-0000-0000-0000D2930000}"/>
    <cellStyle name="Normal 2 2 2 12 2" xfId="26345" xr:uid="{00000000-0005-0000-0000-0000D3930000}"/>
    <cellStyle name="Normal 2 2 2 12_AVA DVA EL" xfId="26346" xr:uid="{00000000-0005-0000-0000-0000D4930000}"/>
    <cellStyle name="Normal 2 2 2 13" xfId="7869" xr:uid="{00000000-0005-0000-0000-0000D5930000}"/>
    <cellStyle name="Normal 2 2 2 13 2" xfId="26347" xr:uid="{00000000-0005-0000-0000-0000D6930000}"/>
    <cellStyle name="Normal 2 2 2 13_AVA DVA EL" xfId="26348" xr:uid="{00000000-0005-0000-0000-0000D7930000}"/>
    <cellStyle name="Normal 2 2 2 14" xfId="7870" xr:uid="{00000000-0005-0000-0000-0000D8930000}"/>
    <cellStyle name="Normal 2 2 2 14 2" xfId="26349" xr:uid="{00000000-0005-0000-0000-0000D9930000}"/>
    <cellStyle name="Normal 2 2 2 14_AVA DVA EL" xfId="26350"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1" xr:uid="{00000000-0005-0000-0000-0000DE930000}"/>
    <cellStyle name="Normal 2 2 2 16" xfId="7874" xr:uid="{00000000-0005-0000-0000-0000DF930000}"/>
    <cellStyle name="Normal 2 2 2 16 2" xfId="26352" xr:uid="{00000000-0005-0000-0000-0000E0930000}"/>
    <cellStyle name="Normal 2 2 2 16_AVA DVA EL" xfId="26353" xr:uid="{00000000-0005-0000-0000-0000E1930000}"/>
    <cellStyle name="Normal 2 2 2 17" xfId="7875" xr:uid="{00000000-0005-0000-0000-0000E2930000}"/>
    <cellStyle name="Normal 2 2 2 17 2" xfId="26354" xr:uid="{00000000-0005-0000-0000-0000E3930000}"/>
    <cellStyle name="Normal 2 2 2 17_AVA DVA EL" xfId="26355" xr:uid="{00000000-0005-0000-0000-0000E4930000}"/>
    <cellStyle name="Normal 2 2 2 18" xfId="7876" xr:uid="{00000000-0005-0000-0000-0000E5930000}"/>
    <cellStyle name="Normal 2 2 2 18 2" xfId="26356" xr:uid="{00000000-0005-0000-0000-0000E6930000}"/>
    <cellStyle name="Normal 2 2 2 18_AVA DVA EL" xfId="26357" xr:uid="{00000000-0005-0000-0000-0000E7930000}"/>
    <cellStyle name="Normal 2 2 2 19" xfId="7877" xr:uid="{00000000-0005-0000-0000-0000E8930000}"/>
    <cellStyle name="Normal 2 2 2 19 2" xfId="26358" xr:uid="{00000000-0005-0000-0000-0000E9930000}"/>
    <cellStyle name="Normal 2 2 2 19_AVA DVA EL" xfId="26359"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0" xr:uid="{00000000-0005-0000-0000-0000EF930000}"/>
    <cellStyle name="Normal 2 2 2 2 13 2" xfId="26361" xr:uid="{00000000-0005-0000-0000-0000F0930000}"/>
    <cellStyle name="Normal 2 2 2 2 13 3" xfId="26362" xr:uid="{00000000-0005-0000-0000-0000F1930000}"/>
    <cellStyle name="Normal 2 2 2 2 13_AVA DVA EL" xfId="26363" xr:uid="{00000000-0005-0000-0000-0000F2930000}"/>
    <cellStyle name="Normal 2 2 2 2 2" xfId="7882" xr:uid="{00000000-0005-0000-0000-0000F3930000}"/>
    <cellStyle name="Normal 2 2 2 2 2 10" xfId="7883" xr:uid="{00000000-0005-0000-0000-0000F4930000}"/>
    <cellStyle name="Normal 2 2 2 2 2 10 2" xfId="26364" xr:uid="{00000000-0005-0000-0000-0000F5930000}"/>
    <cellStyle name="Normal 2 2 2 2 2 10_AVA DVA EL" xfId="26365" xr:uid="{00000000-0005-0000-0000-0000F6930000}"/>
    <cellStyle name="Normal 2 2 2 2 2 11" xfId="26366" xr:uid="{00000000-0005-0000-0000-0000F7930000}"/>
    <cellStyle name="Normal 2 2 2 2 2 11 2" xfId="26367" xr:uid="{00000000-0005-0000-0000-0000F8930000}"/>
    <cellStyle name="Normal 2 2 2 2 2 11 3" xfId="26368" xr:uid="{00000000-0005-0000-0000-0000F9930000}"/>
    <cellStyle name="Normal 2 2 2 2 2 11_AVA DVA EL" xfId="26369" xr:uid="{00000000-0005-0000-0000-0000FA930000}"/>
    <cellStyle name="Normal 2 2 2 2 2 2" xfId="7884" xr:uid="{00000000-0005-0000-0000-0000FB930000}"/>
    <cellStyle name="Normal 2 2 2 2 2 2 10" xfId="7885" xr:uid="{00000000-0005-0000-0000-0000FC930000}"/>
    <cellStyle name="Normal 2 2 2 2 2 2 11" xfId="26370" xr:uid="{00000000-0005-0000-0000-0000FD930000}"/>
    <cellStyle name="Normal 2 2 2 2 2 2 11 2" xfId="26371" xr:uid="{00000000-0005-0000-0000-0000FE930000}"/>
    <cellStyle name="Normal 2 2 2 2 2 2 11 3" xfId="26372" xr:uid="{00000000-0005-0000-0000-0000FF930000}"/>
    <cellStyle name="Normal 2 2 2 2 2 2 11_AVA DVA EL" xfId="26373"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4" xr:uid="{00000000-0005-0000-0000-000009940000}"/>
    <cellStyle name="Normal 2 2 2 2 2 2 2 2 2 3" xfId="7894" xr:uid="{00000000-0005-0000-0000-00000A940000}"/>
    <cellStyle name="Normal 2 2 2 2 2 2 2 2 2 3 2" xfId="26375" xr:uid="{00000000-0005-0000-0000-00000B940000}"/>
    <cellStyle name="Normal 2 2 2 2 2 2 2 2 2 3_AVA DVA EL" xfId="26376" xr:uid="{00000000-0005-0000-0000-00000C940000}"/>
    <cellStyle name="Normal 2 2 2 2 2 2 2 2 2 4" xfId="7895" xr:uid="{00000000-0005-0000-0000-00000D940000}"/>
    <cellStyle name="Normal 2 2 2 2 2 2 2 2 2 4 2" xfId="26377" xr:uid="{00000000-0005-0000-0000-00000E940000}"/>
    <cellStyle name="Normal 2 2 2 2 2 2 2 2 2 4_AVA DVA EL" xfId="26378" xr:uid="{00000000-0005-0000-0000-00000F940000}"/>
    <cellStyle name="Normal 2 2 2 2 2 2 2 2 2 5" xfId="7896" xr:uid="{00000000-0005-0000-0000-000010940000}"/>
    <cellStyle name="Normal 2 2 2 2 2 2 2 2 2 5 2" xfId="26379" xr:uid="{00000000-0005-0000-0000-000011940000}"/>
    <cellStyle name="Normal 2 2 2 2 2 2 2 2 2 5_AVA DVA EL" xfId="26380" xr:uid="{00000000-0005-0000-0000-000012940000}"/>
    <cellStyle name="Normal 2 2 2 2 2 2 2 2 2_AVA DVA EL" xfId="50107"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1" xr:uid="{00000000-0005-0000-0000-000019940000}"/>
    <cellStyle name="Normal 2 2 2 2 2 2 2 3" xfId="7902" xr:uid="{00000000-0005-0000-0000-00001A940000}"/>
    <cellStyle name="Normal 2 2 2 2 2 2 2 4" xfId="7903" xr:uid="{00000000-0005-0000-0000-00001B940000}"/>
    <cellStyle name="Normal 2 2 2 2 2 2 2 4 2" xfId="26382" xr:uid="{00000000-0005-0000-0000-00001C940000}"/>
    <cellStyle name="Normal 2 2 2 2 2 2 2 4_AVA DVA EL" xfId="26383" xr:uid="{00000000-0005-0000-0000-00001D940000}"/>
    <cellStyle name="Normal 2 2 2 2 2 2 2 5" xfId="7904" xr:uid="{00000000-0005-0000-0000-00001E940000}"/>
    <cellStyle name="Normal 2 2 2 2 2 2 2 5 2" xfId="26384" xr:uid="{00000000-0005-0000-0000-00001F940000}"/>
    <cellStyle name="Normal 2 2 2 2 2 2 2 5_AVA DVA EL" xfId="26385" xr:uid="{00000000-0005-0000-0000-000020940000}"/>
    <cellStyle name="Normal 2 2 2 2 2 2 2 6" xfId="7905" xr:uid="{00000000-0005-0000-0000-000021940000}"/>
    <cellStyle name="Normal 2 2 2 2 2 2 2 6 2" xfId="26386" xr:uid="{00000000-0005-0000-0000-000022940000}"/>
    <cellStyle name="Normal 2 2 2 2 2 2 2 6_AVA DVA EL" xfId="26387" xr:uid="{00000000-0005-0000-0000-000023940000}"/>
    <cellStyle name="Normal 2 2 2 2 2 2 2 7" xfId="7906" xr:uid="{00000000-0005-0000-0000-000024940000}"/>
    <cellStyle name="Normal 2 2 2 2 2 2 2 7 2" xfId="26388" xr:uid="{00000000-0005-0000-0000-000025940000}"/>
    <cellStyle name="Normal 2 2 2 2 2 2 2 7_AVA DVA EL" xfId="26389" xr:uid="{00000000-0005-0000-0000-000026940000}"/>
    <cellStyle name="Normal 2 2 2 2 2 2 2 8" xfId="7907" xr:uid="{00000000-0005-0000-0000-000027940000}"/>
    <cellStyle name="Normal 2 2 2 2 2 2 2 8 2" xfId="26390" xr:uid="{00000000-0005-0000-0000-000028940000}"/>
    <cellStyle name="Normal 2 2 2 2 2 2 2 8_AVA DVA EL" xfId="26391" xr:uid="{00000000-0005-0000-0000-000029940000}"/>
    <cellStyle name="Normal 2 2 2 2 2 2 2_AVA DVA EL" xfId="50108"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09"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0" xr:uid="{00000000-0005-0000-0000-000032940000}"/>
    <cellStyle name="Normal 2 2 2 2 2 2 5" xfId="7914" xr:uid="{00000000-0005-0000-0000-000033940000}"/>
    <cellStyle name="Normal 2 2 2 2 2 2 5 2" xfId="7915" xr:uid="{00000000-0005-0000-0000-000034940000}"/>
    <cellStyle name="Normal 2 2 2 2 2 2 5 2 2" xfId="26392" xr:uid="{00000000-0005-0000-0000-000035940000}"/>
    <cellStyle name="Normal 2 2 2 2 2 2 5 2_AVA DVA EL" xfId="26393" xr:uid="{00000000-0005-0000-0000-000036940000}"/>
    <cellStyle name="Normal 2 2 2 2 2 2 5 3" xfId="7916" xr:uid="{00000000-0005-0000-0000-000037940000}"/>
    <cellStyle name="Normal 2 2 2 2 2 2 5 3 2" xfId="26394" xr:uid="{00000000-0005-0000-0000-000038940000}"/>
    <cellStyle name="Normal 2 2 2 2 2 2 5 3_AVA DVA EL" xfId="26395" xr:uid="{00000000-0005-0000-0000-000039940000}"/>
    <cellStyle name="Normal 2 2 2 2 2 2 5_AVA DVA EL" xfId="50111"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6" xr:uid="{00000000-0005-0000-0000-00003F940000}"/>
    <cellStyle name="Normal 2 2 2 2 2 3" xfId="7921" xr:uid="{00000000-0005-0000-0000-000040940000}"/>
    <cellStyle name="Normal 2 2 2 2 2 3 2" xfId="26397" xr:uid="{00000000-0005-0000-0000-000041940000}"/>
    <cellStyle name="Normal 2 2 2 2 2 3 2 2" xfId="26398" xr:uid="{00000000-0005-0000-0000-000042940000}"/>
    <cellStyle name="Normal 2 2 2 2 2 3 2 3" xfId="26399" xr:uid="{00000000-0005-0000-0000-000043940000}"/>
    <cellStyle name="Normal 2 2 2 2 2 3 2_AVA DVA EL" xfId="26400" xr:uid="{00000000-0005-0000-0000-000044940000}"/>
    <cellStyle name="Normal 2 2 2 2 2 3 3" xfId="26401" xr:uid="{00000000-0005-0000-0000-000045940000}"/>
    <cellStyle name="Normal 2 2 2 2 2 3_AVA DVA EL" xfId="26402" xr:uid="{00000000-0005-0000-0000-000046940000}"/>
    <cellStyle name="Normal 2 2 2 2 2 4" xfId="7922" xr:uid="{00000000-0005-0000-0000-000047940000}"/>
    <cellStyle name="Normal 2 2 2 2 2 4 2" xfId="26403" xr:uid="{00000000-0005-0000-0000-000048940000}"/>
    <cellStyle name="Normal 2 2 2 2 2 4_AVA DVA EL" xfId="26404"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5" xr:uid="{00000000-0005-0000-0000-00004D940000}"/>
    <cellStyle name="Normal 2 2 2 2 2 6" xfId="7926" xr:uid="{00000000-0005-0000-0000-00004E940000}"/>
    <cellStyle name="Normal 2 2 2 2 2 6 2" xfId="26406" xr:uid="{00000000-0005-0000-0000-00004F940000}"/>
    <cellStyle name="Normal 2 2 2 2 2 6_AVA DVA EL" xfId="26407" xr:uid="{00000000-0005-0000-0000-000050940000}"/>
    <cellStyle name="Normal 2 2 2 2 2 7" xfId="7927" xr:uid="{00000000-0005-0000-0000-000051940000}"/>
    <cellStyle name="Normal 2 2 2 2 2 7 2" xfId="26408" xr:uid="{00000000-0005-0000-0000-000052940000}"/>
    <cellStyle name="Normal 2 2 2 2 2 7_AVA DVA EL" xfId="26409" xr:uid="{00000000-0005-0000-0000-000053940000}"/>
    <cellStyle name="Normal 2 2 2 2 2 8" xfId="7928" xr:uid="{00000000-0005-0000-0000-000054940000}"/>
    <cellStyle name="Normal 2 2 2 2 2 8 2" xfId="26410" xr:uid="{00000000-0005-0000-0000-000055940000}"/>
    <cellStyle name="Normal 2 2 2 2 2 8_AVA DVA EL" xfId="26411" xr:uid="{00000000-0005-0000-0000-000056940000}"/>
    <cellStyle name="Normal 2 2 2 2 2 9" xfId="7929" xr:uid="{00000000-0005-0000-0000-000057940000}"/>
    <cellStyle name="Normal 2 2 2 2 2 9 2" xfId="26412" xr:uid="{00000000-0005-0000-0000-000058940000}"/>
    <cellStyle name="Normal 2 2 2 2 2 9_AVA DVA EL" xfId="26413" xr:uid="{00000000-0005-0000-0000-000059940000}"/>
    <cellStyle name="Normal 2 2 2 2 2_AVA DVA EL" xfId="50112"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13"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14"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15" xr:uid="{00000000-0005-0000-0000-000067940000}"/>
    <cellStyle name="Normal 2 2 2 2 3 5" xfId="7940" xr:uid="{00000000-0005-0000-0000-000068940000}"/>
    <cellStyle name="Normal 2 2 2 2 3 6" xfId="7941" xr:uid="{00000000-0005-0000-0000-000069940000}"/>
    <cellStyle name="Normal 2 2 2 2 3 7" xfId="26414" xr:uid="{00000000-0005-0000-0000-00006A940000}"/>
    <cellStyle name="Normal 2 2 2 2 3 7 2" xfId="26415" xr:uid="{00000000-0005-0000-0000-00006B940000}"/>
    <cellStyle name="Normal 2 2 2 2 3 7 3" xfId="26416" xr:uid="{00000000-0005-0000-0000-00006C940000}"/>
    <cellStyle name="Normal 2 2 2 2 3 7_AVA DVA EL" xfId="26417" xr:uid="{00000000-0005-0000-0000-00006D940000}"/>
    <cellStyle name="Normal 2 2 2 2 3_AVA DVA EL" xfId="50116"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8" xr:uid="{00000000-0005-0000-0000-000072940000}"/>
    <cellStyle name="Normal 2 2 2 2 4 4 2" xfId="26419" xr:uid="{00000000-0005-0000-0000-000073940000}"/>
    <cellStyle name="Normal 2 2 2 2 4 4 3" xfId="26420" xr:uid="{00000000-0005-0000-0000-000074940000}"/>
    <cellStyle name="Normal 2 2 2 2 4 4_AVA DVA EL" xfId="26421" xr:uid="{00000000-0005-0000-0000-000075940000}"/>
    <cellStyle name="Normal 2 2 2 2 4_AVA DVA EL" xfId="50117"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2" xr:uid="{00000000-0005-0000-0000-00007A940000}"/>
    <cellStyle name="Normal 2 2 2 2 5 4 2" xfId="26423" xr:uid="{00000000-0005-0000-0000-00007B940000}"/>
    <cellStyle name="Normal 2 2 2 2 5 4 3" xfId="26424" xr:uid="{00000000-0005-0000-0000-00007C940000}"/>
    <cellStyle name="Normal 2 2 2 2 5 4_AVA DVA EL" xfId="26425" xr:uid="{00000000-0005-0000-0000-00007D940000}"/>
    <cellStyle name="Normal 2 2 2 2 5_AVA DVA EL" xfId="50118"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6" xr:uid="{00000000-0005-0000-0000-000083940000}"/>
    <cellStyle name="Normal 2 2 2 2 6 4_AVA DVA EL" xfId="26427" xr:uid="{00000000-0005-0000-0000-000084940000}"/>
    <cellStyle name="Normal 2 2 2 2 6 5" xfId="7952" xr:uid="{00000000-0005-0000-0000-000085940000}"/>
    <cellStyle name="Normal 2 2 2 2 6 5 2" xfId="26428" xr:uid="{00000000-0005-0000-0000-000086940000}"/>
    <cellStyle name="Normal 2 2 2 2 6 5_AVA DVA EL" xfId="26429" xr:uid="{00000000-0005-0000-0000-000087940000}"/>
    <cellStyle name="Normal 2 2 2 2 6 6" xfId="7953" xr:uid="{00000000-0005-0000-0000-000088940000}"/>
    <cellStyle name="Normal 2 2 2 2 6 6 2" xfId="26430" xr:uid="{00000000-0005-0000-0000-000089940000}"/>
    <cellStyle name="Normal 2 2 2 2 6 6_AVA DVA EL" xfId="26431" xr:uid="{00000000-0005-0000-0000-00008A940000}"/>
    <cellStyle name="Normal 2 2 2 2 6 7" xfId="7954" xr:uid="{00000000-0005-0000-0000-00008B940000}"/>
    <cellStyle name="Normal 2 2 2 2 6 7 2" xfId="26432" xr:uid="{00000000-0005-0000-0000-00008C940000}"/>
    <cellStyle name="Normal 2 2 2 2 6 7_AVA DVA EL" xfId="26433" xr:uid="{00000000-0005-0000-0000-00008D940000}"/>
    <cellStyle name="Normal 2 2 2 2 6 8" xfId="26434" xr:uid="{00000000-0005-0000-0000-00008E940000}"/>
    <cellStyle name="Normal 2 2 2 2 6 8 2" xfId="26435" xr:uid="{00000000-0005-0000-0000-00008F940000}"/>
    <cellStyle name="Normal 2 2 2 2 6 8 3" xfId="26436" xr:uid="{00000000-0005-0000-0000-000090940000}"/>
    <cellStyle name="Normal 2 2 2 2 6 8_AVA DVA EL" xfId="26437" xr:uid="{00000000-0005-0000-0000-000091940000}"/>
    <cellStyle name="Normal 2 2 2 2 6_AVA DVA EL" xfId="50119" xr:uid="{00000000-0005-0000-0000-000092940000}"/>
    <cellStyle name="Normal 2 2 2 2 7" xfId="7955" xr:uid="{00000000-0005-0000-0000-000093940000}"/>
    <cellStyle name="Normal 2 2 2 2 7 2" xfId="7956" xr:uid="{00000000-0005-0000-0000-000094940000}"/>
    <cellStyle name="Normal 2 2 2 2 7 2 2" xfId="26438" xr:uid="{00000000-0005-0000-0000-000095940000}"/>
    <cellStyle name="Normal 2 2 2 2 7 2_AVA DVA EL" xfId="26439" xr:uid="{00000000-0005-0000-0000-000096940000}"/>
    <cellStyle name="Normal 2 2 2 2 7 3" xfId="7957" xr:uid="{00000000-0005-0000-0000-000097940000}"/>
    <cellStyle name="Normal 2 2 2 2 7 3 2" xfId="26440" xr:uid="{00000000-0005-0000-0000-000098940000}"/>
    <cellStyle name="Normal 2 2 2 2 7 3_AVA DVA EL" xfId="26441" xr:uid="{00000000-0005-0000-0000-000099940000}"/>
    <cellStyle name="Normal 2 2 2 2 7 4" xfId="26442" xr:uid="{00000000-0005-0000-0000-00009A940000}"/>
    <cellStyle name="Normal 2 2 2 2 7 4 2" xfId="26443" xr:uid="{00000000-0005-0000-0000-00009B940000}"/>
    <cellStyle name="Normal 2 2 2 2 7 4 3" xfId="26444" xr:uid="{00000000-0005-0000-0000-00009C940000}"/>
    <cellStyle name="Normal 2 2 2 2 7 4_AVA DVA EL" xfId="26445" xr:uid="{00000000-0005-0000-0000-00009D940000}"/>
    <cellStyle name="Normal 2 2 2 2 7_AVA DVA EL" xfId="50120" xr:uid="{00000000-0005-0000-0000-00009E940000}"/>
    <cellStyle name="Normal 2 2 2 2 8" xfId="7958" xr:uid="{00000000-0005-0000-0000-00009F940000}"/>
    <cellStyle name="Normal 2 2 2 2 8 2" xfId="26446" xr:uid="{00000000-0005-0000-0000-0000A0940000}"/>
    <cellStyle name="Normal 2 2 2 2 8 2 2" xfId="26447" xr:uid="{00000000-0005-0000-0000-0000A1940000}"/>
    <cellStyle name="Normal 2 2 2 2 8 2 3" xfId="26448" xr:uid="{00000000-0005-0000-0000-0000A2940000}"/>
    <cellStyle name="Normal 2 2 2 2 8 2_AVA DVA EL" xfId="26449" xr:uid="{00000000-0005-0000-0000-0000A3940000}"/>
    <cellStyle name="Normal 2 2 2 2 8_AVA DVA EL" xfId="50121" xr:uid="{00000000-0005-0000-0000-0000A4940000}"/>
    <cellStyle name="Normal 2 2 2 2 9" xfId="7959" xr:uid="{00000000-0005-0000-0000-0000A5940000}"/>
    <cellStyle name="Normal 2 2 2 2 9 2" xfId="26450" xr:uid="{00000000-0005-0000-0000-0000A6940000}"/>
    <cellStyle name="Normal 2 2 2 2 9 2 2" xfId="26451" xr:uid="{00000000-0005-0000-0000-0000A7940000}"/>
    <cellStyle name="Normal 2 2 2 2 9 2 3" xfId="26452" xr:uid="{00000000-0005-0000-0000-0000A8940000}"/>
    <cellStyle name="Normal 2 2 2 2 9 2_AVA DVA EL" xfId="26453" xr:uid="{00000000-0005-0000-0000-0000A9940000}"/>
    <cellStyle name="Normal 2 2 2 2 9_AVA DVA EL" xfId="50122" xr:uid="{00000000-0005-0000-0000-0000AA940000}"/>
    <cellStyle name="Normal 2 2 2 2_AVA DVA EL" xfId="26454" xr:uid="{00000000-0005-0000-0000-0000AB940000}"/>
    <cellStyle name="Normal 2 2 2 20" xfId="7960" xr:uid="{00000000-0005-0000-0000-0000AC940000}"/>
    <cellStyle name="Normal 2 2 2 20 2" xfId="26455" xr:uid="{00000000-0005-0000-0000-0000AD940000}"/>
    <cellStyle name="Normal 2 2 2 20_AVA DVA EL" xfId="26456" xr:uid="{00000000-0005-0000-0000-0000AE940000}"/>
    <cellStyle name="Normal 2 2 2 21" xfId="26457" xr:uid="{00000000-0005-0000-0000-0000AF940000}"/>
    <cellStyle name="Normal 2 2 2 21 2" xfId="26458" xr:uid="{00000000-0005-0000-0000-0000B0940000}"/>
    <cellStyle name="Normal 2 2 2 21 3" xfId="26459" xr:uid="{00000000-0005-0000-0000-0000B1940000}"/>
    <cellStyle name="Normal 2 2 2 21_AVA DVA EL" xfId="26460" xr:uid="{00000000-0005-0000-0000-0000B2940000}"/>
    <cellStyle name="Normal 2 2 2 3" xfId="7961" xr:uid="{00000000-0005-0000-0000-0000B3940000}"/>
    <cellStyle name="Normal 2 2 2 3 10" xfId="7962" xr:uid="{00000000-0005-0000-0000-0000B4940000}"/>
    <cellStyle name="Normal 2 2 2 3 10 2" xfId="26461" xr:uid="{00000000-0005-0000-0000-0000B5940000}"/>
    <cellStyle name="Normal 2 2 2 3 10_AVA DVA EL" xfId="26462" xr:uid="{00000000-0005-0000-0000-0000B6940000}"/>
    <cellStyle name="Normal 2 2 2 3 11" xfId="26463" xr:uid="{00000000-0005-0000-0000-0000B7940000}"/>
    <cellStyle name="Normal 2 2 2 3 11 2" xfId="26464" xr:uid="{00000000-0005-0000-0000-0000B8940000}"/>
    <cellStyle name="Normal 2 2 2 3 11 3" xfId="26465" xr:uid="{00000000-0005-0000-0000-0000B9940000}"/>
    <cellStyle name="Normal 2 2 2 3 11_AVA DVA EL" xfId="26466"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7" xr:uid="{00000000-0005-0000-0000-0000BF940000}"/>
    <cellStyle name="Normal 2 2 2 3 2 2 3_AVA DVA EL" xfId="26468" xr:uid="{00000000-0005-0000-0000-0000C0940000}"/>
    <cellStyle name="Normal 2 2 2 3 2 2 4" xfId="7967" xr:uid="{00000000-0005-0000-0000-0000C1940000}"/>
    <cellStyle name="Normal 2 2 2 3 2 2 4 2" xfId="26469" xr:uid="{00000000-0005-0000-0000-0000C2940000}"/>
    <cellStyle name="Normal 2 2 2 3 2 2 4_AVA DVA EL" xfId="26470" xr:uid="{00000000-0005-0000-0000-0000C3940000}"/>
    <cellStyle name="Normal 2 2 2 3 2 2 5" xfId="7968" xr:uid="{00000000-0005-0000-0000-0000C4940000}"/>
    <cellStyle name="Normal 2 2 2 3 2 2 5 2" xfId="26471" xr:uid="{00000000-0005-0000-0000-0000C5940000}"/>
    <cellStyle name="Normal 2 2 2 3 2 2 5_AVA DVA EL" xfId="26472" xr:uid="{00000000-0005-0000-0000-0000C6940000}"/>
    <cellStyle name="Normal 2 2 2 3 2 2 6" xfId="7969" xr:uid="{00000000-0005-0000-0000-0000C7940000}"/>
    <cellStyle name="Normal 2 2 2 3 2 2 6 2" xfId="26473" xr:uid="{00000000-0005-0000-0000-0000C8940000}"/>
    <cellStyle name="Normal 2 2 2 3 2 2 6_AVA DVA EL" xfId="26474" xr:uid="{00000000-0005-0000-0000-0000C9940000}"/>
    <cellStyle name="Normal 2 2 2 3 2 2_AVA DVA EL" xfId="50123" xr:uid="{00000000-0005-0000-0000-0000CA940000}"/>
    <cellStyle name="Normal 2 2 2 3 2 3" xfId="7970" xr:uid="{00000000-0005-0000-0000-0000CB940000}"/>
    <cellStyle name="Normal 2 2 2 3 2 4" xfId="26475" xr:uid="{00000000-0005-0000-0000-0000CC940000}"/>
    <cellStyle name="Normal 2 2 2 3 2 4 2" xfId="26476" xr:uid="{00000000-0005-0000-0000-0000CD940000}"/>
    <cellStyle name="Normal 2 2 2 3 2 4 3" xfId="26477" xr:uid="{00000000-0005-0000-0000-0000CE940000}"/>
    <cellStyle name="Normal 2 2 2 3 2 4_AVA DVA EL" xfId="26478" xr:uid="{00000000-0005-0000-0000-0000CF940000}"/>
    <cellStyle name="Normal 2 2 2 3 2_AVA DVA EL" xfId="50124"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79" xr:uid="{00000000-0005-0000-0000-0000D4940000}"/>
    <cellStyle name="Normal 2 2 2 3 3 4 2" xfId="26480" xr:uid="{00000000-0005-0000-0000-0000D5940000}"/>
    <cellStyle name="Normal 2 2 2 3 3 4 3" xfId="26481" xr:uid="{00000000-0005-0000-0000-0000D6940000}"/>
    <cellStyle name="Normal 2 2 2 3 3 4_AVA DVA EL" xfId="26482" xr:uid="{00000000-0005-0000-0000-0000D7940000}"/>
    <cellStyle name="Normal 2 2 2 3 3_AVA DVA EL" xfId="50125"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26"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3" xr:uid="{00000000-0005-0000-0000-0000E0940000}"/>
    <cellStyle name="Normal 2 2 2 3 7_AVA DVA EL" xfId="26484" xr:uid="{00000000-0005-0000-0000-0000E1940000}"/>
    <cellStyle name="Normal 2 2 2 3 8" xfId="7980" xr:uid="{00000000-0005-0000-0000-0000E2940000}"/>
    <cellStyle name="Normal 2 2 2 3 8 2" xfId="26485" xr:uid="{00000000-0005-0000-0000-0000E3940000}"/>
    <cellStyle name="Normal 2 2 2 3 8_AVA DVA EL" xfId="26486" xr:uid="{00000000-0005-0000-0000-0000E4940000}"/>
    <cellStyle name="Normal 2 2 2 3 9" xfId="7981" xr:uid="{00000000-0005-0000-0000-0000E5940000}"/>
    <cellStyle name="Normal 2 2 2 3 9 2" xfId="26487" xr:uid="{00000000-0005-0000-0000-0000E6940000}"/>
    <cellStyle name="Normal 2 2 2 3 9_AVA DVA EL" xfId="26488" xr:uid="{00000000-0005-0000-0000-0000E7940000}"/>
    <cellStyle name="Normal 2 2 2 3_AVA DVA EL" xfId="50127" xr:uid="{00000000-0005-0000-0000-0000E8940000}"/>
    <cellStyle name="Normal 2 2 2 4" xfId="7982" xr:uid="{00000000-0005-0000-0000-0000E9940000}"/>
    <cellStyle name="Normal 2 2 2 4 10" xfId="7983" xr:uid="{00000000-0005-0000-0000-0000EA940000}"/>
    <cellStyle name="Normal 2 2 2 4 10 2" xfId="26489" xr:uid="{00000000-0005-0000-0000-0000EB940000}"/>
    <cellStyle name="Normal 2 2 2 4 10_AVA DVA EL" xfId="26490" xr:uid="{00000000-0005-0000-0000-0000EC940000}"/>
    <cellStyle name="Normal 2 2 2 4 11" xfId="26491" xr:uid="{00000000-0005-0000-0000-0000ED940000}"/>
    <cellStyle name="Normal 2 2 2 4 11 2" xfId="26492" xr:uid="{00000000-0005-0000-0000-0000EE940000}"/>
    <cellStyle name="Normal 2 2 2 4 11 3" xfId="26493" xr:uid="{00000000-0005-0000-0000-0000EF940000}"/>
    <cellStyle name="Normal 2 2 2 4 11_AVA DVA EL" xfId="26494"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5" xr:uid="{00000000-0005-0000-0000-0000F4940000}"/>
    <cellStyle name="Normal 2 2 2 4 2 4 2" xfId="26496" xr:uid="{00000000-0005-0000-0000-0000F5940000}"/>
    <cellStyle name="Normal 2 2 2 4 2 4 3" xfId="26497" xr:uid="{00000000-0005-0000-0000-0000F6940000}"/>
    <cellStyle name="Normal 2 2 2 4 2 4_AVA DVA EL" xfId="26498" xr:uid="{00000000-0005-0000-0000-0000F7940000}"/>
    <cellStyle name="Normal 2 2 2 4 2_AVA DVA EL" xfId="50128"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499" xr:uid="{00000000-0005-0000-0000-0000FC940000}"/>
    <cellStyle name="Normal 2 2 2 4 3 4 2" xfId="26500" xr:uid="{00000000-0005-0000-0000-0000FD940000}"/>
    <cellStyle name="Normal 2 2 2 4 3 4 3" xfId="26501" xr:uid="{00000000-0005-0000-0000-0000FE940000}"/>
    <cellStyle name="Normal 2 2 2 4 3 4_AVA DVA EL" xfId="26502" xr:uid="{00000000-0005-0000-0000-0000FF940000}"/>
    <cellStyle name="Normal 2 2 2 4 3_AVA DVA EL" xfId="50129"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0"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3" xr:uid="{00000000-0005-0000-0000-000008950000}"/>
    <cellStyle name="Normal 2 2 2 4 7_AVA DVA EL" xfId="26504" xr:uid="{00000000-0005-0000-0000-000009950000}"/>
    <cellStyle name="Normal 2 2 2 4 8" xfId="7996" xr:uid="{00000000-0005-0000-0000-00000A950000}"/>
    <cellStyle name="Normal 2 2 2 4 8 2" xfId="26505" xr:uid="{00000000-0005-0000-0000-00000B950000}"/>
    <cellStyle name="Normal 2 2 2 4 8_AVA DVA EL" xfId="26506" xr:uid="{00000000-0005-0000-0000-00000C950000}"/>
    <cellStyle name="Normal 2 2 2 4 9" xfId="7997" xr:uid="{00000000-0005-0000-0000-00000D950000}"/>
    <cellStyle name="Normal 2 2 2 4 9 2" xfId="26507" xr:uid="{00000000-0005-0000-0000-00000E950000}"/>
    <cellStyle name="Normal 2 2 2 4 9_AVA DVA EL" xfId="26508" xr:uid="{00000000-0005-0000-0000-00000F950000}"/>
    <cellStyle name="Normal 2 2 2 4_AVA DVA EL" xfId="50131" xr:uid="{00000000-0005-0000-0000-000010950000}"/>
    <cellStyle name="Normal 2 2 2 5" xfId="7998" xr:uid="{00000000-0005-0000-0000-000011950000}"/>
    <cellStyle name="Normal 2 2 2 5 10" xfId="7999" xr:uid="{00000000-0005-0000-0000-000012950000}"/>
    <cellStyle name="Normal 2 2 2 5 10 2" xfId="26509" xr:uid="{00000000-0005-0000-0000-000013950000}"/>
    <cellStyle name="Normal 2 2 2 5 10_AVA DVA EL" xfId="26510" xr:uid="{00000000-0005-0000-0000-000014950000}"/>
    <cellStyle name="Normal 2 2 2 5 11" xfId="26511" xr:uid="{00000000-0005-0000-0000-000015950000}"/>
    <cellStyle name="Normal 2 2 2 5 11 2" xfId="26512" xr:uid="{00000000-0005-0000-0000-000016950000}"/>
    <cellStyle name="Normal 2 2 2 5 11 3" xfId="26513" xr:uid="{00000000-0005-0000-0000-000017950000}"/>
    <cellStyle name="Normal 2 2 2 5 11_AVA DVA EL" xfId="26514"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32"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33"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34"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5" xr:uid="{00000000-0005-0000-0000-000028950000}"/>
    <cellStyle name="Normal 2 2 2 5 7_AVA DVA EL" xfId="26516" xr:uid="{00000000-0005-0000-0000-000029950000}"/>
    <cellStyle name="Normal 2 2 2 5 8" xfId="8012" xr:uid="{00000000-0005-0000-0000-00002A950000}"/>
    <cellStyle name="Normal 2 2 2 5 8 2" xfId="26517" xr:uid="{00000000-0005-0000-0000-00002B950000}"/>
    <cellStyle name="Normal 2 2 2 5 8_AVA DVA EL" xfId="26518" xr:uid="{00000000-0005-0000-0000-00002C950000}"/>
    <cellStyle name="Normal 2 2 2 5 9" xfId="8013" xr:uid="{00000000-0005-0000-0000-00002D950000}"/>
    <cellStyle name="Normal 2 2 2 5 9 2" xfId="26519" xr:uid="{00000000-0005-0000-0000-00002E950000}"/>
    <cellStyle name="Normal 2 2 2 5 9_AVA DVA EL" xfId="26520" xr:uid="{00000000-0005-0000-0000-00002F950000}"/>
    <cellStyle name="Normal 2 2 2 5_AVA DVA EL" xfId="50135"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36"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37"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38" xr:uid="{00000000-0005-0000-0000-00003D950000}"/>
    <cellStyle name="Normal 2 2 2 6 5" xfId="8024" xr:uid="{00000000-0005-0000-0000-00003E950000}"/>
    <cellStyle name="Normal 2 2 2 6 6" xfId="8025" xr:uid="{00000000-0005-0000-0000-00003F950000}"/>
    <cellStyle name="Normal 2 2 2 6 7" xfId="26521" xr:uid="{00000000-0005-0000-0000-000040950000}"/>
    <cellStyle name="Normal 2 2 2 6 7 2" xfId="26522" xr:uid="{00000000-0005-0000-0000-000041950000}"/>
    <cellStyle name="Normal 2 2 2 6 7 3" xfId="26523" xr:uid="{00000000-0005-0000-0000-000042950000}"/>
    <cellStyle name="Normal 2 2 2 6 7_AVA DVA EL" xfId="26524" xr:uid="{00000000-0005-0000-0000-000043950000}"/>
    <cellStyle name="Normal 2 2 2 6_AVA DVA EL" xfId="50139"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0"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1"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42" xr:uid="{00000000-0005-0000-0000-000051950000}"/>
    <cellStyle name="Normal 2 2 2 7 5" xfId="8036" xr:uid="{00000000-0005-0000-0000-000052950000}"/>
    <cellStyle name="Normal 2 2 2 7 6" xfId="8037" xr:uid="{00000000-0005-0000-0000-000053950000}"/>
    <cellStyle name="Normal 2 2 2 7 7" xfId="26525" xr:uid="{00000000-0005-0000-0000-000054950000}"/>
    <cellStyle name="Normal 2 2 2 7 7 2" xfId="26526" xr:uid="{00000000-0005-0000-0000-000055950000}"/>
    <cellStyle name="Normal 2 2 2 7 7 3" xfId="26527" xr:uid="{00000000-0005-0000-0000-000056950000}"/>
    <cellStyle name="Normal 2 2 2 7 7_AVA DVA EL" xfId="26528" xr:uid="{00000000-0005-0000-0000-000057950000}"/>
    <cellStyle name="Normal 2 2 2 7_AVA DVA EL" xfId="50143"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44"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45"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46" xr:uid="{00000000-0005-0000-0000-000065950000}"/>
    <cellStyle name="Normal 2 2 2 8 5" xfId="8048" xr:uid="{00000000-0005-0000-0000-000066950000}"/>
    <cellStyle name="Normal 2 2 2 8 6" xfId="8049" xr:uid="{00000000-0005-0000-0000-000067950000}"/>
    <cellStyle name="Normal 2 2 2 8 7" xfId="26529" xr:uid="{00000000-0005-0000-0000-000068950000}"/>
    <cellStyle name="Normal 2 2 2 8 7 2" xfId="26530" xr:uid="{00000000-0005-0000-0000-000069950000}"/>
    <cellStyle name="Normal 2 2 2 8 7 3" xfId="26531" xr:uid="{00000000-0005-0000-0000-00006A950000}"/>
    <cellStyle name="Normal 2 2 2 8 7_AVA DVA EL" xfId="26532" xr:uid="{00000000-0005-0000-0000-00006B950000}"/>
    <cellStyle name="Normal 2 2 2 8_AVA DVA EL" xfId="50147"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48"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49"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0" xr:uid="{00000000-0005-0000-0000-000079950000}"/>
    <cellStyle name="Normal 2 2 2 9 5" xfId="8060" xr:uid="{00000000-0005-0000-0000-00007A950000}"/>
    <cellStyle name="Normal 2 2 2 9 6" xfId="8061" xr:uid="{00000000-0005-0000-0000-00007B950000}"/>
    <cellStyle name="Normal 2 2 2 9 7" xfId="26533" xr:uid="{00000000-0005-0000-0000-00007C950000}"/>
    <cellStyle name="Normal 2 2 2 9 7 2" xfId="26534" xr:uid="{00000000-0005-0000-0000-00007D950000}"/>
    <cellStyle name="Normal 2 2 2 9 7 3" xfId="26535" xr:uid="{00000000-0005-0000-0000-00007E950000}"/>
    <cellStyle name="Normal 2 2 2 9 7_AVA DVA EL" xfId="26536" xr:uid="{00000000-0005-0000-0000-00007F950000}"/>
    <cellStyle name="Normal 2 2 2 9_AVA DVA EL" xfId="50151" xr:uid="{00000000-0005-0000-0000-000080950000}"/>
    <cellStyle name="Normal 2 2 2_11" xfId="8062" xr:uid="{00000000-0005-0000-0000-000081950000}"/>
    <cellStyle name="Normal 2 2 20" xfId="8063" xr:uid="{00000000-0005-0000-0000-000082950000}"/>
    <cellStyle name="Normal 2 2 20 2" xfId="26537" xr:uid="{00000000-0005-0000-0000-000083950000}"/>
    <cellStyle name="Normal 2 2 20_AVA DVA EL" xfId="26538"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39" xr:uid="{00000000-0005-0000-0000-00008A950000}"/>
    <cellStyle name="Normal 2 2 25_A01" xfId="35953" xr:uid="{00000000-0005-0000-0000-00008B950000}"/>
    <cellStyle name="Normal 2 2 26" xfId="8069" xr:uid="{00000000-0005-0000-0000-00008C950000}"/>
    <cellStyle name="Normal 2 2 26 2" xfId="26540" xr:uid="{00000000-0005-0000-0000-00008D950000}"/>
    <cellStyle name="Normal 2 2 26 3" xfId="26541" xr:uid="{00000000-0005-0000-0000-00008E950000}"/>
    <cellStyle name="Normal 2 2 26_AVA DVA EL" xfId="26542" xr:uid="{00000000-0005-0000-0000-00008F950000}"/>
    <cellStyle name="Normal 2 2 27" xfId="26543" xr:uid="{00000000-0005-0000-0000-000090950000}"/>
    <cellStyle name="Normal 2 2 27 2" xfId="36066" xr:uid="{00000000-0005-0000-0000-000091950000}"/>
    <cellStyle name="Normal 2 2 28" xfId="36200" xr:uid="{00000000-0005-0000-0000-000092950000}"/>
    <cellStyle name="Normal 2 2 29" xfId="36199" xr:uid="{00000000-0005-0000-0000-000093950000}"/>
    <cellStyle name="Normal 2 2 3" xfId="8070" xr:uid="{00000000-0005-0000-0000-000094950000}"/>
    <cellStyle name="Normal 2 2 3 10" xfId="8071" xr:uid="{00000000-0005-0000-0000-000095950000}"/>
    <cellStyle name="Normal 2 2 3 10 2" xfId="26544" xr:uid="{00000000-0005-0000-0000-000096950000}"/>
    <cellStyle name="Normal 2 2 3 10_AVA DVA EL" xfId="26545" xr:uid="{00000000-0005-0000-0000-000097950000}"/>
    <cellStyle name="Normal 2 2 3 11" xfId="8072" xr:uid="{00000000-0005-0000-0000-000098950000}"/>
    <cellStyle name="Normal 2 2 3 11 2" xfId="26546" xr:uid="{00000000-0005-0000-0000-000099950000}"/>
    <cellStyle name="Normal 2 2 3 11_AVA DVA EL" xfId="26547" xr:uid="{00000000-0005-0000-0000-00009A950000}"/>
    <cellStyle name="Normal 2 2 3 12" xfId="26548" xr:uid="{00000000-0005-0000-0000-00009B950000}"/>
    <cellStyle name="Normal 2 2 3 12 2" xfId="26549" xr:uid="{00000000-0005-0000-0000-00009C950000}"/>
    <cellStyle name="Normal 2 2 3 12 3" xfId="26550" xr:uid="{00000000-0005-0000-0000-00009D950000}"/>
    <cellStyle name="Normal 2 2 3 12_AVA DVA EL" xfId="26551" xr:uid="{00000000-0005-0000-0000-00009E950000}"/>
    <cellStyle name="Normal 2 2 3 13" xfId="26552" xr:uid="{00000000-0005-0000-0000-00009F950000}"/>
    <cellStyle name="Normal 2 2 3 14" xfId="50152" xr:uid="{00000000-0005-0000-0000-0000A0950000}"/>
    <cellStyle name="Normal 2 2 3 2" xfId="8073" xr:uid="{00000000-0005-0000-0000-0000A1950000}"/>
    <cellStyle name="Normal 2 2 3 2 2" xfId="8074" xr:uid="{00000000-0005-0000-0000-0000A2950000}"/>
    <cellStyle name="Normal 2 2 3 2 2 2" xfId="26553" xr:uid="{00000000-0005-0000-0000-0000A3950000}"/>
    <cellStyle name="Normal 2 2 3 2 2_AVA DVA EL" xfId="26554" xr:uid="{00000000-0005-0000-0000-0000A4950000}"/>
    <cellStyle name="Normal 2 2 3 2 3" xfId="26555" xr:uid="{00000000-0005-0000-0000-0000A5950000}"/>
    <cellStyle name="Normal 2 2 3 2_AVA DVA EL" xfId="26556" xr:uid="{00000000-0005-0000-0000-0000A6950000}"/>
    <cellStyle name="Normal 2 2 3 3" xfId="8075" xr:uid="{00000000-0005-0000-0000-0000A7950000}"/>
    <cellStyle name="Normal 2 2 3 3 2" xfId="26557" xr:uid="{00000000-0005-0000-0000-0000A8950000}"/>
    <cellStyle name="Normal 2 2 3 3_AVA DVA EL" xfId="26558" xr:uid="{00000000-0005-0000-0000-0000A9950000}"/>
    <cellStyle name="Normal 2 2 3 4" xfId="8076" xr:uid="{00000000-0005-0000-0000-0000AA950000}"/>
    <cellStyle name="Normal 2 2 3 4 2" xfId="26559" xr:uid="{00000000-0005-0000-0000-0000AB950000}"/>
    <cellStyle name="Normal 2 2 3 4_AVA DVA EL" xfId="26560" xr:uid="{00000000-0005-0000-0000-0000AC950000}"/>
    <cellStyle name="Normal 2 2 3 5" xfId="8077" xr:uid="{00000000-0005-0000-0000-0000AD950000}"/>
    <cellStyle name="Normal 2 2 3 5 2" xfId="26561" xr:uid="{00000000-0005-0000-0000-0000AE950000}"/>
    <cellStyle name="Normal 2 2 3 5_AVA DVA EL" xfId="26562" xr:uid="{00000000-0005-0000-0000-0000AF950000}"/>
    <cellStyle name="Normal 2 2 3 6" xfId="8078" xr:uid="{00000000-0005-0000-0000-0000B0950000}"/>
    <cellStyle name="Normal 2 2 3 6 2" xfId="26563" xr:uid="{00000000-0005-0000-0000-0000B1950000}"/>
    <cellStyle name="Normal 2 2 3 6_AVA DVA EL" xfId="26564" xr:uid="{00000000-0005-0000-0000-0000B2950000}"/>
    <cellStyle name="Normal 2 2 3 7" xfId="8079" xr:uid="{00000000-0005-0000-0000-0000B3950000}"/>
    <cellStyle name="Normal 2 2 3 7 2" xfId="26565" xr:uid="{00000000-0005-0000-0000-0000B4950000}"/>
    <cellStyle name="Normal 2 2 3 7_AVA DVA EL" xfId="26566" xr:uid="{00000000-0005-0000-0000-0000B5950000}"/>
    <cellStyle name="Normal 2 2 3 8" xfId="8080" xr:uid="{00000000-0005-0000-0000-0000B6950000}"/>
    <cellStyle name="Normal 2 2 3 8 2" xfId="26567" xr:uid="{00000000-0005-0000-0000-0000B7950000}"/>
    <cellStyle name="Normal 2 2 3 8_AVA DVA EL" xfId="26568" xr:uid="{00000000-0005-0000-0000-0000B8950000}"/>
    <cellStyle name="Normal 2 2 3 9" xfId="8081" xr:uid="{00000000-0005-0000-0000-0000B9950000}"/>
    <cellStyle name="Normal 2 2 3 9 2" xfId="26569" xr:uid="{00000000-0005-0000-0000-0000BA950000}"/>
    <cellStyle name="Normal 2 2 3 9_AVA DVA EL" xfId="26570" xr:uid="{00000000-0005-0000-0000-0000BB950000}"/>
    <cellStyle name="Normal 2 2 3_AVA DVA EL" xfId="26571" xr:uid="{00000000-0005-0000-0000-0000BC950000}"/>
    <cellStyle name="Normal 2 2 30" xfId="36207" xr:uid="{00000000-0005-0000-0000-0000BD950000}"/>
    <cellStyle name="Normal 2 2 31" xfId="36211" xr:uid="{00000000-0005-0000-0000-0000BE950000}"/>
    <cellStyle name="Normal 2 2 32" xfId="36215" xr:uid="{00000000-0005-0000-0000-0000BF950000}"/>
    <cellStyle name="Normal 2 2 33" xfId="36219" xr:uid="{00000000-0005-0000-0000-0000C0950000}"/>
    <cellStyle name="Normal 2 2 34" xfId="36198" xr:uid="{00000000-0005-0000-0000-0000C1950000}"/>
    <cellStyle name="Normal 2 2 35" xfId="36197" xr:uid="{00000000-0005-0000-0000-0000C2950000}"/>
    <cellStyle name="Normal 2 2 36" xfId="36224" xr:uid="{00000000-0005-0000-0000-0000C3950000}"/>
    <cellStyle name="Normal 2 2 37" xfId="36227" xr:uid="{00000000-0005-0000-0000-0000C4950000}"/>
    <cellStyle name="Normal 2 2 38" xfId="36415" xr:uid="{00000000-0005-0000-0000-0000C5950000}"/>
    <cellStyle name="Normal 2 2 39" xfId="36566" xr:uid="{00000000-0005-0000-0000-0000C6950000}"/>
    <cellStyle name="Normal 2 2 4" xfId="8082" xr:uid="{00000000-0005-0000-0000-0000C7950000}"/>
    <cellStyle name="Normal 2 2 4 10" xfId="8083" xr:uid="{00000000-0005-0000-0000-0000C8950000}"/>
    <cellStyle name="Normal 2 2 4 11" xfId="26572" xr:uid="{00000000-0005-0000-0000-0000C9950000}"/>
    <cellStyle name="Normal 2 2 4 11 2" xfId="26573" xr:uid="{00000000-0005-0000-0000-0000CA950000}"/>
    <cellStyle name="Normal 2 2 4 11 3" xfId="26574" xr:uid="{00000000-0005-0000-0000-0000CB950000}"/>
    <cellStyle name="Normal 2 2 4 11_AVA DVA EL" xfId="26575" xr:uid="{00000000-0005-0000-0000-0000CC950000}"/>
    <cellStyle name="Normal 2 2 4 12" xfId="50153" xr:uid="{00000000-0005-0000-0000-0000CD950000}"/>
    <cellStyle name="Normal 2 2 4 2" xfId="8084" xr:uid="{00000000-0005-0000-0000-0000CE950000}"/>
    <cellStyle name="Normal 2 2 4 2 10" xfId="26576" xr:uid="{00000000-0005-0000-0000-0000CF950000}"/>
    <cellStyle name="Normal 2 2 4 2 10 2" xfId="26577" xr:uid="{00000000-0005-0000-0000-0000D0950000}"/>
    <cellStyle name="Normal 2 2 4 2 10 3" xfId="26578" xr:uid="{00000000-0005-0000-0000-0000D1950000}"/>
    <cellStyle name="Normal 2 2 4 2 10_AVA DVA EL" xfId="26579" xr:uid="{00000000-0005-0000-0000-0000D2950000}"/>
    <cellStyle name="Normal 2 2 4 2 2" xfId="8085" xr:uid="{00000000-0005-0000-0000-0000D3950000}"/>
    <cellStyle name="Normal 2 2 4 2 2 2" xfId="8086" xr:uid="{00000000-0005-0000-0000-0000D4950000}"/>
    <cellStyle name="Normal 2 2 4 2 2 2 2" xfId="26580" xr:uid="{00000000-0005-0000-0000-0000D5950000}"/>
    <cellStyle name="Normal 2 2 4 2 2 2_AVA DVA EL" xfId="26581"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2" xr:uid="{00000000-0005-0000-0000-0000DB950000}"/>
    <cellStyle name="Normal 2 2 4 2 3" xfId="8091" xr:uid="{00000000-0005-0000-0000-0000DC950000}"/>
    <cellStyle name="Normal 2 2 4 2 3 2" xfId="26583" xr:uid="{00000000-0005-0000-0000-0000DD950000}"/>
    <cellStyle name="Normal 2 2 4 2 3_AVA DVA EL" xfId="26584" xr:uid="{00000000-0005-0000-0000-0000DE950000}"/>
    <cellStyle name="Normal 2 2 4 2 4" xfId="8092" xr:uid="{00000000-0005-0000-0000-0000DF950000}"/>
    <cellStyle name="Normal 2 2 4 2 4 2" xfId="26585" xr:uid="{00000000-0005-0000-0000-0000E0950000}"/>
    <cellStyle name="Normal 2 2 4 2 4_AVA DVA EL" xfId="26586" xr:uid="{00000000-0005-0000-0000-0000E1950000}"/>
    <cellStyle name="Normal 2 2 4 2 5" xfId="8093" xr:uid="{00000000-0005-0000-0000-0000E2950000}"/>
    <cellStyle name="Normal 2 2 4 2 5 2" xfId="26587" xr:uid="{00000000-0005-0000-0000-0000E3950000}"/>
    <cellStyle name="Normal 2 2 4 2 5_AVA DVA EL" xfId="26588" xr:uid="{00000000-0005-0000-0000-0000E4950000}"/>
    <cellStyle name="Normal 2 2 4 2 6" xfId="8094" xr:uid="{00000000-0005-0000-0000-0000E5950000}"/>
    <cellStyle name="Normal 2 2 4 2 6 2" xfId="26589" xr:uid="{00000000-0005-0000-0000-0000E6950000}"/>
    <cellStyle name="Normal 2 2 4 2 6_AVA DVA EL" xfId="26590" xr:uid="{00000000-0005-0000-0000-0000E7950000}"/>
    <cellStyle name="Normal 2 2 4 2 7" xfId="8095" xr:uid="{00000000-0005-0000-0000-0000E8950000}"/>
    <cellStyle name="Normal 2 2 4 2 7 2" xfId="26591" xr:uid="{00000000-0005-0000-0000-0000E9950000}"/>
    <cellStyle name="Normal 2 2 4 2 7_AVA DVA EL" xfId="26592" xr:uid="{00000000-0005-0000-0000-0000EA950000}"/>
    <cellStyle name="Normal 2 2 4 2 8" xfId="8096" xr:uid="{00000000-0005-0000-0000-0000EB950000}"/>
    <cellStyle name="Normal 2 2 4 2 8 2" xfId="26593" xr:uid="{00000000-0005-0000-0000-0000EC950000}"/>
    <cellStyle name="Normal 2 2 4 2 8_AVA DVA EL" xfId="26594" xr:uid="{00000000-0005-0000-0000-0000ED950000}"/>
    <cellStyle name="Normal 2 2 4 2 9" xfId="8097" xr:uid="{00000000-0005-0000-0000-0000EE950000}"/>
    <cellStyle name="Normal 2 2 4 2 9 2" xfId="26595" xr:uid="{00000000-0005-0000-0000-0000EF950000}"/>
    <cellStyle name="Normal 2 2 4 2 9_AVA DVA EL" xfId="26596" xr:uid="{00000000-0005-0000-0000-0000F0950000}"/>
    <cellStyle name="Normal 2 2 4 2_AVA DVA EL" xfId="26597" xr:uid="{00000000-0005-0000-0000-0000F1950000}"/>
    <cellStyle name="Normal 2 2 4 3" xfId="8098" xr:uid="{00000000-0005-0000-0000-0000F2950000}"/>
    <cellStyle name="Normal 2 2 4 3 2" xfId="8099" xr:uid="{00000000-0005-0000-0000-0000F3950000}"/>
    <cellStyle name="Normal 2 2 4 3 2 2" xfId="26598" xr:uid="{00000000-0005-0000-0000-0000F4950000}"/>
    <cellStyle name="Normal 2 2 4 3 2_AVA DVA EL" xfId="26599" xr:uid="{00000000-0005-0000-0000-0000F5950000}"/>
    <cellStyle name="Normal 2 2 4 3 3" xfId="8100" xr:uid="{00000000-0005-0000-0000-0000F6950000}"/>
    <cellStyle name="Normal 2 2 4 3 3 2" xfId="26600" xr:uid="{00000000-0005-0000-0000-0000F7950000}"/>
    <cellStyle name="Normal 2 2 4 3 3_AVA DVA EL" xfId="26601" xr:uid="{00000000-0005-0000-0000-0000F8950000}"/>
    <cellStyle name="Normal 2 2 4 3 4" xfId="8101" xr:uid="{00000000-0005-0000-0000-0000F9950000}"/>
    <cellStyle name="Normal 2 2 4 3 4 2" xfId="26602" xr:uid="{00000000-0005-0000-0000-0000FA950000}"/>
    <cellStyle name="Normal 2 2 4 3 4_AVA DVA EL" xfId="26603" xr:uid="{00000000-0005-0000-0000-0000FB950000}"/>
    <cellStyle name="Normal 2 2 4 3 5" xfId="8102" xr:uid="{00000000-0005-0000-0000-0000FC950000}"/>
    <cellStyle name="Normal 2 2 4 3 5 2" xfId="26604" xr:uid="{00000000-0005-0000-0000-0000FD950000}"/>
    <cellStyle name="Normal 2 2 4 3 5_AVA DVA EL" xfId="26605" xr:uid="{00000000-0005-0000-0000-0000FE950000}"/>
    <cellStyle name="Normal 2 2 4 3 6" xfId="8103" xr:uid="{00000000-0005-0000-0000-0000FF950000}"/>
    <cellStyle name="Normal 2 2 4 3 6 2" xfId="26606" xr:uid="{00000000-0005-0000-0000-000000960000}"/>
    <cellStyle name="Normal 2 2 4 3 6_AVA DVA EL" xfId="26607" xr:uid="{00000000-0005-0000-0000-000001960000}"/>
    <cellStyle name="Normal 2 2 4 3 7" xfId="26608" xr:uid="{00000000-0005-0000-0000-000002960000}"/>
    <cellStyle name="Normal 2 2 4 3 7 2" xfId="26609" xr:uid="{00000000-0005-0000-0000-000003960000}"/>
    <cellStyle name="Normal 2 2 4 3 7 3" xfId="26610" xr:uid="{00000000-0005-0000-0000-000004960000}"/>
    <cellStyle name="Normal 2 2 4 3 7_AVA DVA EL" xfId="26611" xr:uid="{00000000-0005-0000-0000-000005960000}"/>
    <cellStyle name="Normal 2 2 4 3 8" xfId="26612" xr:uid="{00000000-0005-0000-0000-000006960000}"/>
    <cellStyle name="Normal 2 2 4 3_AVA DVA EL" xfId="26613" xr:uid="{00000000-0005-0000-0000-000007960000}"/>
    <cellStyle name="Normal 2 2 4 4" xfId="8104" xr:uid="{00000000-0005-0000-0000-000008960000}"/>
    <cellStyle name="Normal 2 2 4 4 2" xfId="26614" xr:uid="{00000000-0005-0000-0000-000009960000}"/>
    <cellStyle name="Normal 2 2 4 4_AVA DVA EL" xfId="26615" xr:uid="{00000000-0005-0000-0000-00000A960000}"/>
    <cellStyle name="Normal 2 2 4 5" xfId="8105" xr:uid="{00000000-0005-0000-0000-00000B960000}"/>
    <cellStyle name="Normal 2 2 4 5 2" xfId="26616" xr:uid="{00000000-0005-0000-0000-00000C960000}"/>
    <cellStyle name="Normal 2 2 4 5_AVA DVA EL" xfId="26617" xr:uid="{00000000-0005-0000-0000-00000D960000}"/>
    <cellStyle name="Normal 2 2 4 6" xfId="8106" xr:uid="{00000000-0005-0000-0000-00000E960000}"/>
    <cellStyle name="Normal 2 2 4 6 2" xfId="26618" xr:uid="{00000000-0005-0000-0000-00000F960000}"/>
    <cellStyle name="Normal 2 2 4 6_AVA DVA EL" xfId="26619"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0" xr:uid="{00000000-0005-0000-0000-000014960000}"/>
    <cellStyle name="Normal 2 2 40" xfId="36658" xr:uid="{00000000-0005-0000-0000-000015960000}"/>
    <cellStyle name="Normal 2 2 41" xfId="36546" xr:uid="{00000000-0005-0000-0000-000016960000}"/>
    <cellStyle name="Normal 2 2 42" xfId="36644" xr:uid="{00000000-0005-0000-0000-000017960000}"/>
    <cellStyle name="Normal 2 2 43" xfId="35986" xr:uid="{00000000-0005-0000-0000-000018960000}"/>
    <cellStyle name="Normal 2 2 44" xfId="36097" xr:uid="{00000000-0005-0000-0000-000019960000}"/>
    <cellStyle name="Normal 2 2 45" xfId="36863" xr:uid="{00000000-0005-0000-0000-00001A960000}"/>
    <cellStyle name="Normal 2 2 5" xfId="8110" xr:uid="{00000000-0005-0000-0000-00001B960000}"/>
    <cellStyle name="Normal 2 2 5 2" xfId="8111" xr:uid="{00000000-0005-0000-0000-00001C960000}"/>
    <cellStyle name="Normal 2 2 5 2 2" xfId="26621" xr:uid="{00000000-0005-0000-0000-00001D960000}"/>
    <cellStyle name="Normal 2 2 5 2 2 2" xfId="26622" xr:uid="{00000000-0005-0000-0000-00001E960000}"/>
    <cellStyle name="Normal 2 2 5 2 2 3" xfId="26623" xr:uid="{00000000-0005-0000-0000-00001F960000}"/>
    <cellStyle name="Normal 2 2 5 2 2_AVA DVA EL" xfId="26624" xr:uid="{00000000-0005-0000-0000-000020960000}"/>
    <cellStyle name="Normal 2 2 5 2_AVA DVA EL" xfId="50154" xr:uid="{00000000-0005-0000-0000-000021960000}"/>
    <cellStyle name="Normal 2 2 5 3" xfId="8112" xr:uid="{00000000-0005-0000-0000-000022960000}"/>
    <cellStyle name="Normal 2 2 5 3 2" xfId="26625" xr:uid="{00000000-0005-0000-0000-000023960000}"/>
    <cellStyle name="Normal 2 2 5 3 2 2" xfId="26626" xr:uid="{00000000-0005-0000-0000-000024960000}"/>
    <cellStyle name="Normal 2 2 5 3 2 3" xfId="26627" xr:uid="{00000000-0005-0000-0000-000025960000}"/>
    <cellStyle name="Normal 2 2 5 3 2_AVA DVA EL" xfId="26628" xr:uid="{00000000-0005-0000-0000-000026960000}"/>
    <cellStyle name="Normal 2 2 5 3 3" xfId="26629" xr:uid="{00000000-0005-0000-0000-000027960000}"/>
    <cellStyle name="Normal 2 2 5 3_AVA DVA EL" xfId="26630" xr:uid="{00000000-0005-0000-0000-000028960000}"/>
    <cellStyle name="Normal 2 2 5 4" xfId="26631" xr:uid="{00000000-0005-0000-0000-000029960000}"/>
    <cellStyle name="Normal 2 2 5 4 2" xfId="26632" xr:uid="{00000000-0005-0000-0000-00002A960000}"/>
    <cellStyle name="Normal 2 2 5 4 3" xfId="26633" xr:uid="{00000000-0005-0000-0000-00002B960000}"/>
    <cellStyle name="Normal 2 2 5 4_AVA DVA EL" xfId="26634" xr:uid="{00000000-0005-0000-0000-00002C960000}"/>
    <cellStyle name="Normal 2 2 5_4Q16" xfId="26635" xr:uid="{00000000-0005-0000-0000-00002D960000}"/>
    <cellStyle name="Normal 2 2 6" xfId="8113" xr:uid="{00000000-0005-0000-0000-00002E960000}"/>
    <cellStyle name="Normal 2 2 6 2" xfId="8114" xr:uid="{00000000-0005-0000-0000-00002F960000}"/>
    <cellStyle name="Normal 2 2 6 2 2" xfId="26636" xr:uid="{00000000-0005-0000-0000-000030960000}"/>
    <cellStyle name="Normal 2 2 6 2_AVA DVA EL" xfId="26637"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8" xr:uid="{00000000-0005-0000-0000-000036960000}"/>
    <cellStyle name="Normal 2 2 6 7 2" xfId="26639" xr:uid="{00000000-0005-0000-0000-000037960000}"/>
    <cellStyle name="Normal 2 2 6 7 3" xfId="26640" xr:uid="{00000000-0005-0000-0000-000038960000}"/>
    <cellStyle name="Normal 2 2 6 7_AVA DVA EL" xfId="26641" xr:uid="{00000000-0005-0000-0000-000039960000}"/>
    <cellStyle name="Normal 2 2 6_AVA DVA EL" xfId="26642" xr:uid="{00000000-0005-0000-0000-00003A960000}"/>
    <cellStyle name="Normal 2 2 7" xfId="8119" xr:uid="{00000000-0005-0000-0000-00003B960000}"/>
    <cellStyle name="Normal 2 2 7 2" xfId="8120" xr:uid="{00000000-0005-0000-0000-00003C960000}"/>
    <cellStyle name="Normal 2 2 7 2 2" xfId="26643" xr:uid="{00000000-0005-0000-0000-00003D960000}"/>
    <cellStyle name="Normal 2 2 7 2_AVA DVA EL" xfId="26644"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5" xr:uid="{00000000-0005-0000-0000-000043960000}"/>
    <cellStyle name="Normal 2 2 7 7 2" xfId="26646" xr:uid="{00000000-0005-0000-0000-000044960000}"/>
    <cellStyle name="Normal 2 2 7 7 3" xfId="26647" xr:uid="{00000000-0005-0000-0000-000045960000}"/>
    <cellStyle name="Normal 2 2 7 7_AVA DVA EL" xfId="26648" xr:uid="{00000000-0005-0000-0000-000046960000}"/>
    <cellStyle name="Normal 2 2 7_AVA DVA EL" xfId="26649" xr:uid="{00000000-0005-0000-0000-000047960000}"/>
    <cellStyle name="Normal 2 2 8" xfId="8125" xr:uid="{00000000-0005-0000-0000-000048960000}"/>
    <cellStyle name="Normal 2 2 8 2" xfId="8126" xr:uid="{00000000-0005-0000-0000-000049960000}"/>
    <cellStyle name="Normal 2 2 8 2 2" xfId="26650" xr:uid="{00000000-0005-0000-0000-00004A960000}"/>
    <cellStyle name="Normal 2 2 8 2_AVA DVA EL" xfId="26651" xr:uid="{00000000-0005-0000-0000-00004B960000}"/>
    <cellStyle name="Normal 2 2 8 3" xfId="26652" xr:uid="{00000000-0005-0000-0000-00004C960000}"/>
    <cellStyle name="Normal 2 2 8 3 2" xfId="26653" xr:uid="{00000000-0005-0000-0000-00004D960000}"/>
    <cellStyle name="Normal 2 2 8 3 3" xfId="26654" xr:uid="{00000000-0005-0000-0000-00004E960000}"/>
    <cellStyle name="Normal 2 2 8 3_AVA DVA EL" xfId="26655" xr:uid="{00000000-0005-0000-0000-00004F960000}"/>
    <cellStyle name="Normal 2 2 8 4" xfId="26656" xr:uid="{00000000-0005-0000-0000-000050960000}"/>
    <cellStyle name="Normal 2 2 8_AVA DVA EL" xfId="26657" xr:uid="{00000000-0005-0000-0000-000051960000}"/>
    <cellStyle name="Normal 2 2 9" xfId="8127" xr:uid="{00000000-0005-0000-0000-000052960000}"/>
    <cellStyle name="Normal 2 2 9 2" xfId="8128" xr:uid="{00000000-0005-0000-0000-000053960000}"/>
    <cellStyle name="Normal 2 2 9 2 2" xfId="26658" xr:uid="{00000000-0005-0000-0000-000054960000}"/>
    <cellStyle name="Normal 2 2 9 2_AVA DVA EL" xfId="26659" xr:uid="{00000000-0005-0000-0000-000055960000}"/>
    <cellStyle name="Normal 2 2 9 3" xfId="26660" xr:uid="{00000000-0005-0000-0000-000056960000}"/>
    <cellStyle name="Normal 2 2 9 3 2" xfId="26661" xr:uid="{00000000-0005-0000-0000-000057960000}"/>
    <cellStyle name="Normal 2 2 9 3 3" xfId="26662" xr:uid="{00000000-0005-0000-0000-000058960000}"/>
    <cellStyle name="Normal 2 2 9 3_AVA DVA EL" xfId="26663" xr:uid="{00000000-0005-0000-0000-000059960000}"/>
    <cellStyle name="Normal 2 2 9 4" xfId="26664" xr:uid="{00000000-0005-0000-0000-00005A960000}"/>
    <cellStyle name="Normal 2 2 9_AVA DVA EL" xfId="26665"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6" xr:uid="{00000000-0005-0000-0000-00005F960000}"/>
    <cellStyle name="Normal 2 20 2_AVA DVA EL" xfId="26667" xr:uid="{00000000-0005-0000-0000-000060960000}"/>
    <cellStyle name="Normal 2 20 3" xfId="8132" xr:uid="{00000000-0005-0000-0000-000061960000}"/>
    <cellStyle name="Normal 2 20 3 2" xfId="26668" xr:uid="{00000000-0005-0000-0000-000062960000}"/>
    <cellStyle name="Normal 2 20 3_AVA DVA EL" xfId="26669" xr:uid="{00000000-0005-0000-0000-000063960000}"/>
    <cellStyle name="Normal 2 20 4" xfId="8133" xr:uid="{00000000-0005-0000-0000-000064960000}"/>
    <cellStyle name="Normal 2 20 4 2" xfId="26670" xr:uid="{00000000-0005-0000-0000-000065960000}"/>
    <cellStyle name="Normal 2 20 4_AVA DVA EL" xfId="26671" xr:uid="{00000000-0005-0000-0000-000066960000}"/>
    <cellStyle name="Normal 2 20 5" xfId="8134" xr:uid="{00000000-0005-0000-0000-000067960000}"/>
    <cellStyle name="Normal 2 20 5 2" xfId="26672" xr:uid="{00000000-0005-0000-0000-000068960000}"/>
    <cellStyle name="Normal 2 20 5_AVA DVA EL" xfId="26673" xr:uid="{00000000-0005-0000-0000-000069960000}"/>
    <cellStyle name="Normal 2 20 6" xfId="26674" xr:uid="{00000000-0005-0000-0000-00006A960000}"/>
    <cellStyle name="Normal 2 20_AVA DVA EL" xfId="26675" xr:uid="{00000000-0005-0000-0000-00006B960000}"/>
    <cellStyle name="Normal 2 21" xfId="8135" xr:uid="{00000000-0005-0000-0000-00006C960000}"/>
    <cellStyle name="Normal 2 21 2" xfId="8136" xr:uid="{00000000-0005-0000-0000-00006D960000}"/>
    <cellStyle name="Normal 2 21 2 2" xfId="26676" xr:uid="{00000000-0005-0000-0000-00006E960000}"/>
    <cellStyle name="Normal 2 21 2_AVA DVA EL" xfId="26677" xr:uid="{00000000-0005-0000-0000-00006F960000}"/>
    <cellStyle name="Normal 2 21 3" xfId="8137" xr:uid="{00000000-0005-0000-0000-000070960000}"/>
    <cellStyle name="Normal 2 21 3 2" xfId="26678" xr:uid="{00000000-0005-0000-0000-000071960000}"/>
    <cellStyle name="Normal 2 21 3_AVA DVA EL" xfId="26679" xr:uid="{00000000-0005-0000-0000-000072960000}"/>
    <cellStyle name="Normal 2 21 4" xfId="26680" xr:uid="{00000000-0005-0000-0000-000073960000}"/>
    <cellStyle name="Normal 2 21_AVA DVA EL" xfId="26681" xr:uid="{00000000-0005-0000-0000-000074960000}"/>
    <cellStyle name="Normal 2 22" xfId="8138" xr:uid="{00000000-0005-0000-0000-000075960000}"/>
    <cellStyle name="Normal 2 22 2" xfId="26682" xr:uid="{00000000-0005-0000-0000-000076960000}"/>
    <cellStyle name="Normal 2 22_AVA DVA EL" xfId="26683" xr:uid="{00000000-0005-0000-0000-000077960000}"/>
    <cellStyle name="Normal 2 23" xfId="8139" xr:uid="{00000000-0005-0000-0000-000078960000}"/>
    <cellStyle name="Normal 2 23 2" xfId="26684" xr:uid="{00000000-0005-0000-0000-000079960000}"/>
    <cellStyle name="Normal 2 23_AVA DVA EL" xfId="26685" xr:uid="{00000000-0005-0000-0000-00007A960000}"/>
    <cellStyle name="Normal 2 24" xfId="8140" xr:uid="{00000000-0005-0000-0000-00007B960000}"/>
    <cellStyle name="Normal 2 24 2" xfId="26686" xr:uid="{00000000-0005-0000-0000-00007C960000}"/>
    <cellStyle name="Normal 2 24_AVA DVA EL" xfId="26687" xr:uid="{00000000-0005-0000-0000-00007D960000}"/>
    <cellStyle name="Normal 2 25" xfId="8141" xr:uid="{00000000-0005-0000-0000-00007E960000}"/>
    <cellStyle name="Normal 2 25 2" xfId="26688" xr:uid="{00000000-0005-0000-0000-00007F960000}"/>
    <cellStyle name="Normal 2 25_AVA DVA EL" xfId="26689" xr:uid="{00000000-0005-0000-0000-000080960000}"/>
    <cellStyle name="Normal 2 26" xfId="8142" xr:uid="{00000000-0005-0000-0000-000081960000}"/>
    <cellStyle name="Normal 2 26 2" xfId="26690" xr:uid="{00000000-0005-0000-0000-000082960000}"/>
    <cellStyle name="Normal 2 26_AVA DVA EL" xfId="26691" xr:uid="{00000000-0005-0000-0000-000083960000}"/>
    <cellStyle name="Normal 2 27" xfId="8143" xr:uid="{00000000-0005-0000-0000-000084960000}"/>
    <cellStyle name="Normal 2 27 2" xfId="26692" xr:uid="{00000000-0005-0000-0000-000085960000}"/>
    <cellStyle name="Normal 2 27_AVA DVA EL" xfId="26693" xr:uid="{00000000-0005-0000-0000-000086960000}"/>
    <cellStyle name="Normal 2 28" xfId="8144" xr:uid="{00000000-0005-0000-0000-000087960000}"/>
    <cellStyle name="Normal 2 28 2" xfId="26694" xr:uid="{00000000-0005-0000-0000-000088960000}"/>
    <cellStyle name="Normal 2 28_AVA DVA EL" xfId="26695" xr:uid="{00000000-0005-0000-0000-000089960000}"/>
    <cellStyle name="Normal 2 29" xfId="8145" xr:uid="{00000000-0005-0000-0000-00008A960000}"/>
    <cellStyle name="Normal 2 29 2" xfId="26696" xr:uid="{00000000-0005-0000-0000-00008B960000}"/>
    <cellStyle name="Normal 2 29_AVA DVA EL" xfId="26697" xr:uid="{00000000-0005-0000-0000-00008C960000}"/>
    <cellStyle name="Normal 2 3" xfId="8146" xr:uid="{00000000-0005-0000-0000-00008D960000}"/>
    <cellStyle name="Normal 2 3 10" xfId="8147" xr:uid="{00000000-0005-0000-0000-00008E960000}"/>
    <cellStyle name="Normal 2 3 10 2" xfId="26698" xr:uid="{00000000-0005-0000-0000-00008F960000}"/>
    <cellStyle name="Normal 2 3 10_AVA DVA EL" xfId="26699" xr:uid="{00000000-0005-0000-0000-000090960000}"/>
    <cellStyle name="Normal 2 3 11" xfId="8148" xr:uid="{00000000-0005-0000-0000-000091960000}"/>
    <cellStyle name="Normal 2 3 11 2" xfId="26700" xr:uid="{00000000-0005-0000-0000-000092960000}"/>
    <cellStyle name="Normal 2 3 11_AVA DVA EL" xfId="26701"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2" xr:uid="{00000000-0005-0000-0000-000099960000}"/>
    <cellStyle name="Normal 2 3 16_AVA DVA EL" xfId="26703" xr:uid="{00000000-0005-0000-0000-00009A960000}"/>
    <cellStyle name="Normal 2 3 17" xfId="8154" xr:uid="{00000000-0005-0000-0000-00009B960000}"/>
    <cellStyle name="Normal 2 3 17 2" xfId="26704" xr:uid="{00000000-0005-0000-0000-00009C960000}"/>
    <cellStyle name="Normal 2 3 17_AVA DVA EL" xfId="26705" xr:uid="{00000000-0005-0000-0000-00009D960000}"/>
    <cellStyle name="Normal 2 3 18" xfId="26706" xr:uid="{00000000-0005-0000-0000-00009E960000}"/>
    <cellStyle name="Normal 2 3 18 2" xfId="26707" xr:uid="{00000000-0005-0000-0000-00009F960000}"/>
    <cellStyle name="Normal 2 3 18 3" xfId="26708" xr:uid="{00000000-0005-0000-0000-0000A0960000}"/>
    <cellStyle name="Normal 2 3 18 4" xfId="36067" xr:uid="{00000000-0005-0000-0000-0000A1960000}"/>
    <cellStyle name="Normal 2 3 18_AVA DVA EL" xfId="26709" xr:uid="{00000000-0005-0000-0000-0000A2960000}"/>
    <cellStyle name="Normal 2 3 19" xfId="26710" xr:uid="{00000000-0005-0000-0000-0000A3960000}"/>
    <cellStyle name="Normal 2 3 19 2" xfId="26711" xr:uid="{00000000-0005-0000-0000-0000A4960000}"/>
    <cellStyle name="Normal 2 3 19 3" xfId="26712" xr:uid="{00000000-0005-0000-0000-0000A5960000}"/>
    <cellStyle name="Normal 2 3 19 4" xfId="36192" xr:uid="{00000000-0005-0000-0000-0000A6960000}"/>
    <cellStyle name="Normal 2 3 19_AVA DVA EL" xfId="26713"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55" xr:uid="{00000000-0005-0000-0000-0000AB960000}"/>
    <cellStyle name="Normal 2 3 2 2 2 2 2" xfId="50156" xr:uid="{00000000-0005-0000-0000-0000AC960000}"/>
    <cellStyle name="Normal 2 3 2 2 2 3" xfId="50157" xr:uid="{00000000-0005-0000-0000-0000AD960000}"/>
    <cellStyle name="Normal 2 3 2 2 2_3. Chng in credit spreads" xfId="50158" xr:uid="{00000000-0005-0000-0000-0000AE960000}"/>
    <cellStyle name="Normal 2 3 2 2 3" xfId="8158" xr:uid="{00000000-0005-0000-0000-0000AF960000}"/>
    <cellStyle name="Normal 2 3 2 2 3 2" xfId="50159" xr:uid="{00000000-0005-0000-0000-0000B0960000}"/>
    <cellStyle name="Normal 2 3 2 2 3 2 2" xfId="50160" xr:uid="{00000000-0005-0000-0000-0000B1960000}"/>
    <cellStyle name="Normal 2 3 2 2 3 3" xfId="50161" xr:uid="{00000000-0005-0000-0000-0000B2960000}"/>
    <cellStyle name="Normal 2 3 2 2 3_3. Chng in credit spreads" xfId="50162" xr:uid="{00000000-0005-0000-0000-0000B3960000}"/>
    <cellStyle name="Normal 2 3 2 2 4" xfId="50163" xr:uid="{00000000-0005-0000-0000-0000B4960000}"/>
    <cellStyle name="Normal 2 3 2 2 4 2" xfId="50164" xr:uid="{00000000-0005-0000-0000-0000B5960000}"/>
    <cellStyle name="Normal 2 3 2 2 4 2 2" xfId="50165" xr:uid="{00000000-0005-0000-0000-0000B6960000}"/>
    <cellStyle name="Normal 2 3 2 2 4 3" xfId="50166" xr:uid="{00000000-0005-0000-0000-0000B7960000}"/>
    <cellStyle name="Normal 2 3 2 2 4_3. Chng in credit spreads" xfId="50167" xr:uid="{00000000-0005-0000-0000-0000B8960000}"/>
    <cellStyle name="Normal 2 3 2 2 5" xfId="50168" xr:uid="{00000000-0005-0000-0000-0000B9960000}"/>
    <cellStyle name="Normal 2 3 2 2 5 2" xfId="50169" xr:uid="{00000000-0005-0000-0000-0000BA960000}"/>
    <cellStyle name="Normal 2 3 2 2 6" xfId="50170" xr:uid="{00000000-0005-0000-0000-0000BB960000}"/>
    <cellStyle name="Normal 2 3 2 2_3. Chng in credit spreads" xfId="50171" xr:uid="{00000000-0005-0000-0000-0000BC960000}"/>
    <cellStyle name="Normal 2 3 2 3" xfId="8159" xr:uid="{00000000-0005-0000-0000-0000BD960000}"/>
    <cellStyle name="Normal 2 3 2 3 2" xfId="8160" xr:uid="{00000000-0005-0000-0000-0000BE960000}"/>
    <cellStyle name="Normal 2 3 2 3 2 2" xfId="50172" xr:uid="{00000000-0005-0000-0000-0000BF960000}"/>
    <cellStyle name="Normal 2 3 2 3 3" xfId="8161" xr:uid="{00000000-0005-0000-0000-0000C0960000}"/>
    <cellStyle name="Normal 2 3 2 3 4" xfId="50173" xr:uid="{00000000-0005-0000-0000-0000C1960000}"/>
    <cellStyle name="Normal 2 3 2 3_3. Chng in credit spreads" xfId="50174" xr:uid="{00000000-0005-0000-0000-0000C2960000}"/>
    <cellStyle name="Normal 2 3 2 4" xfId="8162" xr:uid="{00000000-0005-0000-0000-0000C3960000}"/>
    <cellStyle name="Normal 2 3 2 4 2" xfId="8163" xr:uid="{00000000-0005-0000-0000-0000C4960000}"/>
    <cellStyle name="Normal 2 3 2 4 2 2" xfId="50175" xr:uid="{00000000-0005-0000-0000-0000C5960000}"/>
    <cellStyle name="Normal 2 3 2 4 3" xfId="8164" xr:uid="{00000000-0005-0000-0000-0000C6960000}"/>
    <cellStyle name="Normal 2 3 2 4 4" xfId="50176" xr:uid="{00000000-0005-0000-0000-0000C7960000}"/>
    <cellStyle name="Normal 2 3 2 4_3. Chng in credit spreads" xfId="50177" xr:uid="{00000000-0005-0000-0000-0000C8960000}"/>
    <cellStyle name="Normal 2 3 2 5" xfId="8165" xr:uid="{00000000-0005-0000-0000-0000C9960000}"/>
    <cellStyle name="Normal 2 3 2 5 2" xfId="50178" xr:uid="{00000000-0005-0000-0000-0000CA960000}"/>
    <cellStyle name="Normal 2 3 2 5 2 2" xfId="50179" xr:uid="{00000000-0005-0000-0000-0000CB960000}"/>
    <cellStyle name="Normal 2 3 2 5 3" xfId="50180" xr:uid="{00000000-0005-0000-0000-0000CC960000}"/>
    <cellStyle name="Normal 2 3 2 5_3. Chng in credit spreads" xfId="50181" xr:uid="{00000000-0005-0000-0000-0000CD960000}"/>
    <cellStyle name="Normal 2 3 2 6" xfId="8166" xr:uid="{00000000-0005-0000-0000-0000CE960000}"/>
    <cellStyle name="Normal 2 3 2 6 2" xfId="50182" xr:uid="{00000000-0005-0000-0000-0000CF960000}"/>
    <cellStyle name="Normal 2 3 2 6 2 2" xfId="50183" xr:uid="{00000000-0005-0000-0000-0000D0960000}"/>
    <cellStyle name="Normal 2 3 2 6 3" xfId="50184" xr:uid="{00000000-0005-0000-0000-0000D1960000}"/>
    <cellStyle name="Normal 2 3 2 6_3. Chng in credit spreads" xfId="50185" xr:uid="{00000000-0005-0000-0000-0000D2960000}"/>
    <cellStyle name="Normal 2 3 2 7" xfId="26714" xr:uid="{00000000-0005-0000-0000-0000D3960000}"/>
    <cellStyle name="Normal 2 3 2 7 2" xfId="26715" xr:uid="{00000000-0005-0000-0000-0000D4960000}"/>
    <cellStyle name="Normal 2 3 2 7 3" xfId="26716" xr:uid="{00000000-0005-0000-0000-0000D5960000}"/>
    <cellStyle name="Normal 2 3 2 7 4" xfId="36367" xr:uid="{00000000-0005-0000-0000-0000D6960000}"/>
    <cellStyle name="Normal 2 3 2 7_AVA DVA EL" xfId="26717" xr:uid="{00000000-0005-0000-0000-0000D7960000}"/>
    <cellStyle name="Normal 2 3 2 8" xfId="36393" xr:uid="{00000000-0005-0000-0000-0000D8960000}"/>
    <cellStyle name="Normal 2 3 2 9" xfId="36389" xr:uid="{00000000-0005-0000-0000-0000D9960000}"/>
    <cellStyle name="Normal 2 3 2_11" xfId="8167" xr:uid="{00000000-0005-0000-0000-0000DA960000}"/>
    <cellStyle name="Normal 2 3 20" xfId="26718" xr:uid="{00000000-0005-0000-0000-0000DB960000}"/>
    <cellStyle name="Normal 2 3 20 2" xfId="26719" xr:uid="{00000000-0005-0000-0000-0000DC960000}"/>
    <cellStyle name="Normal 2 3 20_AVA DVA EL" xfId="26720" xr:uid="{00000000-0005-0000-0000-0000DD960000}"/>
    <cellStyle name="Normal 2 3 21" xfId="26721" xr:uid="{00000000-0005-0000-0000-0000DE960000}"/>
    <cellStyle name="Normal 2 3 22" xfId="26722" xr:uid="{00000000-0005-0000-0000-0000DF960000}"/>
    <cellStyle name="Normal 2 3 23" xfId="35997" xr:uid="{00000000-0005-0000-0000-0000E0960000}"/>
    <cellStyle name="Normal 2 3 24" xfId="36565" xr:uid="{00000000-0005-0000-0000-0000E1960000}"/>
    <cellStyle name="Normal 2 3 25" xfId="36864" xr:uid="{00000000-0005-0000-0000-0000E2960000}"/>
    <cellStyle name="Normal 2 3 26" xfId="55772" xr:uid="{7D97395C-341E-4E6C-B324-B3EC34E4D3C8}"/>
    <cellStyle name="Normal 2 3 3" xfId="8168" xr:uid="{00000000-0005-0000-0000-0000E3960000}"/>
    <cellStyle name="Normal 2 3 3 10" xfId="8169" xr:uid="{00000000-0005-0000-0000-0000E4960000}"/>
    <cellStyle name="Normal 2 3 3 10 2" xfId="26723" xr:uid="{00000000-0005-0000-0000-0000E5960000}"/>
    <cellStyle name="Normal 2 3 3 10_AVA DVA EL" xfId="26724" xr:uid="{00000000-0005-0000-0000-0000E6960000}"/>
    <cellStyle name="Normal 2 3 3 11" xfId="26725" xr:uid="{00000000-0005-0000-0000-0000E7960000}"/>
    <cellStyle name="Normal 2 3 3 11 2" xfId="26726" xr:uid="{00000000-0005-0000-0000-0000E8960000}"/>
    <cellStyle name="Normal 2 3 3 11 3" xfId="26727" xr:uid="{00000000-0005-0000-0000-0000E9960000}"/>
    <cellStyle name="Normal 2 3 3 11_AVA DVA EL" xfId="26728" xr:uid="{00000000-0005-0000-0000-0000EA960000}"/>
    <cellStyle name="Normal 2 3 3 12" xfId="50186" xr:uid="{00000000-0005-0000-0000-0000EB960000}"/>
    <cellStyle name="Normal 2 3 3 2" xfId="8170" xr:uid="{00000000-0005-0000-0000-0000EC960000}"/>
    <cellStyle name="Normal 2 3 3 2 2" xfId="8171" xr:uid="{00000000-0005-0000-0000-0000ED960000}"/>
    <cellStyle name="Normal 2 3 3 2 2 2" xfId="50187" xr:uid="{00000000-0005-0000-0000-0000EE960000}"/>
    <cellStyle name="Normal 2 3 3 2 2 2 2" xfId="50188" xr:uid="{00000000-0005-0000-0000-0000EF960000}"/>
    <cellStyle name="Normal 2 3 3 2 2 3" xfId="50189" xr:uid="{00000000-0005-0000-0000-0000F0960000}"/>
    <cellStyle name="Normal 2 3 3 2 2_3. Chng in credit spreads" xfId="50190" xr:uid="{00000000-0005-0000-0000-0000F1960000}"/>
    <cellStyle name="Normal 2 3 3 2 3" xfId="8172" xr:uid="{00000000-0005-0000-0000-0000F2960000}"/>
    <cellStyle name="Normal 2 3 3 2 3 2" xfId="50191" xr:uid="{00000000-0005-0000-0000-0000F3960000}"/>
    <cellStyle name="Normal 2 3 3 2 3 2 2" xfId="50192" xr:uid="{00000000-0005-0000-0000-0000F4960000}"/>
    <cellStyle name="Normal 2 3 3 2 3 3" xfId="50193" xr:uid="{00000000-0005-0000-0000-0000F5960000}"/>
    <cellStyle name="Normal 2 3 3 2 3_3. Chng in credit spreads" xfId="50194" xr:uid="{00000000-0005-0000-0000-0000F6960000}"/>
    <cellStyle name="Normal 2 3 3 2 4" xfId="50195" xr:uid="{00000000-0005-0000-0000-0000F7960000}"/>
    <cellStyle name="Normal 2 3 3 2 4 2" xfId="50196" xr:uid="{00000000-0005-0000-0000-0000F8960000}"/>
    <cellStyle name="Normal 2 3 3 2 4 2 2" xfId="50197" xr:uid="{00000000-0005-0000-0000-0000F9960000}"/>
    <cellStyle name="Normal 2 3 3 2 4 3" xfId="50198" xr:uid="{00000000-0005-0000-0000-0000FA960000}"/>
    <cellStyle name="Normal 2 3 3 2 4_3. Chng in credit spreads" xfId="50199" xr:uid="{00000000-0005-0000-0000-0000FB960000}"/>
    <cellStyle name="Normal 2 3 3 2 5" xfId="50200" xr:uid="{00000000-0005-0000-0000-0000FC960000}"/>
    <cellStyle name="Normal 2 3 3 2 5 2" xfId="50201" xr:uid="{00000000-0005-0000-0000-0000FD960000}"/>
    <cellStyle name="Normal 2 3 3 2 6" xfId="50202" xr:uid="{00000000-0005-0000-0000-0000FE960000}"/>
    <cellStyle name="Normal 2 3 3 2_3. Chng in credit spreads" xfId="50203" xr:uid="{00000000-0005-0000-0000-0000FF960000}"/>
    <cellStyle name="Normal 2 3 3 3" xfId="8173" xr:uid="{00000000-0005-0000-0000-000000970000}"/>
    <cellStyle name="Normal 2 3 3 3 2" xfId="8174" xr:uid="{00000000-0005-0000-0000-000001970000}"/>
    <cellStyle name="Normal 2 3 3 3 2 2" xfId="50204" xr:uid="{00000000-0005-0000-0000-000002970000}"/>
    <cellStyle name="Normal 2 3 3 3 3" xfId="8175" xr:uid="{00000000-0005-0000-0000-000003970000}"/>
    <cellStyle name="Normal 2 3 3 3 4" xfId="50205" xr:uid="{00000000-0005-0000-0000-000004970000}"/>
    <cellStyle name="Normal 2 3 3 3_3. Chng in credit spreads" xfId="50206" xr:uid="{00000000-0005-0000-0000-000005970000}"/>
    <cellStyle name="Normal 2 3 3 4" xfId="8176" xr:uid="{00000000-0005-0000-0000-000006970000}"/>
    <cellStyle name="Normal 2 3 3 4 2" xfId="8177" xr:uid="{00000000-0005-0000-0000-000007970000}"/>
    <cellStyle name="Normal 2 3 3 4 2 2" xfId="50207" xr:uid="{00000000-0005-0000-0000-000008970000}"/>
    <cellStyle name="Normal 2 3 3 4 3" xfId="8178" xr:uid="{00000000-0005-0000-0000-000009970000}"/>
    <cellStyle name="Normal 2 3 3 4 4" xfId="50208" xr:uid="{00000000-0005-0000-0000-00000A970000}"/>
    <cellStyle name="Normal 2 3 3 4_3. Chng in credit spreads" xfId="50209" xr:uid="{00000000-0005-0000-0000-00000B970000}"/>
    <cellStyle name="Normal 2 3 3 5" xfId="8179" xr:uid="{00000000-0005-0000-0000-00000C970000}"/>
    <cellStyle name="Normal 2 3 3 5 2" xfId="50210" xr:uid="{00000000-0005-0000-0000-00000D970000}"/>
    <cellStyle name="Normal 2 3 3 5 2 2" xfId="50211" xr:uid="{00000000-0005-0000-0000-00000E970000}"/>
    <cellStyle name="Normal 2 3 3 5 3" xfId="50212" xr:uid="{00000000-0005-0000-0000-00000F970000}"/>
    <cellStyle name="Normal 2 3 3 5_3. Chng in credit spreads" xfId="50213" xr:uid="{00000000-0005-0000-0000-000010970000}"/>
    <cellStyle name="Normal 2 3 3 6" xfId="8180" xr:uid="{00000000-0005-0000-0000-000011970000}"/>
    <cellStyle name="Normal 2 3 3 6 2" xfId="50214" xr:uid="{00000000-0005-0000-0000-000012970000}"/>
    <cellStyle name="Normal 2 3 3 7" xfId="8181" xr:uid="{00000000-0005-0000-0000-000013970000}"/>
    <cellStyle name="Normal 2 3 3 7 2" xfId="26729" xr:uid="{00000000-0005-0000-0000-000014970000}"/>
    <cellStyle name="Normal 2 3 3 7_AVA DVA EL" xfId="26730" xr:uid="{00000000-0005-0000-0000-000015970000}"/>
    <cellStyle name="Normal 2 3 3 8" xfId="8182" xr:uid="{00000000-0005-0000-0000-000016970000}"/>
    <cellStyle name="Normal 2 3 3 8 2" xfId="26731" xr:uid="{00000000-0005-0000-0000-000017970000}"/>
    <cellStyle name="Normal 2 3 3 8_AVA DVA EL" xfId="26732" xr:uid="{00000000-0005-0000-0000-000018970000}"/>
    <cellStyle name="Normal 2 3 3 9" xfId="8183" xr:uid="{00000000-0005-0000-0000-000019970000}"/>
    <cellStyle name="Normal 2 3 3 9 2" xfId="26733" xr:uid="{00000000-0005-0000-0000-00001A970000}"/>
    <cellStyle name="Normal 2 3 3 9_AVA DVA EL" xfId="26734" xr:uid="{00000000-0005-0000-0000-00001B970000}"/>
    <cellStyle name="Normal 2 3 3_3. Chng in credit spreads" xfId="50215" xr:uid="{00000000-0005-0000-0000-00001C970000}"/>
    <cellStyle name="Normal 2 3 4" xfId="8184" xr:uid="{00000000-0005-0000-0000-00001D970000}"/>
    <cellStyle name="Normal 2 3 4 10" xfId="8185" xr:uid="{00000000-0005-0000-0000-00001E970000}"/>
    <cellStyle name="Normal 2 3 4 10 2" xfId="26735" xr:uid="{00000000-0005-0000-0000-00001F970000}"/>
    <cellStyle name="Normal 2 3 4 10_AVA DVA EL" xfId="26736" xr:uid="{00000000-0005-0000-0000-000020970000}"/>
    <cellStyle name="Normal 2 3 4 11" xfId="26737" xr:uid="{00000000-0005-0000-0000-000021970000}"/>
    <cellStyle name="Normal 2 3 4 11 2" xfId="26738" xr:uid="{00000000-0005-0000-0000-000022970000}"/>
    <cellStyle name="Normal 2 3 4 11 3" xfId="26739" xr:uid="{00000000-0005-0000-0000-000023970000}"/>
    <cellStyle name="Normal 2 3 4 11_AVA DVA EL" xfId="26740" xr:uid="{00000000-0005-0000-0000-000024970000}"/>
    <cellStyle name="Normal 2 3 4 12" xfId="50216" xr:uid="{00000000-0005-0000-0000-000025970000}"/>
    <cellStyle name="Normal 2 3 4 2" xfId="8186" xr:uid="{00000000-0005-0000-0000-000026970000}"/>
    <cellStyle name="Normal 2 3 4 2 2" xfId="8187" xr:uid="{00000000-0005-0000-0000-000027970000}"/>
    <cellStyle name="Normal 2 3 4 2 2 2" xfId="50217" xr:uid="{00000000-0005-0000-0000-000028970000}"/>
    <cellStyle name="Normal 2 3 4 2 2 2 2" xfId="50218" xr:uid="{00000000-0005-0000-0000-000029970000}"/>
    <cellStyle name="Normal 2 3 4 2 2 3" xfId="50219" xr:uid="{00000000-0005-0000-0000-00002A970000}"/>
    <cellStyle name="Normal 2 3 4 2 2_3. Chng in credit spreads" xfId="50220" xr:uid="{00000000-0005-0000-0000-00002B970000}"/>
    <cellStyle name="Normal 2 3 4 2 3" xfId="8188" xr:uid="{00000000-0005-0000-0000-00002C970000}"/>
    <cellStyle name="Normal 2 3 4 2 3 2" xfId="50221" xr:uid="{00000000-0005-0000-0000-00002D970000}"/>
    <cellStyle name="Normal 2 3 4 2 3 2 2" xfId="50222" xr:uid="{00000000-0005-0000-0000-00002E970000}"/>
    <cellStyle name="Normal 2 3 4 2 3 3" xfId="50223" xr:uid="{00000000-0005-0000-0000-00002F970000}"/>
    <cellStyle name="Normal 2 3 4 2 3_3. Chng in credit spreads" xfId="50224" xr:uid="{00000000-0005-0000-0000-000030970000}"/>
    <cellStyle name="Normal 2 3 4 2 4" xfId="50225" xr:uid="{00000000-0005-0000-0000-000031970000}"/>
    <cellStyle name="Normal 2 3 4 2 4 2" xfId="50226" xr:uid="{00000000-0005-0000-0000-000032970000}"/>
    <cellStyle name="Normal 2 3 4 2 5" xfId="50227" xr:uid="{00000000-0005-0000-0000-000033970000}"/>
    <cellStyle name="Normal 2 3 4 2_3. Chng in credit spreads" xfId="50228" xr:uid="{00000000-0005-0000-0000-000034970000}"/>
    <cellStyle name="Normal 2 3 4 3" xfId="8189" xr:uid="{00000000-0005-0000-0000-000035970000}"/>
    <cellStyle name="Normal 2 3 4 3 2" xfId="8190" xr:uid="{00000000-0005-0000-0000-000036970000}"/>
    <cellStyle name="Normal 2 3 4 3 2 2" xfId="50229" xr:uid="{00000000-0005-0000-0000-000037970000}"/>
    <cellStyle name="Normal 2 3 4 3 3" xfId="8191" xr:uid="{00000000-0005-0000-0000-000038970000}"/>
    <cellStyle name="Normal 2 3 4 3 4" xfId="50230" xr:uid="{00000000-0005-0000-0000-000039970000}"/>
    <cellStyle name="Normal 2 3 4 3_3. Chng in credit spreads" xfId="50231" xr:uid="{00000000-0005-0000-0000-00003A970000}"/>
    <cellStyle name="Normal 2 3 4 4" xfId="8192" xr:uid="{00000000-0005-0000-0000-00003B970000}"/>
    <cellStyle name="Normal 2 3 4 4 2" xfId="8193" xr:uid="{00000000-0005-0000-0000-00003C970000}"/>
    <cellStyle name="Normal 2 3 4 4 2 2" xfId="50232" xr:uid="{00000000-0005-0000-0000-00003D970000}"/>
    <cellStyle name="Normal 2 3 4 4 3" xfId="8194" xr:uid="{00000000-0005-0000-0000-00003E970000}"/>
    <cellStyle name="Normal 2 3 4 4 4" xfId="50233" xr:uid="{00000000-0005-0000-0000-00003F970000}"/>
    <cellStyle name="Normal 2 3 4 4_3. Chng in credit spreads" xfId="50234" xr:uid="{00000000-0005-0000-0000-000040970000}"/>
    <cellStyle name="Normal 2 3 4 5" xfId="8195" xr:uid="{00000000-0005-0000-0000-000041970000}"/>
    <cellStyle name="Normal 2 3 4 5 2" xfId="50235" xr:uid="{00000000-0005-0000-0000-000042970000}"/>
    <cellStyle name="Normal 2 3 4 5 2 2" xfId="50236" xr:uid="{00000000-0005-0000-0000-000043970000}"/>
    <cellStyle name="Normal 2 3 4 5 3" xfId="50237" xr:uid="{00000000-0005-0000-0000-000044970000}"/>
    <cellStyle name="Normal 2 3 4 5_3. Chng in credit spreads" xfId="50238" xr:uid="{00000000-0005-0000-0000-000045970000}"/>
    <cellStyle name="Normal 2 3 4 6" xfId="8196" xr:uid="{00000000-0005-0000-0000-000046970000}"/>
    <cellStyle name="Normal 2 3 4 6 2" xfId="50239" xr:uid="{00000000-0005-0000-0000-000047970000}"/>
    <cellStyle name="Normal 2 3 4 7" xfId="8197" xr:uid="{00000000-0005-0000-0000-000048970000}"/>
    <cellStyle name="Normal 2 3 4 7 2" xfId="26741" xr:uid="{00000000-0005-0000-0000-000049970000}"/>
    <cellStyle name="Normal 2 3 4 7_AVA DVA EL" xfId="26742" xr:uid="{00000000-0005-0000-0000-00004A970000}"/>
    <cellStyle name="Normal 2 3 4 8" xfId="8198" xr:uid="{00000000-0005-0000-0000-00004B970000}"/>
    <cellStyle name="Normal 2 3 4 8 2" xfId="26743" xr:uid="{00000000-0005-0000-0000-00004C970000}"/>
    <cellStyle name="Normal 2 3 4 8_AVA DVA EL" xfId="26744" xr:uid="{00000000-0005-0000-0000-00004D970000}"/>
    <cellStyle name="Normal 2 3 4 9" xfId="8199" xr:uid="{00000000-0005-0000-0000-00004E970000}"/>
    <cellStyle name="Normal 2 3 4 9 2" xfId="26745" xr:uid="{00000000-0005-0000-0000-00004F970000}"/>
    <cellStyle name="Normal 2 3 4 9_AVA DVA EL" xfId="26746" xr:uid="{00000000-0005-0000-0000-000050970000}"/>
    <cellStyle name="Normal 2 3 4_3. Chng in credit spreads" xfId="50240"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1" xr:uid="{00000000-0005-0000-0000-000055970000}"/>
    <cellStyle name="Normal 2 3 5 2 3" xfId="8203" xr:uid="{00000000-0005-0000-0000-000056970000}"/>
    <cellStyle name="Normal 2 3 5 2 4" xfId="50242" xr:uid="{00000000-0005-0000-0000-000057970000}"/>
    <cellStyle name="Normal 2 3 5 2_3. Chng in credit spreads" xfId="50243" xr:uid="{00000000-0005-0000-0000-000058970000}"/>
    <cellStyle name="Normal 2 3 5 3" xfId="8204" xr:uid="{00000000-0005-0000-0000-000059970000}"/>
    <cellStyle name="Normal 2 3 5 3 2" xfId="8205" xr:uid="{00000000-0005-0000-0000-00005A970000}"/>
    <cellStyle name="Normal 2 3 5 3 2 2" xfId="50244" xr:uid="{00000000-0005-0000-0000-00005B970000}"/>
    <cellStyle name="Normal 2 3 5 3 3" xfId="8206" xr:uid="{00000000-0005-0000-0000-00005C970000}"/>
    <cellStyle name="Normal 2 3 5 3 4" xfId="50245" xr:uid="{00000000-0005-0000-0000-00005D970000}"/>
    <cellStyle name="Normal 2 3 5 3_3. Chng in credit spreads" xfId="50246" xr:uid="{00000000-0005-0000-0000-00005E970000}"/>
    <cellStyle name="Normal 2 3 5 4" xfId="8207" xr:uid="{00000000-0005-0000-0000-00005F970000}"/>
    <cellStyle name="Normal 2 3 5 4 2" xfId="8208" xr:uid="{00000000-0005-0000-0000-000060970000}"/>
    <cellStyle name="Normal 2 3 5 4 2 2" xfId="50247" xr:uid="{00000000-0005-0000-0000-000061970000}"/>
    <cellStyle name="Normal 2 3 5 4 3" xfId="8209" xr:uid="{00000000-0005-0000-0000-000062970000}"/>
    <cellStyle name="Normal 2 3 5 4 4" xfId="50248" xr:uid="{00000000-0005-0000-0000-000063970000}"/>
    <cellStyle name="Normal 2 3 5 4_3. Chng in credit spreads" xfId="50249" xr:uid="{00000000-0005-0000-0000-000064970000}"/>
    <cellStyle name="Normal 2 3 5 5" xfId="8210" xr:uid="{00000000-0005-0000-0000-000065970000}"/>
    <cellStyle name="Normal 2 3 5 5 2" xfId="50250" xr:uid="{00000000-0005-0000-0000-000066970000}"/>
    <cellStyle name="Normal 2 3 5 6" xfId="8211" xr:uid="{00000000-0005-0000-0000-000067970000}"/>
    <cellStyle name="Normal 2 3 5 7" xfId="50251" xr:uid="{00000000-0005-0000-0000-000068970000}"/>
    <cellStyle name="Normal 2 3 5_3. Chng in credit spreads" xfId="50252"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53" xr:uid="{00000000-0005-0000-0000-00006E970000}"/>
    <cellStyle name="Normal 2 3 6 2_AVA DVA EL" xfId="50254"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55"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56" xr:uid="{00000000-0005-0000-0000-000077970000}"/>
    <cellStyle name="Normal 2 3 6 5" xfId="8222" xr:uid="{00000000-0005-0000-0000-000078970000}"/>
    <cellStyle name="Normal 2 3 6 6" xfId="8223" xr:uid="{00000000-0005-0000-0000-000079970000}"/>
    <cellStyle name="Normal 2 3 6 7" xfId="50257" xr:uid="{00000000-0005-0000-0000-00007A970000}"/>
    <cellStyle name="Normal 2 3 6_3. Chng in credit spreads" xfId="50258" xr:uid="{00000000-0005-0000-0000-00007B970000}"/>
    <cellStyle name="Normal 2 3 7" xfId="8224" xr:uid="{00000000-0005-0000-0000-00007C970000}"/>
    <cellStyle name="Normal 2 3 7 2" xfId="26747" xr:uid="{00000000-0005-0000-0000-00007D970000}"/>
    <cellStyle name="Normal 2 3 7 2 2" xfId="50259" xr:uid="{00000000-0005-0000-0000-00007E970000}"/>
    <cellStyle name="Normal 2 3 7 3" xfId="50260" xr:uid="{00000000-0005-0000-0000-00007F970000}"/>
    <cellStyle name="Normal 2 3 7_3. Chng in credit spreads" xfId="50261" xr:uid="{00000000-0005-0000-0000-000080970000}"/>
    <cellStyle name="Normal 2 3 8" xfId="8225" xr:uid="{00000000-0005-0000-0000-000081970000}"/>
    <cellStyle name="Normal 2 3 8 2" xfId="26748" xr:uid="{00000000-0005-0000-0000-000082970000}"/>
    <cellStyle name="Normal 2 3 8 2 2" xfId="50262" xr:uid="{00000000-0005-0000-0000-000083970000}"/>
    <cellStyle name="Normal 2 3 8 3" xfId="50263" xr:uid="{00000000-0005-0000-0000-000084970000}"/>
    <cellStyle name="Normal 2 3 8_3. Chng in credit spreads" xfId="50264" xr:uid="{00000000-0005-0000-0000-000085970000}"/>
    <cellStyle name="Normal 2 3 9" xfId="8226" xr:uid="{00000000-0005-0000-0000-000086970000}"/>
    <cellStyle name="Normal 2 3 9 2" xfId="26749" xr:uid="{00000000-0005-0000-0000-000087970000}"/>
    <cellStyle name="Normal 2 3 9_AVA DVA EL" xfId="26750" xr:uid="{00000000-0005-0000-0000-000088970000}"/>
    <cellStyle name="Normal 2 3_11" xfId="8227" xr:uid="{00000000-0005-0000-0000-000089970000}"/>
    <cellStyle name="Normal 2 30" xfId="8228" xr:uid="{00000000-0005-0000-0000-00008A970000}"/>
    <cellStyle name="Normal 2 30 2" xfId="26751" xr:uid="{00000000-0005-0000-0000-00008B970000}"/>
    <cellStyle name="Normal 2 30_AVA DVA EL" xfId="26752" xr:uid="{00000000-0005-0000-0000-00008C970000}"/>
    <cellStyle name="Normal 2 31" xfId="8229" xr:uid="{00000000-0005-0000-0000-00008D970000}"/>
    <cellStyle name="Normal 2 31 2" xfId="26753" xr:uid="{00000000-0005-0000-0000-00008E970000}"/>
    <cellStyle name="Normal 2 31_AVA DVA EL" xfId="26754" xr:uid="{00000000-0005-0000-0000-00008F970000}"/>
    <cellStyle name="Normal 2 32" xfId="8230" xr:uid="{00000000-0005-0000-0000-000090970000}"/>
    <cellStyle name="Normal 2 32 2" xfId="26755" xr:uid="{00000000-0005-0000-0000-000091970000}"/>
    <cellStyle name="Normal 2 32_AVA DVA EL" xfId="26756" xr:uid="{00000000-0005-0000-0000-000092970000}"/>
    <cellStyle name="Normal 2 33" xfId="8231" xr:uid="{00000000-0005-0000-0000-000093970000}"/>
    <cellStyle name="Normal 2 33 2" xfId="26757" xr:uid="{00000000-0005-0000-0000-000094970000}"/>
    <cellStyle name="Normal 2 33_AVA DVA EL" xfId="26758" xr:uid="{00000000-0005-0000-0000-000095970000}"/>
    <cellStyle name="Normal 2 34" xfId="8232" xr:uid="{00000000-0005-0000-0000-000096970000}"/>
    <cellStyle name="Normal 2 34 2" xfId="26759" xr:uid="{00000000-0005-0000-0000-000097970000}"/>
    <cellStyle name="Normal 2 34_AVA DVA EL" xfId="26760" xr:uid="{00000000-0005-0000-0000-000098970000}"/>
    <cellStyle name="Normal 2 35" xfId="8233" xr:uid="{00000000-0005-0000-0000-000099970000}"/>
    <cellStyle name="Normal 2 35 2" xfId="26761" xr:uid="{00000000-0005-0000-0000-00009A970000}"/>
    <cellStyle name="Normal 2 35_AVA DVA EL" xfId="26762" xr:uid="{00000000-0005-0000-0000-00009B970000}"/>
    <cellStyle name="Normal 2 36" xfId="8234" xr:uid="{00000000-0005-0000-0000-00009C970000}"/>
    <cellStyle name="Normal 2 36 2" xfId="26763" xr:uid="{00000000-0005-0000-0000-00009D970000}"/>
    <cellStyle name="Normal 2 36_AVA DVA EL" xfId="26764" xr:uid="{00000000-0005-0000-0000-00009E970000}"/>
    <cellStyle name="Normal 2 37" xfId="8235" xr:uid="{00000000-0005-0000-0000-00009F970000}"/>
    <cellStyle name="Normal 2 37 2" xfId="26765" xr:uid="{00000000-0005-0000-0000-0000A0970000}"/>
    <cellStyle name="Normal 2 37_AVA DVA EL" xfId="26766" xr:uid="{00000000-0005-0000-0000-0000A1970000}"/>
    <cellStyle name="Normal 2 38" xfId="8236" xr:uid="{00000000-0005-0000-0000-0000A2970000}"/>
    <cellStyle name="Normal 2 38 2" xfId="26767" xr:uid="{00000000-0005-0000-0000-0000A3970000}"/>
    <cellStyle name="Normal 2 38_AVA DVA EL" xfId="26768" xr:uid="{00000000-0005-0000-0000-0000A4970000}"/>
    <cellStyle name="Normal 2 39" xfId="8237" xr:uid="{00000000-0005-0000-0000-0000A5970000}"/>
    <cellStyle name="Normal 2 39 2" xfId="26769" xr:uid="{00000000-0005-0000-0000-0000A6970000}"/>
    <cellStyle name="Normal 2 39_AVA DVA EL" xfId="26770" xr:uid="{00000000-0005-0000-0000-0000A7970000}"/>
    <cellStyle name="Normal 2 4" xfId="8238" xr:uid="{00000000-0005-0000-0000-0000A8970000}"/>
    <cellStyle name="Normal 2 4 10" xfId="26771" xr:uid="{00000000-0005-0000-0000-0000A9970000}"/>
    <cellStyle name="Normal 2 4 10 2" xfId="26772" xr:uid="{00000000-0005-0000-0000-0000AA970000}"/>
    <cellStyle name="Normal 2 4 10 3" xfId="26773" xr:uid="{00000000-0005-0000-0000-0000AB970000}"/>
    <cellStyle name="Normal 2 4 10 4" xfId="36308" xr:uid="{00000000-0005-0000-0000-0000AC970000}"/>
    <cellStyle name="Normal 2 4 10_AVA DVA EL" xfId="26774" xr:uid="{00000000-0005-0000-0000-0000AD970000}"/>
    <cellStyle name="Normal 2 4 11" xfId="26775" xr:uid="{00000000-0005-0000-0000-0000AE970000}"/>
    <cellStyle name="Normal 2 4 11 2" xfId="26776" xr:uid="{00000000-0005-0000-0000-0000AF970000}"/>
    <cellStyle name="Normal 2 4 11 3" xfId="26777" xr:uid="{00000000-0005-0000-0000-0000B0970000}"/>
    <cellStyle name="Normal 2 4 11_AVA DVA EL" xfId="26778" xr:uid="{00000000-0005-0000-0000-0000B1970000}"/>
    <cellStyle name="Normal 2 4 12" xfId="26779" xr:uid="{00000000-0005-0000-0000-0000B2970000}"/>
    <cellStyle name="Normal 2 4 12 2" xfId="26780" xr:uid="{00000000-0005-0000-0000-0000B3970000}"/>
    <cellStyle name="Normal 2 4 12 3" xfId="26781" xr:uid="{00000000-0005-0000-0000-0000B4970000}"/>
    <cellStyle name="Normal 2 4 12_AVA DVA EL" xfId="26782" xr:uid="{00000000-0005-0000-0000-0000B5970000}"/>
    <cellStyle name="Normal 2 4 13" xfId="26783" xr:uid="{00000000-0005-0000-0000-0000B6970000}"/>
    <cellStyle name="Normal 2 4 13 2" xfId="26784" xr:uid="{00000000-0005-0000-0000-0000B7970000}"/>
    <cellStyle name="Normal 2 4 13 3" xfId="26785" xr:uid="{00000000-0005-0000-0000-0000B8970000}"/>
    <cellStyle name="Normal 2 4 13_AVA DVA EL" xfId="26786" xr:uid="{00000000-0005-0000-0000-0000B9970000}"/>
    <cellStyle name="Normal 2 4 14" xfId="26787" xr:uid="{00000000-0005-0000-0000-0000BA970000}"/>
    <cellStyle name="Normal 2 4 14 2" xfId="26788" xr:uid="{00000000-0005-0000-0000-0000BB970000}"/>
    <cellStyle name="Normal 2 4 14 3" xfId="26789" xr:uid="{00000000-0005-0000-0000-0000BC970000}"/>
    <cellStyle name="Normal 2 4 14_AVA DVA EL" xfId="26790" xr:uid="{00000000-0005-0000-0000-0000BD970000}"/>
    <cellStyle name="Normal 2 4 15" xfId="26791" xr:uid="{00000000-0005-0000-0000-0000BE970000}"/>
    <cellStyle name="Normal 2 4 15 2" xfId="26792" xr:uid="{00000000-0005-0000-0000-0000BF970000}"/>
    <cellStyle name="Normal 2 4 15 2 2" xfId="26793" xr:uid="{00000000-0005-0000-0000-0000C0970000}"/>
    <cellStyle name="Normal 2 4 15 2 3" xfId="26794" xr:uid="{00000000-0005-0000-0000-0000C1970000}"/>
    <cellStyle name="Normal 2 4 15 2_AVA DVA EL" xfId="26795" xr:uid="{00000000-0005-0000-0000-0000C2970000}"/>
    <cellStyle name="Normal 2 4 15 3" xfId="26796" xr:uid="{00000000-0005-0000-0000-0000C3970000}"/>
    <cellStyle name="Normal 2 4 15 4" xfId="26797" xr:uid="{00000000-0005-0000-0000-0000C4970000}"/>
    <cellStyle name="Normal 2 4 15_AVA DVA EL" xfId="26798" xr:uid="{00000000-0005-0000-0000-0000C5970000}"/>
    <cellStyle name="Normal 2 4 16" xfId="26799" xr:uid="{00000000-0005-0000-0000-0000C6970000}"/>
    <cellStyle name="Normal 2 4 16 2" xfId="26800" xr:uid="{00000000-0005-0000-0000-0000C7970000}"/>
    <cellStyle name="Normal 2 4 16 3" xfId="26801" xr:uid="{00000000-0005-0000-0000-0000C8970000}"/>
    <cellStyle name="Normal 2 4 16_AVA DVA EL" xfId="26802" xr:uid="{00000000-0005-0000-0000-0000C9970000}"/>
    <cellStyle name="Normal 2 4 17" xfId="26803" xr:uid="{00000000-0005-0000-0000-0000CA970000}"/>
    <cellStyle name="Normal 2 4 17 2" xfId="26804" xr:uid="{00000000-0005-0000-0000-0000CB970000}"/>
    <cellStyle name="Normal 2 4 17 3" xfId="26805" xr:uid="{00000000-0005-0000-0000-0000CC970000}"/>
    <cellStyle name="Normal 2 4 17_AVA DVA EL" xfId="26806" xr:uid="{00000000-0005-0000-0000-0000CD970000}"/>
    <cellStyle name="Normal 2 4 18" xfId="26807" xr:uid="{00000000-0005-0000-0000-0000CE970000}"/>
    <cellStyle name="Normal 2 4 18 2" xfId="26808" xr:uid="{00000000-0005-0000-0000-0000CF970000}"/>
    <cellStyle name="Normal 2 4 18_AVA DVA EL" xfId="26809" xr:uid="{00000000-0005-0000-0000-0000D0970000}"/>
    <cellStyle name="Normal 2 4 19" xfId="36865" xr:uid="{00000000-0005-0000-0000-0000D1970000}"/>
    <cellStyle name="Normal 2 4 2" xfId="8239" xr:uid="{00000000-0005-0000-0000-0000D2970000}"/>
    <cellStyle name="Normal 2 4 2 10" xfId="26810" xr:uid="{00000000-0005-0000-0000-0000D3970000}"/>
    <cellStyle name="Normal 2 4 2 10 2" xfId="26811" xr:uid="{00000000-0005-0000-0000-0000D4970000}"/>
    <cellStyle name="Normal 2 4 2 10 3" xfId="26812" xr:uid="{00000000-0005-0000-0000-0000D5970000}"/>
    <cellStyle name="Normal 2 4 2 10_AVA DVA EL" xfId="26813" xr:uid="{00000000-0005-0000-0000-0000D6970000}"/>
    <cellStyle name="Normal 2 4 2 11" xfId="26814" xr:uid="{00000000-0005-0000-0000-0000D7970000}"/>
    <cellStyle name="Normal 2 4 2 11 2" xfId="26815" xr:uid="{00000000-0005-0000-0000-0000D8970000}"/>
    <cellStyle name="Normal 2 4 2 11 3" xfId="26816" xr:uid="{00000000-0005-0000-0000-0000D9970000}"/>
    <cellStyle name="Normal 2 4 2 11_AVA DVA EL" xfId="26817" xr:uid="{00000000-0005-0000-0000-0000DA970000}"/>
    <cellStyle name="Normal 2 4 2 12" xfId="26818" xr:uid="{00000000-0005-0000-0000-0000DB970000}"/>
    <cellStyle name="Normal 2 4 2 12 2" xfId="26819" xr:uid="{00000000-0005-0000-0000-0000DC970000}"/>
    <cellStyle name="Normal 2 4 2 12 3" xfId="26820" xr:uid="{00000000-0005-0000-0000-0000DD970000}"/>
    <cellStyle name="Normal 2 4 2 12_AVA DVA EL" xfId="26821" xr:uid="{00000000-0005-0000-0000-0000DE970000}"/>
    <cellStyle name="Normal 2 4 2 13" xfId="50265" xr:uid="{00000000-0005-0000-0000-0000DF970000}"/>
    <cellStyle name="Normal 2 4 2 2" xfId="8240" xr:uid="{00000000-0005-0000-0000-0000E0970000}"/>
    <cellStyle name="Normal 2 4 2 2 10" xfId="26822" xr:uid="{00000000-0005-0000-0000-0000E1970000}"/>
    <cellStyle name="Normal 2 4 2 2 10 2" xfId="26823" xr:uid="{00000000-0005-0000-0000-0000E2970000}"/>
    <cellStyle name="Normal 2 4 2 2 10 3" xfId="26824" xr:uid="{00000000-0005-0000-0000-0000E3970000}"/>
    <cellStyle name="Normal 2 4 2 2 10_AVA DVA EL" xfId="26825" xr:uid="{00000000-0005-0000-0000-0000E4970000}"/>
    <cellStyle name="Normal 2 4 2 2 11" xfId="26826" xr:uid="{00000000-0005-0000-0000-0000E5970000}"/>
    <cellStyle name="Normal 2 4 2 2 11 2" xfId="26827" xr:uid="{00000000-0005-0000-0000-0000E6970000}"/>
    <cellStyle name="Normal 2 4 2 2 11 3" xfId="26828" xr:uid="{00000000-0005-0000-0000-0000E7970000}"/>
    <cellStyle name="Normal 2 4 2 2 11_AVA DVA EL" xfId="26829" xr:uid="{00000000-0005-0000-0000-0000E8970000}"/>
    <cellStyle name="Normal 2 4 2 2 12" xfId="50266" xr:uid="{00000000-0005-0000-0000-0000E9970000}"/>
    <cellStyle name="Normal 2 4 2 2 2" xfId="8241" xr:uid="{00000000-0005-0000-0000-0000EA970000}"/>
    <cellStyle name="Normal 2 4 2 2 2 10" xfId="26830" xr:uid="{00000000-0005-0000-0000-0000EB970000}"/>
    <cellStyle name="Normal 2 4 2 2 2 10 2" xfId="26831" xr:uid="{00000000-0005-0000-0000-0000EC970000}"/>
    <cellStyle name="Normal 2 4 2 2 2 10 3" xfId="26832" xr:uid="{00000000-0005-0000-0000-0000ED970000}"/>
    <cellStyle name="Normal 2 4 2 2 2 10_AVA DVA EL" xfId="26833" xr:uid="{00000000-0005-0000-0000-0000EE970000}"/>
    <cellStyle name="Normal 2 4 2 2 2 11" xfId="50267" xr:uid="{00000000-0005-0000-0000-0000EF970000}"/>
    <cellStyle name="Normal 2 4 2 2 2 2" xfId="26834" xr:uid="{00000000-0005-0000-0000-0000F0970000}"/>
    <cellStyle name="Normal 2 4 2 2 2 2 2" xfId="26835" xr:uid="{00000000-0005-0000-0000-0000F1970000}"/>
    <cellStyle name="Normal 2 4 2 2 2 2 2 2" xfId="26836" xr:uid="{00000000-0005-0000-0000-0000F2970000}"/>
    <cellStyle name="Normal 2 4 2 2 2 2 2 3" xfId="26837" xr:uid="{00000000-0005-0000-0000-0000F3970000}"/>
    <cellStyle name="Normal 2 4 2 2 2 2 2_AVA DVA EL" xfId="26838" xr:uid="{00000000-0005-0000-0000-0000F4970000}"/>
    <cellStyle name="Normal 2 4 2 2 2 2 3" xfId="26839" xr:uid="{00000000-0005-0000-0000-0000F5970000}"/>
    <cellStyle name="Normal 2 4 2 2 2 2 3 2" xfId="26840" xr:uid="{00000000-0005-0000-0000-0000F6970000}"/>
    <cellStyle name="Normal 2 4 2 2 2 2 3 3" xfId="26841" xr:uid="{00000000-0005-0000-0000-0000F7970000}"/>
    <cellStyle name="Normal 2 4 2 2 2 2 3_AVA DVA EL" xfId="26842" xr:uid="{00000000-0005-0000-0000-0000F8970000}"/>
    <cellStyle name="Normal 2 4 2 2 2 2 4" xfId="26843" xr:uid="{00000000-0005-0000-0000-0000F9970000}"/>
    <cellStyle name="Normal 2 4 2 2 2 2 5" xfId="26844" xr:uid="{00000000-0005-0000-0000-0000FA970000}"/>
    <cellStyle name="Normal 2 4 2 2 2 2 6" xfId="50268" xr:uid="{00000000-0005-0000-0000-0000FB970000}"/>
    <cellStyle name="Normal 2 4 2 2 2 2_AVA DVA EL" xfId="26845" xr:uid="{00000000-0005-0000-0000-0000FC970000}"/>
    <cellStyle name="Normal 2 4 2 2 2 3" xfId="26846" xr:uid="{00000000-0005-0000-0000-0000FD970000}"/>
    <cellStyle name="Normal 2 4 2 2 2 3 2" xfId="26847" xr:uid="{00000000-0005-0000-0000-0000FE970000}"/>
    <cellStyle name="Normal 2 4 2 2 2 3 3" xfId="26848" xr:uid="{00000000-0005-0000-0000-0000FF970000}"/>
    <cellStyle name="Normal 2 4 2 2 2 3_AVA DVA EL" xfId="26849" xr:uid="{00000000-0005-0000-0000-000000980000}"/>
    <cellStyle name="Normal 2 4 2 2 2 4" xfId="26850" xr:uid="{00000000-0005-0000-0000-000001980000}"/>
    <cellStyle name="Normal 2 4 2 2 2 4 2" xfId="26851" xr:uid="{00000000-0005-0000-0000-000002980000}"/>
    <cellStyle name="Normal 2 4 2 2 2 4 3" xfId="26852" xr:uid="{00000000-0005-0000-0000-000003980000}"/>
    <cellStyle name="Normal 2 4 2 2 2 4_AVA DVA EL" xfId="26853" xr:uid="{00000000-0005-0000-0000-000004980000}"/>
    <cellStyle name="Normal 2 4 2 2 2 5" xfId="26854" xr:uid="{00000000-0005-0000-0000-000005980000}"/>
    <cellStyle name="Normal 2 4 2 2 2 5 2" xfId="26855" xr:uid="{00000000-0005-0000-0000-000006980000}"/>
    <cellStyle name="Normal 2 4 2 2 2 5 3" xfId="26856" xr:uid="{00000000-0005-0000-0000-000007980000}"/>
    <cellStyle name="Normal 2 4 2 2 2 5_AVA DVA EL" xfId="26857" xr:uid="{00000000-0005-0000-0000-000008980000}"/>
    <cellStyle name="Normal 2 4 2 2 2 6" xfId="26858" xr:uid="{00000000-0005-0000-0000-000009980000}"/>
    <cellStyle name="Normal 2 4 2 2 2 6 2" xfId="26859" xr:uid="{00000000-0005-0000-0000-00000A980000}"/>
    <cellStyle name="Normal 2 4 2 2 2 6 3" xfId="26860" xr:uid="{00000000-0005-0000-0000-00000B980000}"/>
    <cellStyle name="Normal 2 4 2 2 2 6_AVA DVA EL" xfId="26861" xr:uid="{00000000-0005-0000-0000-00000C980000}"/>
    <cellStyle name="Normal 2 4 2 2 2 7" xfId="26862" xr:uid="{00000000-0005-0000-0000-00000D980000}"/>
    <cellStyle name="Normal 2 4 2 2 2 7 2" xfId="26863" xr:uid="{00000000-0005-0000-0000-00000E980000}"/>
    <cellStyle name="Normal 2 4 2 2 2 7 3" xfId="26864" xr:uid="{00000000-0005-0000-0000-00000F980000}"/>
    <cellStyle name="Normal 2 4 2 2 2 7_AVA DVA EL" xfId="26865" xr:uid="{00000000-0005-0000-0000-000010980000}"/>
    <cellStyle name="Normal 2 4 2 2 2 8" xfId="26866" xr:uid="{00000000-0005-0000-0000-000011980000}"/>
    <cellStyle name="Normal 2 4 2 2 2 8 2" xfId="26867" xr:uid="{00000000-0005-0000-0000-000012980000}"/>
    <cellStyle name="Normal 2 4 2 2 2 8 3" xfId="26868" xr:uid="{00000000-0005-0000-0000-000013980000}"/>
    <cellStyle name="Normal 2 4 2 2 2 8_AVA DVA EL" xfId="26869" xr:uid="{00000000-0005-0000-0000-000014980000}"/>
    <cellStyle name="Normal 2 4 2 2 2 9" xfId="26870" xr:uid="{00000000-0005-0000-0000-000015980000}"/>
    <cellStyle name="Normal 2 4 2 2 2 9 2" xfId="26871" xr:uid="{00000000-0005-0000-0000-000016980000}"/>
    <cellStyle name="Normal 2 4 2 2 2 9 3" xfId="26872" xr:uid="{00000000-0005-0000-0000-000017980000}"/>
    <cellStyle name="Normal 2 4 2 2 2 9_AVA DVA EL" xfId="26873" xr:uid="{00000000-0005-0000-0000-000018980000}"/>
    <cellStyle name="Normal 2 4 2 2 2_3. Chng in credit spreads" xfId="50269" xr:uid="{00000000-0005-0000-0000-000019980000}"/>
    <cellStyle name="Normal 2 4 2 2 3" xfId="8242" xr:uid="{00000000-0005-0000-0000-00001A980000}"/>
    <cellStyle name="Normal 2 4 2 2 3 2" xfId="26874" xr:uid="{00000000-0005-0000-0000-00001B980000}"/>
    <cellStyle name="Normal 2 4 2 2 3 2 2" xfId="26875" xr:uid="{00000000-0005-0000-0000-00001C980000}"/>
    <cellStyle name="Normal 2 4 2 2 3 2 3" xfId="26876" xr:uid="{00000000-0005-0000-0000-00001D980000}"/>
    <cellStyle name="Normal 2 4 2 2 3 2 4" xfId="50270" xr:uid="{00000000-0005-0000-0000-00001E980000}"/>
    <cellStyle name="Normal 2 4 2 2 3 2_AVA DVA EL" xfId="26877" xr:uid="{00000000-0005-0000-0000-00001F980000}"/>
    <cellStyle name="Normal 2 4 2 2 3 3" xfId="26878" xr:uid="{00000000-0005-0000-0000-000020980000}"/>
    <cellStyle name="Normal 2 4 2 2 3 3 2" xfId="26879" xr:uid="{00000000-0005-0000-0000-000021980000}"/>
    <cellStyle name="Normal 2 4 2 2 3 3 3" xfId="26880" xr:uid="{00000000-0005-0000-0000-000022980000}"/>
    <cellStyle name="Normal 2 4 2 2 3 3_AVA DVA EL" xfId="26881" xr:uid="{00000000-0005-0000-0000-000023980000}"/>
    <cellStyle name="Normal 2 4 2 2 3 4" xfId="26882" xr:uid="{00000000-0005-0000-0000-000024980000}"/>
    <cellStyle name="Normal 2 4 2 2 3 4 2" xfId="26883" xr:uid="{00000000-0005-0000-0000-000025980000}"/>
    <cellStyle name="Normal 2 4 2 2 3 4 3" xfId="26884" xr:uid="{00000000-0005-0000-0000-000026980000}"/>
    <cellStyle name="Normal 2 4 2 2 3 4_AVA DVA EL" xfId="26885" xr:uid="{00000000-0005-0000-0000-000027980000}"/>
    <cellStyle name="Normal 2 4 2 2 3 5" xfId="50271" xr:uid="{00000000-0005-0000-0000-000028980000}"/>
    <cellStyle name="Normal 2 4 2 2 3_3. Chng in credit spreads" xfId="50272" xr:uid="{00000000-0005-0000-0000-000029980000}"/>
    <cellStyle name="Normal 2 4 2 2 4" xfId="26886" xr:uid="{00000000-0005-0000-0000-00002A980000}"/>
    <cellStyle name="Normal 2 4 2 2 4 2" xfId="26887" xr:uid="{00000000-0005-0000-0000-00002B980000}"/>
    <cellStyle name="Normal 2 4 2 2 4 2 2" xfId="50273" xr:uid="{00000000-0005-0000-0000-00002C980000}"/>
    <cellStyle name="Normal 2 4 2 2 4 3" xfId="26888" xr:uid="{00000000-0005-0000-0000-00002D980000}"/>
    <cellStyle name="Normal 2 4 2 2 4 4" xfId="50274" xr:uid="{00000000-0005-0000-0000-00002E980000}"/>
    <cellStyle name="Normal 2 4 2 2 4_3. Chng in credit spreads" xfId="50275" xr:uid="{00000000-0005-0000-0000-00002F980000}"/>
    <cellStyle name="Normal 2 4 2 2 5" xfId="26889" xr:uid="{00000000-0005-0000-0000-000030980000}"/>
    <cellStyle name="Normal 2 4 2 2 5 2" xfId="26890" xr:uid="{00000000-0005-0000-0000-000031980000}"/>
    <cellStyle name="Normal 2 4 2 2 5 3" xfId="26891" xr:uid="{00000000-0005-0000-0000-000032980000}"/>
    <cellStyle name="Normal 2 4 2 2 5 4" xfId="50276" xr:uid="{00000000-0005-0000-0000-000033980000}"/>
    <cellStyle name="Normal 2 4 2 2 5_AVA DVA EL" xfId="26892" xr:uid="{00000000-0005-0000-0000-000034980000}"/>
    <cellStyle name="Normal 2 4 2 2 6" xfId="26893" xr:uid="{00000000-0005-0000-0000-000035980000}"/>
    <cellStyle name="Normal 2 4 2 2 6 2" xfId="26894" xr:uid="{00000000-0005-0000-0000-000036980000}"/>
    <cellStyle name="Normal 2 4 2 2 6 3" xfId="26895" xr:uid="{00000000-0005-0000-0000-000037980000}"/>
    <cellStyle name="Normal 2 4 2 2 6_AVA DVA EL" xfId="26896" xr:uid="{00000000-0005-0000-0000-000038980000}"/>
    <cellStyle name="Normal 2 4 2 2 7" xfId="26897" xr:uid="{00000000-0005-0000-0000-000039980000}"/>
    <cellStyle name="Normal 2 4 2 2 7 2" xfId="26898" xr:uid="{00000000-0005-0000-0000-00003A980000}"/>
    <cellStyle name="Normal 2 4 2 2 7 3" xfId="26899" xr:uid="{00000000-0005-0000-0000-00003B980000}"/>
    <cellStyle name="Normal 2 4 2 2 7_AVA DVA EL" xfId="26900" xr:uid="{00000000-0005-0000-0000-00003C980000}"/>
    <cellStyle name="Normal 2 4 2 2 8" xfId="26901" xr:uid="{00000000-0005-0000-0000-00003D980000}"/>
    <cellStyle name="Normal 2 4 2 2 8 2" xfId="26902" xr:uid="{00000000-0005-0000-0000-00003E980000}"/>
    <cellStyle name="Normal 2 4 2 2 8 3" xfId="26903" xr:uid="{00000000-0005-0000-0000-00003F980000}"/>
    <cellStyle name="Normal 2 4 2 2 8_AVA DVA EL" xfId="26904" xr:uid="{00000000-0005-0000-0000-000040980000}"/>
    <cellStyle name="Normal 2 4 2 2 9" xfId="26905" xr:uid="{00000000-0005-0000-0000-000041980000}"/>
    <cellStyle name="Normal 2 4 2 2 9 2" xfId="26906" xr:uid="{00000000-0005-0000-0000-000042980000}"/>
    <cellStyle name="Normal 2 4 2 2 9 3" xfId="26907" xr:uid="{00000000-0005-0000-0000-000043980000}"/>
    <cellStyle name="Normal 2 4 2 2 9_AVA DVA EL" xfId="26908" xr:uid="{00000000-0005-0000-0000-000044980000}"/>
    <cellStyle name="Normal 2 4 2 2_3. Chng in credit spreads" xfId="50277" xr:uid="{00000000-0005-0000-0000-000045980000}"/>
    <cellStyle name="Normal 2 4 2 3" xfId="8243" xr:uid="{00000000-0005-0000-0000-000046980000}"/>
    <cellStyle name="Normal 2 4 2 3 10" xfId="26909" xr:uid="{00000000-0005-0000-0000-000047980000}"/>
    <cellStyle name="Normal 2 4 2 3 10 2" xfId="26910" xr:uid="{00000000-0005-0000-0000-000048980000}"/>
    <cellStyle name="Normal 2 4 2 3 10 3" xfId="26911" xr:uid="{00000000-0005-0000-0000-000049980000}"/>
    <cellStyle name="Normal 2 4 2 3 10_AVA DVA EL" xfId="26912" xr:uid="{00000000-0005-0000-0000-00004A980000}"/>
    <cellStyle name="Normal 2 4 2 3 11" xfId="50278" xr:uid="{00000000-0005-0000-0000-00004B980000}"/>
    <cellStyle name="Normal 2 4 2 3 2" xfId="8244" xr:uid="{00000000-0005-0000-0000-00004C980000}"/>
    <cellStyle name="Normal 2 4 2 3 2 2" xfId="26913" xr:uid="{00000000-0005-0000-0000-00004D980000}"/>
    <cellStyle name="Normal 2 4 2 3 2 2 2" xfId="26914" xr:uid="{00000000-0005-0000-0000-00004E980000}"/>
    <cellStyle name="Normal 2 4 2 3 2 2 3" xfId="26915" xr:uid="{00000000-0005-0000-0000-00004F980000}"/>
    <cellStyle name="Normal 2 4 2 3 2 2_AVA DVA EL" xfId="26916" xr:uid="{00000000-0005-0000-0000-000050980000}"/>
    <cellStyle name="Normal 2 4 2 3 2 3" xfId="26917" xr:uid="{00000000-0005-0000-0000-000051980000}"/>
    <cellStyle name="Normal 2 4 2 3 2 3 2" xfId="26918" xr:uid="{00000000-0005-0000-0000-000052980000}"/>
    <cellStyle name="Normal 2 4 2 3 2 3 3" xfId="26919" xr:uid="{00000000-0005-0000-0000-000053980000}"/>
    <cellStyle name="Normal 2 4 2 3 2 3_AVA DVA EL" xfId="26920" xr:uid="{00000000-0005-0000-0000-000054980000}"/>
    <cellStyle name="Normal 2 4 2 3 2 4" xfId="26921" xr:uid="{00000000-0005-0000-0000-000055980000}"/>
    <cellStyle name="Normal 2 4 2 3 2 4 2" xfId="26922" xr:uid="{00000000-0005-0000-0000-000056980000}"/>
    <cellStyle name="Normal 2 4 2 3 2 4 3" xfId="26923" xr:uid="{00000000-0005-0000-0000-000057980000}"/>
    <cellStyle name="Normal 2 4 2 3 2 4_AVA DVA EL" xfId="26924" xr:uid="{00000000-0005-0000-0000-000058980000}"/>
    <cellStyle name="Normal 2 4 2 3 2 5" xfId="50279" xr:uid="{00000000-0005-0000-0000-000059980000}"/>
    <cellStyle name="Normal 2 4 2 3 2_AVA DVA EL" xfId="50280" xr:uid="{00000000-0005-0000-0000-00005A980000}"/>
    <cellStyle name="Normal 2 4 2 3 3" xfId="8245" xr:uid="{00000000-0005-0000-0000-00005B980000}"/>
    <cellStyle name="Normal 2 4 2 3 3 2" xfId="26925" xr:uid="{00000000-0005-0000-0000-00005C980000}"/>
    <cellStyle name="Normal 2 4 2 3 3 2 2" xfId="26926" xr:uid="{00000000-0005-0000-0000-00005D980000}"/>
    <cellStyle name="Normal 2 4 2 3 3 2 3" xfId="26927" xr:uid="{00000000-0005-0000-0000-00005E980000}"/>
    <cellStyle name="Normal 2 4 2 3 3 2_AVA DVA EL" xfId="26928" xr:uid="{00000000-0005-0000-0000-00005F980000}"/>
    <cellStyle name="Normal 2 4 2 3 3_AVA DVA EL" xfId="50281" xr:uid="{00000000-0005-0000-0000-000060980000}"/>
    <cellStyle name="Normal 2 4 2 3 4" xfId="26929" xr:uid="{00000000-0005-0000-0000-000061980000}"/>
    <cellStyle name="Normal 2 4 2 3 4 2" xfId="26930" xr:uid="{00000000-0005-0000-0000-000062980000}"/>
    <cellStyle name="Normal 2 4 2 3 4 3" xfId="26931" xr:uid="{00000000-0005-0000-0000-000063980000}"/>
    <cellStyle name="Normal 2 4 2 3 4_AVA DVA EL" xfId="26932" xr:uid="{00000000-0005-0000-0000-000064980000}"/>
    <cellStyle name="Normal 2 4 2 3 5" xfId="26933" xr:uid="{00000000-0005-0000-0000-000065980000}"/>
    <cellStyle name="Normal 2 4 2 3 5 2" xfId="26934" xr:uid="{00000000-0005-0000-0000-000066980000}"/>
    <cellStyle name="Normal 2 4 2 3 5 3" xfId="26935" xr:uid="{00000000-0005-0000-0000-000067980000}"/>
    <cellStyle name="Normal 2 4 2 3 5_AVA DVA EL" xfId="26936" xr:uid="{00000000-0005-0000-0000-000068980000}"/>
    <cellStyle name="Normal 2 4 2 3 6" xfId="26937" xr:uid="{00000000-0005-0000-0000-000069980000}"/>
    <cellStyle name="Normal 2 4 2 3 6 2" xfId="26938" xr:uid="{00000000-0005-0000-0000-00006A980000}"/>
    <cellStyle name="Normal 2 4 2 3 6 3" xfId="26939" xr:uid="{00000000-0005-0000-0000-00006B980000}"/>
    <cellStyle name="Normal 2 4 2 3 6_AVA DVA EL" xfId="26940" xr:uid="{00000000-0005-0000-0000-00006C980000}"/>
    <cellStyle name="Normal 2 4 2 3 7" xfId="26941" xr:uid="{00000000-0005-0000-0000-00006D980000}"/>
    <cellStyle name="Normal 2 4 2 3 7 2" xfId="26942" xr:uid="{00000000-0005-0000-0000-00006E980000}"/>
    <cellStyle name="Normal 2 4 2 3 7 3" xfId="26943" xr:uid="{00000000-0005-0000-0000-00006F980000}"/>
    <cellStyle name="Normal 2 4 2 3 7_AVA DVA EL" xfId="26944" xr:uid="{00000000-0005-0000-0000-000070980000}"/>
    <cellStyle name="Normal 2 4 2 3 8" xfId="26945" xr:uid="{00000000-0005-0000-0000-000071980000}"/>
    <cellStyle name="Normal 2 4 2 3 8 2" xfId="26946" xr:uid="{00000000-0005-0000-0000-000072980000}"/>
    <cellStyle name="Normal 2 4 2 3 8 3" xfId="26947" xr:uid="{00000000-0005-0000-0000-000073980000}"/>
    <cellStyle name="Normal 2 4 2 3 8_AVA DVA EL" xfId="26948" xr:uid="{00000000-0005-0000-0000-000074980000}"/>
    <cellStyle name="Normal 2 4 2 3 9" xfId="26949" xr:uid="{00000000-0005-0000-0000-000075980000}"/>
    <cellStyle name="Normal 2 4 2 3 9 2" xfId="26950" xr:uid="{00000000-0005-0000-0000-000076980000}"/>
    <cellStyle name="Normal 2 4 2 3 9 3" xfId="26951" xr:uid="{00000000-0005-0000-0000-000077980000}"/>
    <cellStyle name="Normal 2 4 2 3 9_AVA DVA EL" xfId="26952" xr:uid="{00000000-0005-0000-0000-000078980000}"/>
    <cellStyle name="Normal 2 4 2 3_3. Chng in credit spreads" xfId="50282" xr:uid="{00000000-0005-0000-0000-000079980000}"/>
    <cellStyle name="Normal 2 4 2 4" xfId="8246" xr:uid="{00000000-0005-0000-0000-00007A980000}"/>
    <cellStyle name="Normal 2 4 2 4 2" xfId="8247" xr:uid="{00000000-0005-0000-0000-00007B980000}"/>
    <cellStyle name="Normal 2 4 2 4 2 2" xfId="26953" xr:uid="{00000000-0005-0000-0000-00007C980000}"/>
    <cellStyle name="Normal 2 4 2 4 2 2 2" xfId="26954" xr:uid="{00000000-0005-0000-0000-00007D980000}"/>
    <cellStyle name="Normal 2 4 2 4 2 2 3" xfId="26955" xr:uid="{00000000-0005-0000-0000-00007E980000}"/>
    <cellStyle name="Normal 2 4 2 4 2 2_AVA DVA EL" xfId="26956" xr:uid="{00000000-0005-0000-0000-00007F980000}"/>
    <cellStyle name="Normal 2 4 2 4 2 3" xfId="50283" xr:uid="{00000000-0005-0000-0000-000080980000}"/>
    <cellStyle name="Normal 2 4 2 4 2_AVA DVA EL" xfId="50284" xr:uid="{00000000-0005-0000-0000-000081980000}"/>
    <cellStyle name="Normal 2 4 2 4 3" xfId="8248" xr:uid="{00000000-0005-0000-0000-000082980000}"/>
    <cellStyle name="Normal 2 4 2 4 3 2" xfId="26957" xr:uid="{00000000-0005-0000-0000-000083980000}"/>
    <cellStyle name="Normal 2 4 2 4 3 2 2" xfId="26958" xr:uid="{00000000-0005-0000-0000-000084980000}"/>
    <cellStyle name="Normal 2 4 2 4 3 2 3" xfId="26959" xr:uid="{00000000-0005-0000-0000-000085980000}"/>
    <cellStyle name="Normal 2 4 2 4 3 2_AVA DVA EL" xfId="26960" xr:uid="{00000000-0005-0000-0000-000086980000}"/>
    <cellStyle name="Normal 2 4 2 4 3_AVA DVA EL" xfId="50285" xr:uid="{00000000-0005-0000-0000-000087980000}"/>
    <cellStyle name="Normal 2 4 2 4 4" xfId="26961" xr:uid="{00000000-0005-0000-0000-000088980000}"/>
    <cellStyle name="Normal 2 4 2 4 4 2" xfId="26962" xr:uid="{00000000-0005-0000-0000-000089980000}"/>
    <cellStyle name="Normal 2 4 2 4 4 3" xfId="26963" xr:uid="{00000000-0005-0000-0000-00008A980000}"/>
    <cellStyle name="Normal 2 4 2 4 4_AVA DVA EL" xfId="26964" xr:uid="{00000000-0005-0000-0000-00008B980000}"/>
    <cellStyle name="Normal 2 4 2 4 5" xfId="50286" xr:uid="{00000000-0005-0000-0000-00008C980000}"/>
    <cellStyle name="Normal 2 4 2 4_3. Chng in credit spreads" xfId="50287" xr:uid="{00000000-0005-0000-0000-00008D980000}"/>
    <cellStyle name="Normal 2 4 2 5" xfId="8249" xr:uid="{00000000-0005-0000-0000-00008E980000}"/>
    <cellStyle name="Normal 2 4 2 5 2" xfId="26965" xr:uid="{00000000-0005-0000-0000-00008F980000}"/>
    <cellStyle name="Normal 2 4 2 5 2 2" xfId="26966" xr:uid="{00000000-0005-0000-0000-000090980000}"/>
    <cellStyle name="Normal 2 4 2 5 2 3" xfId="26967" xr:uid="{00000000-0005-0000-0000-000091980000}"/>
    <cellStyle name="Normal 2 4 2 5 2 4" xfId="50288" xr:uid="{00000000-0005-0000-0000-000092980000}"/>
    <cellStyle name="Normal 2 4 2 5 2_AVA DVA EL" xfId="26968" xr:uid="{00000000-0005-0000-0000-000093980000}"/>
    <cellStyle name="Normal 2 4 2 5 3" xfId="50289" xr:uid="{00000000-0005-0000-0000-000094980000}"/>
    <cellStyle name="Normal 2 4 2 5_3. Chng in credit spreads" xfId="50290" xr:uid="{00000000-0005-0000-0000-000095980000}"/>
    <cellStyle name="Normal 2 4 2 6" xfId="8250" xr:uid="{00000000-0005-0000-0000-000096980000}"/>
    <cellStyle name="Normal 2 4 2 6 2" xfId="26969" xr:uid="{00000000-0005-0000-0000-000097980000}"/>
    <cellStyle name="Normal 2 4 2 6 2 2" xfId="26970" xr:uid="{00000000-0005-0000-0000-000098980000}"/>
    <cellStyle name="Normal 2 4 2 6 2 3" xfId="26971" xr:uid="{00000000-0005-0000-0000-000099980000}"/>
    <cellStyle name="Normal 2 4 2 6 2 4" xfId="50291" xr:uid="{00000000-0005-0000-0000-00009A980000}"/>
    <cellStyle name="Normal 2 4 2 6 2_AVA DVA EL" xfId="26972" xr:uid="{00000000-0005-0000-0000-00009B980000}"/>
    <cellStyle name="Normal 2 4 2 6 3" xfId="50292" xr:uid="{00000000-0005-0000-0000-00009C980000}"/>
    <cellStyle name="Normal 2 4 2 6_3. Chng in credit spreads" xfId="50293" xr:uid="{00000000-0005-0000-0000-00009D980000}"/>
    <cellStyle name="Normal 2 4 2 7" xfId="26973" xr:uid="{00000000-0005-0000-0000-00009E980000}"/>
    <cellStyle name="Normal 2 4 2 7 2" xfId="26974" xr:uid="{00000000-0005-0000-0000-00009F980000}"/>
    <cellStyle name="Normal 2 4 2 7 3" xfId="26975" xr:uid="{00000000-0005-0000-0000-0000A0980000}"/>
    <cellStyle name="Normal 2 4 2 7 4" xfId="50294" xr:uid="{00000000-0005-0000-0000-0000A1980000}"/>
    <cellStyle name="Normal 2 4 2 7_AVA DVA EL" xfId="26976" xr:uid="{00000000-0005-0000-0000-0000A2980000}"/>
    <cellStyle name="Normal 2 4 2 8" xfId="26977" xr:uid="{00000000-0005-0000-0000-0000A3980000}"/>
    <cellStyle name="Normal 2 4 2 8 2" xfId="26978" xr:uid="{00000000-0005-0000-0000-0000A4980000}"/>
    <cellStyle name="Normal 2 4 2 8 3" xfId="26979" xr:uid="{00000000-0005-0000-0000-0000A5980000}"/>
    <cellStyle name="Normal 2 4 2 8_AVA DVA EL" xfId="26980" xr:uid="{00000000-0005-0000-0000-0000A6980000}"/>
    <cellStyle name="Normal 2 4 2 9" xfId="26981" xr:uid="{00000000-0005-0000-0000-0000A7980000}"/>
    <cellStyle name="Normal 2 4 2 9 2" xfId="26982" xr:uid="{00000000-0005-0000-0000-0000A8980000}"/>
    <cellStyle name="Normal 2 4 2 9 3" xfId="26983" xr:uid="{00000000-0005-0000-0000-0000A9980000}"/>
    <cellStyle name="Normal 2 4 2 9_AVA DVA EL" xfId="26984" xr:uid="{00000000-0005-0000-0000-0000AA980000}"/>
    <cellStyle name="Normal 2 4 2_3. Chng in credit spreads" xfId="50295" xr:uid="{00000000-0005-0000-0000-0000AB980000}"/>
    <cellStyle name="Normal 2 4 3" xfId="8251" xr:uid="{00000000-0005-0000-0000-0000AC980000}"/>
    <cellStyle name="Normal 2 4 3 10" xfId="26985" xr:uid="{00000000-0005-0000-0000-0000AD980000}"/>
    <cellStyle name="Normal 2 4 3 10 2" xfId="26986" xr:uid="{00000000-0005-0000-0000-0000AE980000}"/>
    <cellStyle name="Normal 2 4 3 10 3" xfId="26987" xr:uid="{00000000-0005-0000-0000-0000AF980000}"/>
    <cellStyle name="Normal 2 4 3 10_AVA DVA EL" xfId="26988" xr:uid="{00000000-0005-0000-0000-0000B0980000}"/>
    <cellStyle name="Normal 2 4 3 11" xfId="26989" xr:uid="{00000000-0005-0000-0000-0000B1980000}"/>
    <cellStyle name="Normal 2 4 3 11 2" xfId="26990" xr:uid="{00000000-0005-0000-0000-0000B2980000}"/>
    <cellStyle name="Normal 2 4 3 11 3" xfId="26991" xr:uid="{00000000-0005-0000-0000-0000B3980000}"/>
    <cellStyle name="Normal 2 4 3 11_AVA DVA EL" xfId="26992" xr:uid="{00000000-0005-0000-0000-0000B4980000}"/>
    <cellStyle name="Normal 2 4 3 12" xfId="50296" xr:uid="{00000000-0005-0000-0000-0000B5980000}"/>
    <cellStyle name="Normal 2 4 3 2" xfId="8252" xr:uid="{00000000-0005-0000-0000-0000B6980000}"/>
    <cellStyle name="Normal 2 4 3 2 10" xfId="26993" xr:uid="{00000000-0005-0000-0000-0000B7980000}"/>
    <cellStyle name="Normal 2 4 3 2 10 2" xfId="26994" xr:uid="{00000000-0005-0000-0000-0000B8980000}"/>
    <cellStyle name="Normal 2 4 3 2 10 3" xfId="26995" xr:uid="{00000000-0005-0000-0000-0000B9980000}"/>
    <cellStyle name="Normal 2 4 3 2 10_AVA DVA EL" xfId="26996" xr:uid="{00000000-0005-0000-0000-0000BA980000}"/>
    <cellStyle name="Normal 2 4 3 2 11" xfId="50297" xr:uid="{00000000-0005-0000-0000-0000BB980000}"/>
    <cellStyle name="Normal 2 4 3 2 2" xfId="8253" xr:uid="{00000000-0005-0000-0000-0000BC980000}"/>
    <cellStyle name="Normal 2 4 3 2 2 2" xfId="26997" xr:uid="{00000000-0005-0000-0000-0000BD980000}"/>
    <cellStyle name="Normal 2 4 3 2 2 2 2" xfId="26998" xr:uid="{00000000-0005-0000-0000-0000BE980000}"/>
    <cellStyle name="Normal 2 4 3 2 2 2 3" xfId="26999" xr:uid="{00000000-0005-0000-0000-0000BF980000}"/>
    <cellStyle name="Normal 2 4 3 2 2 2 4" xfId="50298" xr:uid="{00000000-0005-0000-0000-0000C0980000}"/>
    <cellStyle name="Normal 2 4 3 2 2 2_AVA DVA EL" xfId="27000" xr:uid="{00000000-0005-0000-0000-0000C1980000}"/>
    <cellStyle name="Normal 2 4 3 2 2 3" xfId="27001" xr:uid="{00000000-0005-0000-0000-0000C2980000}"/>
    <cellStyle name="Normal 2 4 3 2 2 3 2" xfId="27002" xr:uid="{00000000-0005-0000-0000-0000C3980000}"/>
    <cellStyle name="Normal 2 4 3 2 2 3 3" xfId="27003" xr:uid="{00000000-0005-0000-0000-0000C4980000}"/>
    <cellStyle name="Normal 2 4 3 2 2 3_AVA DVA EL" xfId="27004" xr:uid="{00000000-0005-0000-0000-0000C5980000}"/>
    <cellStyle name="Normal 2 4 3 2 2 4" xfId="27005" xr:uid="{00000000-0005-0000-0000-0000C6980000}"/>
    <cellStyle name="Normal 2 4 3 2 2 4 2" xfId="27006" xr:uid="{00000000-0005-0000-0000-0000C7980000}"/>
    <cellStyle name="Normal 2 4 3 2 2 4 3" xfId="27007" xr:uid="{00000000-0005-0000-0000-0000C8980000}"/>
    <cellStyle name="Normal 2 4 3 2 2 4_AVA DVA EL" xfId="27008" xr:uid="{00000000-0005-0000-0000-0000C9980000}"/>
    <cellStyle name="Normal 2 4 3 2 2 5" xfId="50299" xr:uid="{00000000-0005-0000-0000-0000CA980000}"/>
    <cellStyle name="Normal 2 4 3 2 2_3. Chng in credit spreads" xfId="50300" xr:uid="{00000000-0005-0000-0000-0000CB980000}"/>
    <cellStyle name="Normal 2 4 3 2 3" xfId="8254" xr:uid="{00000000-0005-0000-0000-0000CC980000}"/>
    <cellStyle name="Normal 2 4 3 2 3 2" xfId="27009" xr:uid="{00000000-0005-0000-0000-0000CD980000}"/>
    <cellStyle name="Normal 2 4 3 2 3 2 2" xfId="27010" xr:uid="{00000000-0005-0000-0000-0000CE980000}"/>
    <cellStyle name="Normal 2 4 3 2 3 2 3" xfId="27011" xr:uid="{00000000-0005-0000-0000-0000CF980000}"/>
    <cellStyle name="Normal 2 4 3 2 3 2 4" xfId="50301" xr:uid="{00000000-0005-0000-0000-0000D0980000}"/>
    <cellStyle name="Normal 2 4 3 2 3 2_AVA DVA EL" xfId="27012" xr:uid="{00000000-0005-0000-0000-0000D1980000}"/>
    <cellStyle name="Normal 2 4 3 2 3 3" xfId="50302" xr:uid="{00000000-0005-0000-0000-0000D2980000}"/>
    <cellStyle name="Normal 2 4 3 2 3_3. Chng in credit spreads" xfId="50303" xr:uid="{00000000-0005-0000-0000-0000D3980000}"/>
    <cellStyle name="Normal 2 4 3 2 4" xfId="27013" xr:uid="{00000000-0005-0000-0000-0000D4980000}"/>
    <cellStyle name="Normal 2 4 3 2 4 2" xfId="27014" xr:uid="{00000000-0005-0000-0000-0000D5980000}"/>
    <cellStyle name="Normal 2 4 3 2 4 2 2" xfId="50304" xr:uid="{00000000-0005-0000-0000-0000D6980000}"/>
    <cellStyle name="Normal 2 4 3 2 4 3" xfId="27015" xr:uid="{00000000-0005-0000-0000-0000D7980000}"/>
    <cellStyle name="Normal 2 4 3 2 4 4" xfId="50305" xr:uid="{00000000-0005-0000-0000-0000D8980000}"/>
    <cellStyle name="Normal 2 4 3 2 4_3. Chng in credit spreads" xfId="50306" xr:uid="{00000000-0005-0000-0000-0000D9980000}"/>
    <cellStyle name="Normal 2 4 3 2 5" xfId="27016" xr:uid="{00000000-0005-0000-0000-0000DA980000}"/>
    <cellStyle name="Normal 2 4 3 2 5 2" xfId="27017" xr:uid="{00000000-0005-0000-0000-0000DB980000}"/>
    <cellStyle name="Normal 2 4 3 2 5 3" xfId="27018" xr:uid="{00000000-0005-0000-0000-0000DC980000}"/>
    <cellStyle name="Normal 2 4 3 2 5 4" xfId="50307" xr:uid="{00000000-0005-0000-0000-0000DD980000}"/>
    <cellStyle name="Normal 2 4 3 2 5_AVA DVA EL" xfId="27019" xr:uid="{00000000-0005-0000-0000-0000DE980000}"/>
    <cellStyle name="Normal 2 4 3 2 6" xfId="27020" xr:uid="{00000000-0005-0000-0000-0000DF980000}"/>
    <cellStyle name="Normal 2 4 3 2 6 2" xfId="27021" xr:uid="{00000000-0005-0000-0000-0000E0980000}"/>
    <cellStyle name="Normal 2 4 3 2 6 3" xfId="27022" xr:uid="{00000000-0005-0000-0000-0000E1980000}"/>
    <cellStyle name="Normal 2 4 3 2 6_AVA DVA EL" xfId="27023" xr:uid="{00000000-0005-0000-0000-0000E2980000}"/>
    <cellStyle name="Normal 2 4 3 2 7" xfId="27024" xr:uid="{00000000-0005-0000-0000-0000E3980000}"/>
    <cellStyle name="Normal 2 4 3 2 7 2" xfId="27025" xr:uid="{00000000-0005-0000-0000-0000E4980000}"/>
    <cellStyle name="Normal 2 4 3 2 7 3" xfId="27026" xr:uid="{00000000-0005-0000-0000-0000E5980000}"/>
    <cellStyle name="Normal 2 4 3 2 7_AVA DVA EL" xfId="27027" xr:uid="{00000000-0005-0000-0000-0000E6980000}"/>
    <cellStyle name="Normal 2 4 3 2 8" xfId="27028" xr:uid="{00000000-0005-0000-0000-0000E7980000}"/>
    <cellStyle name="Normal 2 4 3 2 8 2" xfId="27029" xr:uid="{00000000-0005-0000-0000-0000E8980000}"/>
    <cellStyle name="Normal 2 4 3 2 8 3" xfId="27030" xr:uid="{00000000-0005-0000-0000-0000E9980000}"/>
    <cellStyle name="Normal 2 4 3 2 8_AVA DVA EL" xfId="27031" xr:uid="{00000000-0005-0000-0000-0000EA980000}"/>
    <cellStyle name="Normal 2 4 3 2 9" xfId="27032" xr:uid="{00000000-0005-0000-0000-0000EB980000}"/>
    <cellStyle name="Normal 2 4 3 2 9 2" xfId="27033" xr:uid="{00000000-0005-0000-0000-0000EC980000}"/>
    <cellStyle name="Normal 2 4 3 2 9 3" xfId="27034" xr:uid="{00000000-0005-0000-0000-0000ED980000}"/>
    <cellStyle name="Normal 2 4 3 2 9_AVA DVA EL" xfId="27035" xr:uid="{00000000-0005-0000-0000-0000EE980000}"/>
    <cellStyle name="Normal 2 4 3 2_3. Chng in credit spreads" xfId="50308" xr:uid="{00000000-0005-0000-0000-0000EF980000}"/>
    <cellStyle name="Normal 2 4 3 3" xfId="8255" xr:uid="{00000000-0005-0000-0000-0000F0980000}"/>
    <cellStyle name="Normal 2 4 3 3 2" xfId="8256" xr:uid="{00000000-0005-0000-0000-0000F1980000}"/>
    <cellStyle name="Normal 2 4 3 3 2 2" xfId="27036" xr:uid="{00000000-0005-0000-0000-0000F2980000}"/>
    <cellStyle name="Normal 2 4 3 3 2 2 2" xfId="27037" xr:uid="{00000000-0005-0000-0000-0000F3980000}"/>
    <cellStyle name="Normal 2 4 3 3 2 2 3" xfId="27038" xr:uid="{00000000-0005-0000-0000-0000F4980000}"/>
    <cellStyle name="Normal 2 4 3 3 2 2_AVA DVA EL" xfId="27039" xr:uid="{00000000-0005-0000-0000-0000F5980000}"/>
    <cellStyle name="Normal 2 4 3 3 2 3" xfId="50309" xr:uid="{00000000-0005-0000-0000-0000F6980000}"/>
    <cellStyle name="Normal 2 4 3 3 2_AVA DVA EL" xfId="50310" xr:uid="{00000000-0005-0000-0000-0000F7980000}"/>
    <cellStyle name="Normal 2 4 3 3 3" xfId="8257" xr:uid="{00000000-0005-0000-0000-0000F8980000}"/>
    <cellStyle name="Normal 2 4 3 3 3 2" xfId="27040" xr:uid="{00000000-0005-0000-0000-0000F9980000}"/>
    <cellStyle name="Normal 2 4 3 3 3 2 2" xfId="27041" xr:uid="{00000000-0005-0000-0000-0000FA980000}"/>
    <cellStyle name="Normal 2 4 3 3 3 2 3" xfId="27042" xr:uid="{00000000-0005-0000-0000-0000FB980000}"/>
    <cellStyle name="Normal 2 4 3 3 3 2_AVA DVA EL" xfId="27043" xr:uid="{00000000-0005-0000-0000-0000FC980000}"/>
    <cellStyle name="Normal 2 4 3 3 3_AVA DVA EL" xfId="50311" xr:uid="{00000000-0005-0000-0000-0000FD980000}"/>
    <cellStyle name="Normal 2 4 3 3 4" xfId="27044" xr:uid="{00000000-0005-0000-0000-0000FE980000}"/>
    <cellStyle name="Normal 2 4 3 3 4 2" xfId="27045" xr:uid="{00000000-0005-0000-0000-0000FF980000}"/>
    <cellStyle name="Normal 2 4 3 3 4 3" xfId="27046" xr:uid="{00000000-0005-0000-0000-000000990000}"/>
    <cellStyle name="Normal 2 4 3 3 4_AVA DVA EL" xfId="27047" xr:uid="{00000000-0005-0000-0000-000001990000}"/>
    <cellStyle name="Normal 2 4 3 3 5" xfId="50312" xr:uid="{00000000-0005-0000-0000-000002990000}"/>
    <cellStyle name="Normal 2 4 3 3_3. Chng in credit spreads" xfId="50313" xr:uid="{00000000-0005-0000-0000-000003990000}"/>
    <cellStyle name="Normal 2 4 3 4" xfId="8258" xr:uid="{00000000-0005-0000-0000-000004990000}"/>
    <cellStyle name="Normal 2 4 3 4 2" xfId="8259" xr:uid="{00000000-0005-0000-0000-000005990000}"/>
    <cellStyle name="Normal 2 4 3 4 2 2" xfId="50314" xr:uid="{00000000-0005-0000-0000-000006990000}"/>
    <cellStyle name="Normal 2 4 3 4 3" xfId="8260" xr:uid="{00000000-0005-0000-0000-000007990000}"/>
    <cellStyle name="Normal 2 4 3 4 4" xfId="27048" xr:uid="{00000000-0005-0000-0000-000008990000}"/>
    <cellStyle name="Normal 2 4 3 4 4 2" xfId="27049" xr:uid="{00000000-0005-0000-0000-000009990000}"/>
    <cellStyle name="Normal 2 4 3 4 4 3" xfId="27050" xr:uid="{00000000-0005-0000-0000-00000A990000}"/>
    <cellStyle name="Normal 2 4 3 4 4_AVA DVA EL" xfId="27051" xr:uid="{00000000-0005-0000-0000-00000B990000}"/>
    <cellStyle name="Normal 2 4 3 4 5" xfId="50315" xr:uid="{00000000-0005-0000-0000-00000C990000}"/>
    <cellStyle name="Normal 2 4 3 4_3. Chng in credit spreads" xfId="50316" xr:uid="{00000000-0005-0000-0000-00000D990000}"/>
    <cellStyle name="Normal 2 4 3 5" xfId="8261" xr:uid="{00000000-0005-0000-0000-00000E990000}"/>
    <cellStyle name="Normal 2 4 3 5 2" xfId="27052" xr:uid="{00000000-0005-0000-0000-00000F990000}"/>
    <cellStyle name="Normal 2 4 3 5 2 2" xfId="27053" xr:uid="{00000000-0005-0000-0000-000010990000}"/>
    <cellStyle name="Normal 2 4 3 5 2 3" xfId="27054" xr:uid="{00000000-0005-0000-0000-000011990000}"/>
    <cellStyle name="Normal 2 4 3 5 2 4" xfId="50317" xr:uid="{00000000-0005-0000-0000-000012990000}"/>
    <cellStyle name="Normal 2 4 3 5 2_AVA DVA EL" xfId="27055" xr:uid="{00000000-0005-0000-0000-000013990000}"/>
    <cellStyle name="Normal 2 4 3 5 3" xfId="50318" xr:uid="{00000000-0005-0000-0000-000014990000}"/>
    <cellStyle name="Normal 2 4 3 5_3. Chng in credit spreads" xfId="50319" xr:uid="{00000000-0005-0000-0000-000015990000}"/>
    <cellStyle name="Normal 2 4 3 6" xfId="8262" xr:uid="{00000000-0005-0000-0000-000016990000}"/>
    <cellStyle name="Normal 2 4 3 6 2" xfId="27056" xr:uid="{00000000-0005-0000-0000-000017990000}"/>
    <cellStyle name="Normal 2 4 3 6 2 2" xfId="27057" xr:uid="{00000000-0005-0000-0000-000018990000}"/>
    <cellStyle name="Normal 2 4 3 6 2 3" xfId="27058" xr:uid="{00000000-0005-0000-0000-000019990000}"/>
    <cellStyle name="Normal 2 4 3 6 2_AVA DVA EL" xfId="27059" xr:uid="{00000000-0005-0000-0000-00001A990000}"/>
    <cellStyle name="Normal 2 4 3 6 3" xfId="50320" xr:uid="{00000000-0005-0000-0000-00001B990000}"/>
    <cellStyle name="Normal 2 4 3 6_AVA DVA EL" xfId="50321" xr:uid="{00000000-0005-0000-0000-00001C990000}"/>
    <cellStyle name="Normal 2 4 3 7" xfId="27060" xr:uid="{00000000-0005-0000-0000-00001D990000}"/>
    <cellStyle name="Normal 2 4 3 7 2" xfId="27061" xr:uid="{00000000-0005-0000-0000-00001E990000}"/>
    <cellStyle name="Normal 2 4 3 7 3" xfId="27062" xr:uid="{00000000-0005-0000-0000-00001F990000}"/>
    <cellStyle name="Normal 2 4 3 7_AVA DVA EL" xfId="27063" xr:uid="{00000000-0005-0000-0000-000020990000}"/>
    <cellStyle name="Normal 2 4 3 8" xfId="27064" xr:uid="{00000000-0005-0000-0000-000021990000}"/>
    <cellStyle name="Normal 2 4 3 8 2" xfId="27065" xr:uid="{00000000-0005-0000-0000-000022990000}"/>
    <cellStyle name="Normal 2 4 3 8 3" xfId="27066" xr:uid="{00000000-0005-0000-0000-000023990000}"/>
    <cellStyle name="Normal 2 4 3 8_AVA DVA EL" xfId="27067" xr:uid="{00000000-0005-0000-0000-000024990000}"/>
    <cellStyle name="Normal 2 4 3 9" xfId="27068" xr:uid="{00000000-0005-0000-0000-000025990000}"/>
    <cellStyle name="Normal 2 4 3 9 2" xfId="27069" xr:uid="{00000000-0005-0000-0000-000026990000}"/>
    <cellStyle name="Normal 2 4 3 9 3" xfId="27070" xr:uid="{00000000-0005-0000-0000-000027990000}"/>
    <cellStyle name="Normal 2 4 3 9_AVA DVA EL" xfId="27071" xr:uid="{00000000-0005-0000-0000-000028990000}"/>
    <cellStyle name="Normal 2 4 3_3. Chng in credit spreads" xfId="50322" xr:uid="{00000000-0005-0000-0000-000029990000}"/>
    <cellStyle name="Normal 2 4 4" xfId="8263" xr:uid="{00000000-0005-0000-0000-00002A990000}"/>
    <cellStyle name="Normal 2 4 4 10" xfId="27072" xr:uid="{00000000-0005-0000-0000-00002B990000}"/>
    <cellStyle name="Normal 2 4 4 10 2" xfId="27073" xr:uid="{00000000-0005-0000-0000-00002C990000}"/>
    <cellStyle name="Normal 2 4 4 10 3" xfId="27074" xr:uid="{00000000-0005-0000-0000-00002D990000}"/>
    <cellStyle name="Normal 2 4 4 10_AVA DVA EL" xfId="27075" xr:uid="{00000000-0005-0000-0000-00002E990000}"/>
    <cellStyle name="Normal 2 4 4 11" xfId="27076" xr:uid="{00000000-0005-0000-0000-00002F990000}"/>
    <cellStyle name="Normal 2 4 4 11 2" xfId="27077" xr:uid="{00000000-0005-0000-0000-000030990000}"/>
    <cellStyle name="Normal 2 4 4 11 3" xfId="27078" xr:uid="{00000000-0005-0000-0000-000031990000}"/>
    <cellStyle name="Normal 2 4 4 11_AVA DVA EL" xfId="27079" xr:uid="{00000000-0005-0000-0000-000032990000}"/>
    <cellStyle name="Normal 2 4 4 12" xfId="50323" xr:uid="{00000000-0005-0000-0000-000033990000}"/>
    <cellStyle name="Normal 2 4 4 2" xfId="8264" xr:uid="{00000000-0005-0000-0000-000034990000}"/>
    <cellStyle name="Normal 2 4 4 2 10" xfId="27080" xr:uid="{00000000-0005-0000-0000-000035990000}"/>
    <cellStyle name="Normal 2 4 4 2 10 2" xfId="27081" xr:uid="{00000000-0005-0000-0000-000036990000}"/>
    <cellStyle name="Normal 2 4 4 2 10 3" xfId="27082" xr:uid="{00000000-0005-0000-0000-000037990000}"/>
    <cellStyle name="Normal 2 4 4 2 10_AVA DVA EL" xfId="27083" xr:uid="{00000000-0005-0000-0000-000038990000}"/>
    <cellStyle name="Normal 2 4 4 2 11" xfId="50324" xr:uid="{00000000-0005-0000-0000-000039990000}"/>
    <cellStyle name="Normal 2 4 4 2 2" xfId="27084" xr:uid="{00000000-0005-0000-0000-00003A990000}"/>
    <cellStyle name="Normal 2 4 4 2 2 2" xfId="27085" xr:uid="{00000000-0005-0000-0000-00003B990000}"/>
    <cellStyle name="Normal 2 4 4 2 2 2 2" xfId="27086" xr:uid="{00000000-0005-0000-0000-00003C990000}"/>
    <cellStyle name="Normal 2 4 4 2 2 2 3" xfId="27087" xr:uid="{00000000-0005-0000-0000-00003D990000}"/>
    <cellStyle name="Normal 2 4 4 2 2 2_AVA DVA EL" xfId="27088" xr:uid="{00000000-0005-0000-0000-00003E990000}"/>
    <cellStyle name="Normal 2 4 4 2 2 3" xfId="27089" xr:uid="{00000000-0005-0000-0000-00003F990000}"/>
    <cellStyle name="Normal 2 4 4 2 2 3 2" xfId="27090" xr:uid="{00000000-0005-0000-0000-000040990000}"/>
    <cellStyle name="Normal 2 4 4 2 2 3 3" xfId="27091" xr:uid="{00000000-0005-0000-0000-000041990000}"/>
    <cellStyle name="Normal 2 4 4 2 2 3_AVA DVA EL" xfId="27092" xr:uid="{00000000-0005-0000-0000-000042990000}"/>
    <cellStyle name="Normal 2 4 4 2 2 4" xfId="27093" xr:uid="{00000000-0005-0000-0000-000043990000}"/>
    <cellStyle name="Normal 2 4 4 2 2 5" xfId="27094" xr:uid="{00000000-0005-0000-0000-000044990000}"/>
    <cellStyle name="Normal 2 4 4 2 2 6" xfId="50325" xr:uid="{00000000-0005-0000-0000-000045990000}"/>
    <cellStyle name="Normal 2 4 4 2 2_AVA DVA EL" xfId="27095" xr:uid="{00000000-0005-0000-0000-000046990000}"/>
    <cellStyle name="Normal 2 4 4 2 3" xfId="27096" xr:uid="{00000000-0005-0000-0000-000047990000}"/>
    <cellStyle name="Normal 2 4 4 2 3 2" xfId="27097" xr:uid="{00000000-0005-0000-0000-000048990000}"/>
    <cellStyle name="Normal 2 4 4 2 3 3" xfId="27098" xr:uid="{00000000-0005-0000-0000-000049990000}"/>
    <cellStyle name="Normal 2 4 4 2 3_AVA DVA EL" xfId="27099" xr:uid="{00000000-0005-0000-0000-00004A990000}"/>
    <cellStyle name="Normal 2 4 4 2 4" xfId="27100" xr:uid="{00000000-0005-0000-0000-00004B990000}"/>
    <cellStyle name="Normal 2 4 4 2 4 2" xfId="27101" xr:uid="{00000000-0005-0000-0000-00004C990000}"/>
    <cellStyle name="Normal 2 4 4 2 4 3" xfId="27102" xr:uid="{00000000-0005-0000-0000-00004D990000}"/>
    <cellStyle name="Normal 2 4 4 2 4_AVA DVA EL" xfId="27103" xr:uid="{00000000-0005-0000-0000-00004E990000}"/>
    <cellStyle name="Normal 2 4 4 2 5" xfId="27104" xr:uid="{00000000-0005-0000-0000-00004F990000}"/>
    <cellStyle name="Normal 2 4 4 2 5 2" xfId="27105" xr:uid="{00000000-0005-0000-0000-000050990000}"/>
    <cellStyle name="Normal 2 4 4 2 5 3" xfId="27106" xr:uid="{00000000-0005-0000-0000-000051990000}"/>
    <cellStyle name="Normal 2 4 4 2 5_AVA DVA EL" xfId="27107" xr:uid="{00000000-0005-0000-0000-000052990000}"/>
    <cellStyle name="Normal 2 4 4 2 6" xfId="27108" xr:uid="{00000000-0005-0000-0000-000053990000}"/>
    <cellStyle name="Normal 2 4 4 2 6 2" xfId="27109" xr:uid="{00000000-0005-0000-0000-000054990000}"/>
    <cellStyle name="Normal 2 4 4 2 6 3" xfId="27110" xr:uid="{00000000-0005-0000-0000-000055990000}"/>
    <cellStyle name="Normal 2 4 4 2 6_AVA DVA EL" xfId="27111" xr:uid="{00000000-0005-0000-0000-000056990000}"/>
    <cellStyle name="Normal 2 4 4 2 7" xfId="27112" xr:uid="{00000000-0005-0000-0000-000057990000}"/>
    <cellStyle name="Normal 2 4 4 2 7 2" xfId="27113" xr:uid="{00000000-0005-0000-0000-000058990000}"/>
    <cellStyle name="Normal 2 4 4 2 7 3" xfId="27114" xr:uid="{00000000-0005-0000-0000-000059990000}"/>
    <cellStyle name="Normal 2 4 4 2 7_AVA DVA EL" xfId="27115" xr:uid="{00000000-0005-0000-0000-00005A990000}"/>
    <cellStyle name="Normal 2 4 4 2 8" xfId="27116" xr:uid="{00000000-0005-0000-0000-00005B990000}"/>
    <cellStyle name="Normal 2 4 4 2 8 2" xfId="27117" xr:uid="{00000000-0005-0000-0000-00005C990000}"/>
    <cellStyle name="Normal 2 4 4 2 8 3" xfId="27118" xr:uid="{00000000-0005-0000-0000-00005D990000}"/>
    <cellStyle name="Normal 2 4 4 2 8_AVA DVA EL" xfId="27119" xr:uid="{00000000-0005-0000-0000-00005E990000}"/>
    <cellStyle name="Normal 2 4 4 2 9" xfId="27120" xr:uid="{00000000-0005-0000-0000-00005F990000}"/>
    <cellStyle name="Normal 2 4 4 2 9 2" xfId="27121" xr:uid="{00000000-0005-0000-0000-000060990000}"/>
    <cellStyle name="Normal 2 4 4 2 9 3" xfId="27122" xr:uid="{00000000-0005-0000-0000-000061990000}"/>
    <cellStyle name="Normal 2 4 4 2 9_AVA DVA EL" xfId="27123" xr:uid="{00000000-0005-0000-0000-000062990000}"/>
    <cellStyle name="Normal 2 4 4 2_3. Chng in credit spreads" xfId="50326" xr:uid="{00000000-0005-0000-0000-000063990000}"/>
    <cellStyle name="Normal 2 4 4 3" xfId="8265" xr:uid="{00000000-0005-0000-0000-000064990000}"/>
    <cellStyle name="Normal 2 4 4 3 2" xfId="27124" xr:uid="{00000000-0005-0000-0000-000065990000}"/>
    <cellStyle name="Normal 2 4 4 3 2 2" xfId="27125" xr:uid="{00000000-0005-0000-0000-000066990000}"/>
    <cellStyle name="Normal 2 4 4 3 2 3" xfId="27126" xr:uid="{00000000-0005-0000-0000-000067990000}"/>
    <cellStyle name="Normal 2 4 4 3 2 4" xfId="50327" xr:uid="{00000000-0005-0000-0000-000068990000}"/>
    <cellStyle name="Normal 2 4 4 3 2_AVA DVA EL" xfId="27127" xr:uid="{00000000-0005-0000-0000-000069990000}"/>
    <cellStyle name="Normal 2 4 4 3 3" xfId="27128" xr:uid="{00000000-0005-0000-0000-00006A990000}"/>
    <cellStyle name="Normal 2 4 4 3 3 2" xfId="27129" xr:uid="{00000000-0005-0000-0000-00006B990000}"/>
    <cellStyle name="Normal 2 4 4 3 3 3" xfId="27130" xr:uid="{00000000-0005-0000-0000-00006C990000}"/>
    <cellStyle name="Normal 2 4 4 3 3_AVA DVA EL" xfId="27131" xr:uid="{00000000-0005-0000-0000-00006D990000}"/>
    <cellStyle name="Normal 2 4 4 3 4" xfId="27132" xr:uid="{00000000-0005-0000-0000-00006E990000}"/>
    <cellStyle name="Normal 2 4 4 3 4 2" xfId="27133" xr:uid="{00000000-0005-0000-0000-00006F990000}"/>
    <cellStyle name="Normal 2 4 4 3 4 3" xfId="27134" xr:uid="{00000000-0005-0000-0000-000070990000}"/>
    <cellStyle name="Normal 2 4 4 3 4_AVA DVA EL" xfId="27135" xr:uid="{00000000-0005-0000-0000-000071990000}"/>
    <cellStyle name="Normal 2 4 4 3 5" xfId="50328" xr:uid="{00000000-0005-0000-0000-000072990000}"/>
    <cellStyle name="Normal 2 4 4 3_3. Chng in credit spreads" xfId="50329" xr:uid="{00000000-0005-0000-0000-000073990000}"/>
    <cellStyle name="Normal 2 4 4 4" xfId="27136" xr:uid="{00000000-0005-0000-0000-000074990000}"/>
    <cellStyle name="Normal 2 4 4 4 2" xfId="27137" xr:uid="{00000000-0005-0000-0000-000075990000}"/>
    <cellStyle name="Normal 2 4 4 4 2 2" xfId="50330" xr:uid="{00000000-0005-0000-0000-000076990000}"/>
    <cellStyle name="Normal 2 4 4 4 3" xfId="27138" xr:uid="{00000000-0005-0000-0000-000077990000}"/>
    <cellStyle name="Normal 2 4 4 4 4" xfId="50331" xr:uid="{00000000-0005-0000-0000-000078990000}"/>
    <cellStyle name="Normal 2 4 4 4_3. Chng in credit spreads" xfId="50332" xr:uid="{00000000-0005-0000-0000-000079990000}"/>
    <cellStyle name="Normal 2 4 4 5" xfId="27139" xr:uid="{00000000-0005-0000-0000-00007A990000}"/>
    <cellStyle name="Normal 2 4 4 5 2" xfId="27140" xr:uid="{00000000-0005-0000-0000-00007B990000}"/>
    <cellStyle name="Normal 2 4 4 5 3" xfId="27141" xr:uid="{00000000-0005-0000-0000-00007C990000}"/>
    <cellStyle name="Normal 2 4 4 5 4" xfId="50333" xr:uid="{00000000-0005-0000-0000-00007D990000}"/>
    <cellStyle name="Normal 2 4 4 5_AVA DVA EL" xfId="27142" xr:uid="{00000000-0005-0000-0000-00007E990000}"/>
    <cellStyle name="Normal 2 4 4 6" xfId="27143" xr:uid="{00000000-0005-0000-0000-00007F990000}"/>
    <cellStyle name="Normal 2 4 4 6 2" xfId="27144" xr:uid="{00000000-0005-0000-0000-000080990000}"/>
    <cellStyle name="Normal 2 4 4 6 3" xfId="27145" xr:uid="{00000000-0005-0000-0000-000081990000}"/>
    <cellStyle name="Normal 2 4 4 6_AVA DVA EL" xfId="27146" xr:uid="{00000000-0005-0000-0000-000082990000}"/>
    <cellStyle name="Normal 2 4 4 7" xfId="27147" xr:uid="{00000000-0005-0000-0000-000083990000}"/>
    <cellStyle name="Normal 2 4 4 7 2" xfId="27148" xr:uid="{00000000-0005-0000-0000-000084990000}"/>
    <cellStyle name="Normal 2 4 4 7 3" xfId="27149" xr:uid="{00000000-0005-0000-0000-000085990000}"/>
    <cellStyle name="Normal 2 4 4 7_AVA DVA EL" xfId="27150" xr:uid="{00000000-0005-0000-0000-000086990000}"/>
    <cellStyle name="Normal 2 4 4 8" xfId="27151" xr:uid="{00000000-0005-0000-0000-000087990000}"/>
    <cellStyle name="Normal 2 4 4 8 2" xfId="27152" xr:uid="{00000000-0005-0000-0000-000088990000}"/>
    <cellStyle name="Normal 2 4 4 8 3" xfId="27153" xr:uid="{00000000-0005-0000-0000-000089990000}"/>
    <cellStyle name="Normal 2 4 4 8_AVA DVA EL" xfId="27154" xr:uid="{00000000-0005-0000-0000-00008A990000}"/>
    <cellStyle name="Normal 2 4 4 9" xfId="27155" xr:uid="{00000000-0005-0000-0000-00008B990000}"/>
    <cellStyle name="Normal 2 4 4 9 2" xfId="27156" xr:uid="{00000000-0005-0000-0000-00008C990000}"/>
    <cellStyle name="Normal 2 4 4 9 3" xfId="27157" xr:uid="{00000000-0005-0000-0000-00008D990000}"/>
    <cellStyle name="Normal 2 4 4 9_AVA DVA EL" xfId="27158" xr:uid="{00000000-0005-0000-0000-00008E990000}"/>
    <cellStyle name="Normal 2 4 4_3. Chng in credit spreads" xfId="50334" xr:uid="{00000000-0005-0000-0000-00008F990000}"/>
    <cellStyle name="Normal 2 4 5" xfId="8266" xr:uid="{00000000-0005-0000-0000-000090990000}"/>
    <cellStyle name="Normal 2 4 5 10" xfId="27159" xr:uid="{00000000-0005-0000-0000-000091990000}"/>
    <cellStyle name="Normal 2 4 5 10 2" xfId="27160" xr:uid="{00000000-0005-0000-0000-000092990000}"/>
    <cellStyle name="Normal 2 4 5 10 3" xfId="27161" xr:uid="{00000000-0005-0000-0000-000093990000}"/>
    <cellStyle name="Normal 2 4 5 10_AVA DVA EL" xfId="27162" xr:uid="{00000000-0005-0000-0000-000094990000}"/>
    <cellStyle name="Normal 2 4 5 11" xfId="27163" xr:uid="{00000000-0005-0000-0000-000095990000}"/>
    <cellStyle name="Normal 2 4 5 11 2" xfId="27164" xr:uid="{00000000-0005-0000-0000-000096990000}"/>
    <cellStyle name="Normal 2 4 5 11 3" xfId="27165" xr:uid="{00000000-0005-0000-0000-000097990000}"/>
    <cellStyle name="Normal 2 4 5 11_AVA DVA EL" xfId="27166" xr:uid="{00000000-0005-0000-0000-000098990000}"/>
    <cellStyle name="Normal 2 4 5 12" xfId="50335" xr:uid="{00000000-0005-0000-0000-000099990000}"/>
    <cellStyle name="Normal 2 4 5 2" xfId="8267" xr:uid="{00000000-0005-0000-0000-00009A990000}"/>
    <cellStyle name="Normal 2 4 5 2 10" xfId="27167" xr:uid="{00000000-0005-0000-0000-00009B990000}"/>
    <cellStyle name="Normal 2 4 5 2 10 2" xfId="27168" xr:uid="{00000000-0005-0000-0000-00009C990000}"/>
    <cellStyle name="Normal 2 4 5 2 10 3" xfId="27169" xr:uid="{00000000-0005-0000-0000-00009D990000}"/>
    <cellStyle name="Normal 2 4 5 2 10_AVA DVA EL" xfId="27170" xr:uid="{00000000-0005-0000-0000-00009E990000}"/>
    <cellStyle name="Normal 2 4 5 2 11" xfId="50336" xr:uid="{00000000-0005-0000-0000-00009F990000}"/>
    <cellStyle name="Normal 2 4 5 2 2" xfId="27171" xr:uid="{00000000-0005-0000-0000-0000A0990000}"/>
    <cellStyle name="Normal 2 4 5 2 2 2" xfId="27172" xr:uid="{00000000-0005-0000-0000-0000A1990000}"/>
    <cellStyle name="Normal 2 4 5 2 2 2 2" xfId="27173" xr:uid="{00000000-0005-0000-0000-0000A2990000}"/>
    <cellStyle name="Normal 2 4 5 2 2 2 3" xfId="27174" xr:uid="{00000000-0005-0000-0000-0000A3990000}"/>
    <cellStyle name="Normal 2 4 5 2 2 2_AVA DVA EL" xfId="27175" xr:uid="{00000000-0005-0000-0000-0000A4990000}"/>
    <cellStyle name="Normal 2 4 5 2 2 3" xfId="27176" xr:uid="{00000000-0005-0000-0000-0000A5990000}"/>
    <cellStyle name="Normal 2 4 5 2 2 3 2" xfId="27177" xr:uid="{00000000-0005-0000-0000-0000A6990000}"/>
    <cellStyle name="Normal 2 4 5 2 2 3 3" xfId="27178" xr:uid="{00000000-0005-0000-0000-0000A7990000}"/>
    <cellStyle name="Normal 2 4 5 2 2 3_AVA DVA EL" xfId="27179" xr:uid="{00000000-0005-0000-0000-0000A8990000}"/>
    <cellStyle name="Normal 2 4 5 2 2 4" xfId="27180" xr:uid="{00000000-0005-0000-0000-0000A9990000}"/>
    <cellStyle name="Normal 2 4 5 2 2 5" xfId="27181" xr:uid="{00000000-0005-0000-0000-0000AA990000}"/>
    <cellStyle name="Normal 2 4 5 2 2_AVA DVA EL" xfId="27182" xr:uid="{00000000-0005-0000-0000-0000AB990000}"/>
    <cellStyle name="Normal 2 4 5 2 3" xfId="27183" xr:uid="{00000000-0005-0000-0000-0000AC990000}"/>
    <cellStyle name="Normal 2 4 5 2 3 2" xfId="27184" xr:uid="{00000000-0005-0000-0000-0000AD990000}"/>
    <cellStyle name="Normal 2 4 5 2 3 3" xfId="27185" xr:uid="{00000000-0005-0000-0000-0000AE990000}"/>
    <cellStyle name="Normal 2 4 5 2 3_AVA DVA EL" xfId="27186" xr:uid="{00000000-0005-0000-0000-0000AF990000}"/>
    <cellStyle name="Normal 2 4 5 2 4" xfId="27187" xr:uid="{00000000-0005-0000-0000-0000B0990000}"/>
    <cellStyle name="Normal 2 4 5 2 4 2" xfId="27188" xr:uid="{00000000-0005-0000-0000-0000B1990000}"/>
    <cellStyle name="Normal 2 4 5 2 4 3" xfId="27189" xr:uid="{00000000-0005-0000-0000-0000B2990000}"/>
    <cellStyle name="Normal 2 4 5 2 4_AVA DVA EL" xfId="27190" xr:uid="{00000000-0005-0000-0000-0000B3990000}"/>
    <cellStyle name="Normal 2 4 5 2 5" xfId="27191" xr:uid="{00000000-0005-0000-0000-0000B4990000}"/>
    <cellStyle name="Normal 2 4 5 2 5 2" xfId="27192" xr:uid="{00000000-0005-0000-0000-0000B5990000}"/>
    <cellStyle name="Normal 2 4 5 2 5 3" xfId="27193" xr:uid="{00000000-0005-0000-0000-0000B6990000}"/>
    <cellStyle name="Normal 2 4 5 2 5_AVA DVA EL" xfId="27194" xr:uid="{00000000-0005-0000-0000-0000B7990000}"/>
    <cellStyle name="Normal 2 4 5 2 6" xfId="27195" xr:uid="{00000000-0005-0000-0000-0000B8990000}"/>
    <cellStyle name="Normal 2 4 5 2 6 2" xfId="27196" xr:uid="{00000000-0005-0000-0000-0000B9990000}"/>
    <cellStyle name="Normal 2 4 5 2 6 3" xfId="27197" xr:uid="{00000000-0005-0000-0000-0000BA990000}"/>
    <cellStyle name="Normal 2 4 5 2 6_AVA DVA EL" xfId="27198" xr:uid="{00000000-0005-0000-0000-0000BB990000}"/>
    <cellStyle name="Normal 2 4 5 2 7" xfId="27199" xr:uid="{00000000-0005-0000-0000-0000BC990000}"/>
    <cellStyle name="Normal 2 4 5 2 7 2" xfId="27200" xr:uid="{00000000-0005-0000-0000-0000BD990000}"/>
    <cellStyle name="Normal 2 4 5 2 7 3" xfId="27201" xr:uid="{00000000-0005-0000-0000-0000BE990000}"/>
    <cellStyle name="Normal 2 4 5 2 7_AVA DVA EL" xfId="27202" xr:uid="{00000000-0005-0000-0000-0000BF990000}"/>
    <cellStyle name="Normal 2 4 5 2 8" xfId="27203" xr:uid="{00000000-0005-0000-0000-0000C0990000}"/>
    <cellStyle name="Normal 2 4 5 2 8 2" xfId="27204" xr:uid="{00000000-0005-0000-0000-0000C1990000}"/>
    <cellStyle name="Normal 2 4 5 2 8 3" xfId="27205" xr:uid="{00000000-0005-0000-0000-0000C2990000}"/>
    <cellStyle name="Normal 2 4 5 2 8_AVA DVA EL" xfId="27206" xr:uid="{00000000-0005-0000-0000-0000C3990000}"/>
    <cellStyle name="Normal 2 4 5 2 9" xfId="27207" xr:uid="{00000000-0005-0000-0000-0000C4990000}"/>
    <cellStyle name="Normal 2 4 5 2 9 2" xfId="27208" xr:uid="{00000000-0005-0000-0000-0000C5990000}"/>
    <cellStyle name="Normal 2 4 5 2 9 3" xfId="27209" xr:uid="{00000000-0005-0000-0000-0000C6990000}"/>
    <cellStyle name="Normal 2 4 5 2 9_AVA DVA EL" xfId="27210" xr:uid="{00000000-0005-0000-0000-0000C7990000}"/>
    <cellStyle name="Normal 2 4 5 2_AVA DVA EL" xfId="50337" xr:uid="{00000000-0005-0000-0000-0000C8990000}"/>
    <cellStyle name="Normal 2 4 5 3" xfId="8268" xr:uid="{00000000-0005-0000-0000-0000C9990000}"/>
    <cellStyle name="Normal 2 4 5 3 2" xfId="27211" xr:uid="{00000000-0005-0000-0000-0000CA990000}"/>
    <cellStyle name="Normal 2 4 5 3 2 2" xfId="27212" xr:uid="{00000000-0005-0000-0000-0000CB990000}"/>
    <cellStyle name="Normal 2 4 5 3 2 3" xfId="27213" xr:uid="{00000000-0005-0000-0000-0000CC990000}"/>
    <cellStyle name="Normal 2 4 5 3 2_AVA DVA EL" xfId="27214" xr:uid="{00000000-0005-0000-0000-0000CD990000}"/>
    <cellStyle name="Normal 2 4 5 3 3" xfId="27215" xr:uid="{00000000-0005-0000-0000-0000CE990000}"/>
    <cellStyle name="Normal 2 4 5 3 3 2" xfId="27216" xr:uid="{00000000-0005-0000-0000-0000CF990000}"/>
    <cellStyle name="Normal 2 4 5 3 3 3" xfId="27217" xr:uid="{00000000-0005-0000-0000-0000D0990000}"/>
    <cellStyle name="Normal 2 4 5 3 3_AVA DVA EL" xfId="27218" xr:uid="{00000000-0005-0000-0000-0000D1990000}"/>
    <cellStyle name="Normal 2 4 5 3 4" xfId="27219" xr:uid="{00000000-0005-0000-0000-0000D2990000}"/>
    <cellStyle name="Normal 2 4 5 3 4 2" xfId="27220" xr:uid="{00000000-0005-0000-0000-0000D3990000}"/>
    <cellStyle name="Normal 2 4 5 3 4 3" xfId="27221" xr:uid="{00000000-0005-0000-0000-0000D4990000}"/>
    <cellStyle name="Normal 2 4 5 3 4_AVA DVA EL" xfId="27222" xr:uid="{00000000-0005-0000-0000-0000D5990000}"/>
    <cellStyle name="Normal 2 4 5 3_AVA DVA EL" xfId="50338" xr:uid="{00000000-0005-0000-0000-0000D6990000}"/>
    <cellStyle name="Normal 2 4 5 4" xfId="27223" xr:uid="{00000000-0005-0000-0000-0000D7990000}"/>
    <cellStyle name="Normal 2 4 5 4 2" xfId="27224" xr:uid="{00000000-0005-0000-0000-0000D8990000}"/>
    <cellStyle name="Normal 2 4 5 4 3" xfId="27225" xr:uid="{00000000-0005-0000-0000-0000D9990000}"/>
    <cellStyle name="Normal 2 4 5 4_AVA DVA EL" xfId="27226" xr:uid="{00000000-0005-0000-0000-0000DA990000}"/>
    <cellStyle name="Normal 2 4 5 5" xfId="27227" xr:uid="{00000000-0005-0000-0000-0000DB990000}"/>
    <cellStyle name="Normal 2 4 5 5 2" xfId="27228" xr:uid="{00000000-0005-0000-0000-0000DC990000}"/>
    <cellStyle name="Normal 2 4 5 5 3" xfId="27229" xr:uid="{00000000-0005-0000-0000-0000DD990000}"/>
    <cellStyle name="Normal 2 4 5 5_AVA DVA EL" xfId="27230" xr:uid="{00000000-0005-0000-0000-0000DE990000}"/>
    <cellStyle name="Normal 2 4 5 6" xfId="27231" xr:uid="{00000000-0005-0000-0000-0000DF990000}"/>
    <cellStyle name="Normal 2 4 5 6 2" xfId="27232" xr:uid="{00000000-0005-0000-0000-0000E0990000}"/>
    <cellStyle name="Normal 2 4 5 6 3" xfId="27233" xr:uid="{00000000-0005-0000-0000-0000E1990000}"/>
    <cellStyle name="Normal 2 4 5 6_AVA DVA EL" xfId="27234" xr:uid="{00000000-0005-0000-0000-0000E2990000}"/>
    <cellStyle name="Normal 2 4 5 7" xfId="27235" xr:uid="{00000000-0005-0000-0000-0000E3990000}"/>
    <cellStyle name="Normal 2 4 5 7 2" xfId="27236" xr:uid="{00000000-0005-0000-0000-0000E4990000}"/>
    <cellStyle name="Normal 2 4 5 7 3" xfId="27237" xr:uid="{00000000-0005-0000-0000-0000E5990000}"/>
    <cellStyle name="Normal 2 4 5 7_AVA DVA EL" xfId="27238" xr:uid="{00000000-0005-0000-0000-0000E6990000}"/>
    <cellStyle name="Normal 2 4 5 8" xfId="27239" xr:uid="{00000000-0005-0000-0000-0000E7990000}"/>
    <cellStyle name="Normal 2 4 5 8 2" xfId="27240" xr:uid="{00000000-0005-0000-0000-0000E8990000}"/>
    <cellStyle name="Normal 2 4 5 8 3" xfId="27241" xr:uid="{00000000-0005-0000-0000-0000E9990000}"/>
    <cellStyle name="Normal 2 4 5 8_AVA DVA EL" xfId="27242" xr:uid="{00000000-0005-0000-0000-0000EA990000}"/>
    <cellStyle name="Normal 2 4 5 9" xfId="27243" xr:uid="{00000000-0005-0000-0000-0000EB990000}"/>
    <cellStyle name="Normal 2 4 5 9 2" xfId="27244" xr:uid="{00000000-0005-0000-0000-0000EC990000}"/>
    <cellStyle name="Normal 2 4 5 9 3" xfId="27245" xr:uid="{00000000-0005-0000-0000-0000ED990000}"/>
    <cellStyle name="Normal 2 4 5 9_AVA DVA EL" xfId="27246" xr:uid="{00000000-0005-0000-0000-0000EE990000}"/>
    <cellStyle name="Normal 2 4 5_3. Chng in credit spreads" xfId="50339" xr:uid="{00000000-0005-0000-0000-0000EF990000}"/>
    <cellStyle name="Normal 2 4 6" xfId="8269" xr:uid="{00000000-0005-0000-0000-0000F0990000}"/>
    <cellStyle name="Normal 2 4 6 10" xfId="27247" xr:uid="{00000000-0005-0000-0000-0000F1990000}"/>
    <cellStyle name="Normal 2 4 6 10 2" xfId="27248" xr:uid="{00000000-0005-0000-0000-0000F2990000}"/>
    <cellStyle name="Normal 2 4 6 10 3" xfId="27249" xr:uid="{00000000-0005-0000-0000-0000F3990000}"/>
    <cellStyle name="Normal 2 4 6 10_AVA DVA EL" xfId="27250" xr:uid="{00000000-0005-0000-0000-0000F4990000}"/>
    <cellStyle name="Normal 2 4 6 11" xfId="50340" xr:uid="{00000000-0005-0000-0000-0000F5990000}"/>
    <cellStyle name="Normal 2 4 6 2" xfId="8270" xr:uid="{00000000-0005-0000-0000-0000F6990000}"/>
    <cellStyle name="Normal 2 4 6 2 2" xfId="27251" xr:uid="{00000000-0005-0000-0000-0000F7990000}"/>
    <cellStyle name="Normal 2 4 6 2 2 2" xfId="27252" xr:uid="{00000000-0005-0000-0000-0000F8990000}"/>
    <cellStyle name="Normal 2 4 6 2 2 3" xfId="27253" xr:uid="{00000000-0005-0000-0000-0000F9990000}"/>
    <cellStyle name="Normal 2 4 6 2 2_AVA DVA EL" xfId="27254" xr:uid="{00000000-0005-0000-0000-0000FA990000}"/>
    <cellStyle name="Normal 2 4 6 2 3" xfId="27255" xr:uid="{00000000-0005-0000-0000-0000FB990000}"/>
    <cellStyle name="Normal 2 4 6 2 3 2" xfId="27256" xr:uid="{00000000-0005-0000-0000-0000FC990000}"/>
    <cellStyle name="Normal 2 4 6 2 3 3" xfId="27257" xr:uid="{00000000-0005-0000-0000-0000FD990000}"/>
    <cellStyle name="Normal 2 4 6 2 3_AVA DVA EL" xfId="27258" xr:uid="{00000000-0005-0000-0000-0000FE990000}"/>
    <cellStyle name="Normal 2 4 6 2 4" xfId="27259" xr:uid="{00000000-0005-0000-0000-0000FF990000}"/>
    <cellStyle name="Normal 2 4 6 2 4 2" xfId="27260" xr:uid="{00000000-0005-0000-0000-0000009A0000}"/>
    <cellStyle name="Normal 2 4 6 2 4 3" xfId="27261" xr:uid="{00000000-0005-0000-0000-0000019A0000}"/>
    <cellStyle name="Normal 2 4 6 2 4_AVA DVA EL" xfId="27262" xr:uid="{00000000-0005-0000-0000-0000029A0000}"/>
    <cellStyle name="Normal 2 4 6 2 5" xfId="50341" xr:uid="{00000000-0005-0000-0000-0000039A0000}"/>
    <cellStyle name="Normal 2 4 6 2_AVA DVA EL" xfId="50342" xr:uid="{00000000-0005-0000-0000-0000049A0000}"/>
    <cellStyle name="Normal 2 4 6 3" xfId="8271" xr:uid="{00000000-0005-0000-0000-0000059A0000}"/>
    <cellStyle name="Normal 2 4 6 3 2" xfId="27263" xr:uid="{00000000-0005-0000-0000-0000069A0000}"/>
    <cellStyle name="Normal 2 4 6 3 2 2" xfId="27264" xr:uid="{00000000-0005-0000-0000-0000079A0000}"/>
    <cellStyle name="Normal 2 4 6 3 2 3" xfId="27265" xr:uid="{00000000-0005-0000-0000-0000089A0000}"/>
    <cellStyle name="Normal 2 4 6 3 2_AVA DVA EL" xfId="27266" xr:uid="{00000000-0005-0000-0000-0000099A0000}"/>
    <cellStyle name="Normal 2 4 6 3_AVA DVA EL" xfId="50343" xr:uid="{00000000-0005-0000-0000-00000A9A0000}"/>
    <cellStyle name="Normal 2 4 6 4" xfId="27267" xr:uid="{00000000-0005-0000-0000-00000B9A0000}"/>
    <cellStyle name="Normal 2 4 6 4 2" xfId="27268" xr:uid="{00000000-0005-0000-0000-00000C9A0000}"/>
    <cellStyle name="Normal 2 4 6 4 3" xfId="27269" xr:uid="{00000000-0005-0000-0000-00000D9A0000}"/>
    <cellStyle name="Normal 2 4 6 4_AVA DVA EL" xfId="27270" xr:uid="{00000000-0005-0000-0000-00000E9A0000}"/>
    <cellStyle name="Normal 2 4 6 5" xfId="27271" xr:uid="{00000000-0005-0000-0000-00000F9A0000}"/>
    <cellStyle name="Normal 2 4 6 5 2" xfId="27272" xr:uid="{00000000-0005-0000-0000-0000109A0000}"/>
    <cellStyle name="Normal 2 4 6 5 3" xfId="27273" xr:uid="{00000000-0005-0000-0000-0000119A0000}"/>
    <cellStyle name="Normal 2 4 6 5_AVA DVA EL" xfId="27274" xr:uid="{00000000-0005-0000-0000-0000129A0000}"/>
    <cellStyle name="Normal 2 4 6 6" xfId="27275" xr:uid="{00000000-0005-0000-0000-0000139A0000}"/>
    <cellStyle name="Normal 2 4 6 6 2" xfId="27276" xr:uid="{00000000-0005-0000-0000-0000149A0000}"/>
    <cellStyle name="Normal 2 4 6 6 3" xfId="27277" xr:uid="{00000000-0005-0000-0000-0000159A0000}"/>
    <cellStyle name="Normal 2 4 6 6_AVA DVA EL" xfId="27278" xr:uid="{00000000-0005-0000-0000-0000169A0000}"/>
    <cellStyle name="Normal 2 4 6 7" xfId="27279" xr:uid="{00000000-0005-0000-0000-0000179A0000}"/>
    <cellStyle name="Normal 2 4 6 7 2" xfId="27280" xr:uid="{00000000-0005-0000-0000-0000189A0000}"/>
    <cellStyle name="Normal 2 4 6 7 3" xfId="27281" xr:uid="{00000000-0005-0000-0000-0000199A0000}"/>
    <cellStyle name="Normal 2 4 6 7_AVA DVA EL" xfId="27282" xr:uid="{00000000-0005-0000-0000-00001A9A0000}"/>
    <cellStyle name="Normal 2 4 6 8" xfId="27283" xr:uid="{00000000-0005-0000-0000-00001B9A0000}"/>
    <cellStyle name="Normal 2 4 6 8 2" xfId="27284" xr:uid="{00000000-0005-0000-0000-00001C9A0000}"/>
    <cellStyle name="Normal 2 4 6 8 3" xfId="27285" xr:uid="{00000000-0005-0000-0000-00001D9A0000}"/>
    <cellStyle name="Normal 2 4 6 8_AVA DVA EL" xfId="27286" xr:uid="{00000000-0005-0000-0000-00001E9A0000}"/>
    <cellStyle name="Normal 2 4 6 9" xfId="27287" xr:uid="{00000000-0005-0000-0000-00001F9A0000}"/>
    <cellStyle name="Normal 2 4 6 9 2" xfId="27288" xr:uid="{00000000-0005-0000-0000-0000209A0000}"/>
    <cellStyle name="Normal 2 4 6 9 3" xfId="27289" xr:uid="{00000000-0005-0000-0000-0000219A0000}"/>
    <cellStyle name="Normal 2 4 6 9_AVA DVA EL" xfId="27290" xr:uid="{00000000-0005-0000-0000-0000229A0000}"/>
    <cellStyle name="Normal 2 4 6_3. Chng in credit spreads" xfId="50344" xr:uid="{00000000-0005-0000-0000-0000239A0000}"/>
    <cellStyle name="Normal 2 4 7" xfId="8272" xr:uid="{00000000-0005-0000-0000-0000249A0000}"/>
    <cellStyle name="Normal 2 4 7 2" xfId="27291" xr:uid="{00000000-0005-0000-0000-0000259A0000}"/>
    <cellStyle name="Normal 2 4 7 2 2" xfId="27292" xr:uid="{00000000-0005-0000-0000-0000269A0000}"/>
    <cellStyle name="Normal 2 4 7 2 3" xfId="27293" xr:uid="{00000000-0005-0000-0000-0000279A0000}"/>
    <cellStyle name="Normal 2 4 7 2 4" xfId="50345" xr:uid="{00000000-0005-0000-0000-0000289A0000}"/>
    <cellStyle name="Normal 2 4 7 2_AVA DVA EL" xfId="27294" xr:uid="{00000000-0005-0000-0000-0000299A0000}"/>
    <cellStyle name="Normal 2 4 7 3" xfId="27295" xr:uid="{00000000-0005-0000-0000-00002A9A0000}"/>
    <cellStyle name="Normal 2 4 7 3 2" xfId="27296" xr:uid="{00000000-0005-0000-0000-00002B9A0000}"/>
    <cellStyle name="Normal 2 4 7 3 3" xfId="27297" xr:uid="{00000000-0005-0000-0000-00002C9A0000}"/>
    <cellStyle name="Normal 2 4 7 3_AVA DVA EL" xfId="27298" xr:uid="{00000000-0005-0000-0000-00002D9A0000}"/>
    <cellStyle name="Normal 2 4 7 4" xfId="27299" xr:uid="{00000000-0005-0000-0000-00002E9A0000}"/>
    <cellStyle name="Normal 2 4 7 4 2" xfId="27300" xr:uid="{00000000-0005-0000-0000-00002F9A0000}"/>
    <cellStyle name="Normal 2 4 7 4 3" xfId="27301" xr:uid="{00000000-0005-0000-0000-0000309A0000}"/>
    <cellStyle name="Normal 2 4 7 4_AVA DVA EL" xfId="27302" xr:uid="{00000000-0005-0000-0000-0000319A0000}"/>
    <cellStyle name="Normal 2 4 7 5" xfId="50346" xr:uid="{00000000-0005-0000-0000-0000329A0000}"/>
    <cellStyle name="Normal 2 4 7_3. Chng in credit spreads" xfId="50347" xr:uid="{00000000-0005-0000-0000-0000339A0000}"/>
    <cellStyle name="Normal 2 4 8" xfId="8273" xr:uid="{00000000-0005-0000-0000-0000349A0000}"/>
    <cellStyle name="Normal 2 4 8 2" xfId="27303" xr:uid="{00000000-0005-0000-0000-0000359A0000}"/>
    <cellStyle name="Normal 2 4 8 2 2" xfId="27304" xr:uid="{00000000-0005-0000-0000-0000369A0000}"/>
    <cellStyle name="Normal 2 4 8 2 3" xfId="27305" xr:uid="{00000000-0005-0000-0000-0000379A0000}"/>
    <cellStyle name="Normal 2 4 8 2 4" xfId="50348" xr:uid="{00000000-0005-0000-0000-0000389A0000}"/>
    <cellStyle name="Normal 2 4 8 2_AVA DVA EL" xfId="27306" xr:uid="{00000000-0005-0000-0000-0000399A0000}"/>
    <cellStyle name="Normal 2 4 8 3" xfId="27307" xr:uid="{00000000-0005-0000-0000-00003A9A0000}"/>
    <cellStyle name="Normal 2 4 8 3 2" xfId="27308" xr:uid="{00000000-0005-0000-0000-00003B9A0000}"/>
    <cellStyle name="Normal 2 4 8 3 3" xfId="27309" xr:uid="{00000000-0005-0000-0000-00003C9A0000}"/>
    <cellStyle name="Normal 2 4 8 3_AVA DVA EL" xfId="27310" xr:uid="{00000000-0005-0000-0000-00003D9A0000}"/>
    <cellStyle name="Normal 2 4 8 4" xfId="27311" xr:uid="{00000000-0005-0000-0000-00003E9A0000}"/>
    <cellStyle name="Normal 2 4 8 4 2" xfId="27312" xr:uid="{00000000-0005-0000-0000-00003F9A0000}"/>
    <cellStyle name="Normal 2 4 8 4 3" xfId="27313" xr:uid="{00000000-0005-0000-0000-0000409A0000}"/>
    <cellStyle name="Normal 2 4 8 4_AVA DVA EL" xfId="27314" xr:uid="{00000000-0005-0000-0000-0000419A0000}"/>
    <cellStyle name="Normal 2 4 8 5" xfId="50349" xr:uid="{00000000-0005-0000-0000-0000429A0000}"/>
    <cellStyle name="Normal 2 4 8_3. Chng in credit spreads" xfId="50350" xr:uid="{00000000-0005-0000-0000-0000439A0000}"/>
    <cellStyle name="Normal 2 4 9" xfId="8274" xr:uid="{00000000-0005-0000-0000-0000449A0000}"/>
    <cellStyle name="Normal 2 4 9 2" xfId="27315" xr:uid="{00000000-0005-0000-0000-0000459A0000}"/>
    <cellStyle name="Normal 2 4 9 2 2" xfId="27316" xr:uid="{00000000-0005-0000-0000-0000469A0000}"/>
    <cellStyle name="Normal 2 4 9 2 3" xfId="27317" xr:uid="{00000000-0005-0000-0000-0000479A0000}"/>
    <cellStyle name="Normal 2 4 9 2_AVA DVA EL" xfId="27318" xr:uid="{00000000-0005-0000-0000-0000489A0000}"/>
    <cellStyle name="Normal 2 4 9 3" xfId="27319" xr:uid="{00000000-0005-0000-0000-0000499A0000}"/>
    <cellStyle name="Normal 2 4 9_AVA DVA EL" xfId="27320" xr:uid="{00000000-0005-0000-0000-00004A9A0000}"/>
    <cellStyle name="Normal 2 4_4Q16" xfId="27321" xr:uid="{00000000-0005-0000-0000-00004B9A0000}"/>
    <cellStyle name="Normal 2 40" xfId="8275" xr:uid="{00000000-0005-0000-0000-00004C9A0000}"/>
    <cellStyle name="Normal 2 40 2" xfId="8276" xr:uid="{00000000-0005-0000-0000-00004D9A0000}"/>
    <cellStyle name="Normal 2 40 2 2" xfId="27322" xr:uid="{00000000-0005-0000-0000-00004E9A0000}"/>
    <cellStyle name="Normal 2 40 2_AVA DVA EL" xfId="27323" xr:uid="{00000000-0005-0000-0000-00004F9A0000}"/>
    <cellStyle name="Normal 2 40 3" xfId="27324" xr:uid="{00000000-0005-0000-0000-0000509A0000}"/>
    <cellStyle name="Normal 2 40_AVA DVA EL" xfId="27325" xr:uid="{00000000-0005-0000-0000-0000519A0000}"/>
    <cellStyle name="Normal 2 41" xfId="8277" xr:uid="{00000000-0005-0000-0000-0000529A0000}"/>
    <cellStyle name="Normal 2 41 2" xfId="27326" xr:uid="{00000000-0005-0000-0000-0000539A0000}"/>
    <cellStyle name="Normal 2 41_AVA DVA EL" xfId="27327" xr:uid="{00000000-0005-0000-0000-0000549A0000}"/>
    <cellStyle name="Normal 2 42" xfId="8278" xr:uid="{00000000-0005-0000-0000-0000559A0000}"/>
    <cellStyle name="Normal 2 42 2" xfId="27328" xr:uid="{00000000-0005-0000-0000-0000569A0000}"/>
    <cellStyle name="Normal 2 42_AVA DVA EL" xfId="27329" xr:uid="{00000000-0005-0000-0000-0000579A0000}"/>
    <cellStyle name="Normal 2 43" xfId="8279" xr:uid="{00000000-0005-0000-0000-0000589A0000}"/>
    <cellStyle name="Normal 2 43 2" xfId="27330" xr:uid="{00000000-0005-0000-0000-0000599A0000}"/>
    <cellStyle name="Normal 2 43_AVA DVA EL" xfId="27331" xr:uid="{00000000-0005-0000-0000-00005A9A0000}"/>
    <cellStyle name="Normal 2 44" xfId="8280" xr:uid="{00000000-0005-0000-0000-00005B9A0000}"/>
    <cellStyle name="Normal 2 44 2" xfId="27332" xr:uid="{00000000-0005-0000-0000-00005C9A0000}"/>
    <cellStyle name="Normal 2 44_AVA DVA EL" xfId="27333" xr:uid="{00000000-0005-0000-0000-00005D9A0000}"/>
    <cellStyle name="Normal 2 45" xfId="8281" xr:uid="{00000000-0005-0000-0000-00005E9A0000}"/>
    <cellStyle name="Normal 2 45 2" xfId="27334" xr:uid="{00000000-0005-0000-0000-00005F9A0000}"/>
    <cellStyle name="Normal 2 45_AVA DVA EL" xfId="27335"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06" xr:uid="{00000000-0005-0000-0000-0000699A0000}"/>
    <cellStyle name="Normal 2 46_4Q16" xfId="27336" xr:uid="{00000000-0005-0000-0000-00006A9A0000}"/>
    <cellStyle name="Normal 2 47" xfId="8288" xr:uid="{00000000-0005-0000-0000-00006B9A0000}"/>
    <cellStyle name="Normal 2 47 2" xfId="8289" xr:uid="{00000000-0005-0000-0000-00006C9A0000}"/>
    <cellStyle name="Normal 2 47 3" xfId="27337" xr:uid="{00000000-0005-0000-0000-00006D9A0000}"/>
    <cellStyle name="Normal 2 47_AVA DVA EL" xfId="27338" xr:uid="{00000000-0005-0000-0000-00006E9A0000}"/>
    <cellStyle name="Normal 2 48" xfId="8290" xr:uid="{00000000-0005-0000-0000-00006F9A0000}"/>
    <cellStyle name="Normal 2 48 2" xfId="27339" xr:uid="{00000000-0005-0000-0000-0000709A0000}"/>
    <cellStyle name="Normal 2 48 3" xfId="27340" xr:uid="{00000000-0005-0000-0000-0000719A0000}"/>
    <cellStyle name="Normal 2 48_AVA DVA EL" xfId="27341" xr:uid="{00000000-0005-0000-0000-0000729A0000}"/>
    <cellStyle name="Normal 2 49" xfId="8291" xr:uid="{00000000-0005-0000-0000-0000739A0000}"/>
    <cellStyle name="Normal 2 49 2" xfId="27342" xr:uid="{00000000-0005-0000-0000-0000749A0000}"/>
    <cellStyle name="Normal 2 49 3" xfId="27343" xr:uid="{00000000-0005-0000-0000-0000759A0000}"/>
    <cellStyle name="Normal 2 49_AVA DVA EL" xfId="27344" xr:uid="{00000000-0005-0000-0000-0000769A0000}"/>
    <cellStyle name="Normal 2 5" xfId="8292" xr:uid="{00000000-0005-0000-0000-0000779A0000}"/>
    <cellStyle name="Normal 2 5 10" xfId="27345" xr:uid="{00000000-0005-0000-0000-0000789A0000}"/>
    <cellStyle name="Normal 2 5 10 2" xfId="27346" xr:uid="{00000000-0005-0000-0000-0000799A0000}"/>
    <cellStyle name="Normal 2 5 10 3" xfId="27347" xr:uid="{00000000-0005-0000-0000-00007A9A0000}"/>
    <cellStyle name="Normal 2 5 10 4" xfId="36310" xr:uid="{00000000-0005-0000-0000-00007B9A0000}"/>
    <cellStyle name="Normal 2 5 10_AVA DVA EL" xfId="27348" xr:uid="{00000000-0005-0000-0000-00007C9A0000}"/>
    <cellStyle name="Normal 2 5 11" xfId="27349" xr:uid="{00000000-0005-0000-0000-00007D9A0000}"/>
    <cellStyle name="Normal 2 5 11 2" xfId="27350" xr:uid="{00000000-0005-0000-0000-00007E9A0000}"/>
    <cellStyle name="Normal 2 5 11 3" xfId="27351" xr:uid="{00000000-0005-0000-0000-00007F9A0000}"/>
    <cellStyle name="Normal 2 5 11_AVA DVA EL" xfId="27352" xr:uid="{00000000-0005-0000-0000-0000809A0000}"/>
    <cellStyle name="Normal 2 5 12" xfId="27353" xr:uid="{00000000-0005-0000-0000-0000819A0000}"/>
    <cellStyle name="Normal 2 5 12 2" xfId="27354" xr:uid="{00000000-0005-0000-0000-0000829A0000}"/>
    <cellStyle name="Normal 2 5 12 3" xfId="27355" xr:uid="{00000000-0005-0000-0000-0000839A0000}"/>
    <cellStyle name="Normal 2 5 12_AVA DVA EL" xfId="27356" xr:uid="{00000000-0005-0000-0000-0000849A0000}"/>
    <cellStyle name="Normal 2 5 13" xfId="27357" xr:uid="{00000000-0005-0000-0000-0000859A0000}"/>
    <cellStyle name="Normal 2 5 13 2" xfId="27358" xr:uid="{00000000-0005-0000-0000-0000869A0000}"/>
    <cellStyle name="Normal 2 5 13 3" xfId="27359" xr:uid="{00000000-0005-0000-0000-0000879A0000}"/>
    <cellStyle name="Normal 2 5 13_AVA DVA EL" xfId="27360" xr:uid="{00000000-0005-0000-0000-0000889A0000}"/>
    <cellStyle name="Normal 2 5 14" xfId="27361" xr:uid="{00000000-0005-0000-0000-0000899A0000}"/>
    <cellStyle name="Normal 2 5 14 2" xfId="27362" xr:uid="{00000000-0005-0000-0000-00008A9A0000}"/>
    <cellStyle name="Normal 2 5 14 3" xfId="27363" xr:uid="{00000000-0005-0000-0000-00008B9A0000}"/>
    <cellStyle name="Normal 2 5 14_AVA DVA EL" xfId="27364" xr:uid="{00000000-0005-0000-0000-00008C9A0000}"/>
    <cellStyle name="Normal 2 5 15" xfId="27365" xr:uid="{00000000-0005-0000-0000-00008D9A0000}"/>
    <cellStyle name="Normal 2 5 15 2" xfId="27366" xr:uid="{00000000-0005-0000-0000-00008E9A0000}"/>
    <cellStyle name="Normal 2 5 15 3" xfId="27367" xr:uid="{00000000-0005-0000-0000-00008F9A0000}"/>
    <cellStyle name="Normal 2 5 15_AVA DVA EL" xfId="27368" xr:uid="{00000000-0005-0000-0000-0000909A0000}"/>
    <cellStyle name="Normal 2 5 16" xfId="36866" xr:uid="{00000000-0005-0000-0000-0000919A0000}"/>
    <cellStyle name="Normal 2 5 2" xfId="8293" xr:uid="{00000000-0005-0000-0000-0000929A0000}"/>
    <cellStyle name="Normal 2 5 2 10" xfId="27369" xr:uid="{00000000-0005-0000-0000-0000939A0000}"/>
    <cellStyle name="Normal 2 5 2 10 2" xfId="27370" xr:uid="{00000000-0005-0000-0000-0000949A0000}"/>
    <cellStyle name="Normal 2 5 2 10 3" xfId="27371" xr:uid="{00000000-0005-0000-0000-0000959A0000}"/>
    <cellStyle name="Normal 2 5 2 10_AVA DVA EL" xfId="27372" xr:uid="{00000000-0005-0000-0000-0000969A0000}"/>
    <cellStyle name="Normal 2 5 2 11" xfId="27373" xr:uid="{00000000-0005-0000-0000-0000979A0000}"/>
    <cellStyle name="Normal 2 5 2 11 2" xfId="27374" xr:uid="{00000000-0005-0000-0000-0000989A0000}"/>
    <cellStyle name="Normal 2 5 2 11 3" xfId="27375" xr:uid="{00000000-0005-0000-0000-0000999A0000}"/>
    <cellStyle name="Normal 2 5 2 11_AVA DVA EL" xfId="27376" xr:uid="{00000000-0005-0000-0000-00009A9A0000}"/>
    <cellStyle name="Normal 2 5 2 12" xfId="27377" xr:uid="{00000000-0005-0000-0000-00009B9A0000}"/>
    <cellStyle name="Normal 2 5 2 12 2" xfId="27378" xr:uid="{00000000-0005-0000-0000-00009C9A0000}"/>
    <cellStyle name="Normal 2 5 2 12 3" xfId="27379" xr:uid="{00000000-0005-0000-0000-00009D9A0000}"/>
    <cellStyle name="Normal 2 5 2 12_AVA DVA EL" xfId="27380" xr:uid="{00000000-0005-0000-0000-00009E9A0000}"/>
    <cellStyle name="Normal 2 5 2 13" xfId="50351" xr:uid="{00000000-0005-0000-0000-00009F9A0000}"/>
    <cellStyle name="Normal 2 5 2 2" xfId="8294" xr:uid="{00000000-0005-0000-0000-0000A09A0000}"/>
    <cellStyle name="Normal 2 5 2 2 10" xfId="27381" xr:uid="{00000000-0005-0000-0000-0000A19A0000}"/>
    <cellStyle name="Normal 2 5 2 2 10 2" xfId="27382" xr:uid="{00000000-0005-0000-0000-0000A29A0000}"/>
    <cellStyle name="Normal 2 5 2 2 10 3" xfId="27383" xr:uid="{00000000-0005-0000-0000-0000A39A0000}"/>
    <cellStyle name="Normal 2 5 2 2 10_AVA DVA EL" xfId="27384" xr:uid="{00000000-0005-0000-0000-0000A49A0000}"/>
    <cellStyle name="Normal 2 5 2 2 11" xfId="27385" xr:uid="{00000000-0005-0000-0000-0000A59A0000}"/>
    <cellStyle name="Normal 2 5 2 2 11 2" xfId="27386" xr:uid="{00000000-0005-0000-0000-0000A69A0000}"/>
    <cellStyle name="Normal 2 5 2 2 11 3" xfId="27387" xr:uid="{00000000-0005-0000-0000-0000A79A0000}"/>
    <cellStyle name="Normal 2 5 2 2 11_AVA DVA EL" xfId="27388" xr:uid="{00000000-0005-0000-0000-0000A89A0000}"/>
    <cellStyle name="Normal 2 5 2 2 12" xfId="50352" xr:uid="{00000000-0005-0000-0000-0000A99A0000}"/>
    <cellStyle name="Normal 2 5 2 2 2" xfId="8295" xr:uid="{00000000-0005-0000-0000-0000AA9A0000}"/>
    <cellStyle name="Normal 2 5 2 2 2 10" xfId="27389" xr:uid="{00000000-0005-0000-0000-0000AB9A0000}"/>
    <cellStyle name="Normal 2 5 2 2 2 10 2" xfId="27390" xr:uid="{00000000-0005-0000-0000-0000AC9A0000}"/>
    <cellStyle name="Normal 2 5 2 2 2 10 3" xfId="27391" xr:uid="{00000000-0005-0000-0000-0000AD9A0000}"/>
    <cellStyle name="Normal 2 5 2 2 2 10_AVA DVA EL" xfId="27392" xr:uid="{00000000-0005-0000-0000-0000AE9A0000}"/>
    <cellStyle name="Normal 2 5 2 2 2 11" xfId="50353" xr:uid="{00000000-0005-0000-0000-0000AF9A0000}"/>
    <cellStyle name="Normal 2 5 2 2 2 2" xfId="27393" xr:uid="{00000000-0005-0000-0000-0000B09A0000}"/>
    <cellStyle name="Normal 2 5 2 2 2 2 2" xfId="27394" xr:uid="{00000000-0005-0000-0000-0000B19A0000}"/>
    <cellStyle name="Normal 2 5 2 2 2 2 2 2" xfId="27395" xr:uid="{00000000-0005-0000-0000-0000B29A0000}"/>
    <cellStyle name="Normal 2 5 2 2 2 2 2 3" xfId="27396" xr:uid="{00000000-0005-0000-0000-0000B39A0000}"/>
    <cellStyle name="Normal 2 5 2 2 2 2 2_AVA DVA EL" xfId="27397" xr:uid="{00000000-0005-0000-0000-0000B49A0000}"/>
    <cellStyle name="Normal 2 5 2 2 2 2 3" xfId="27398" xr:uid="{00000000-0005-0000-0000-0000B59A0000}"/>
    <cellStyle name="Normal 2 5 2 2 2 2 3 2" xfId="27399" xr:uid="{00000000-0005-0000-0000-0000B69A0000}"/>
    <cellStyle name="Normal 2 5 2 2 2 2 3 3" xfId="27400" xr:uid="{00000000-0005-0000-0000-0000B79A0000}"/>
    <cellStyle name="Normal 2 5 2 2 2 2 3_AVA DVA EL" xfId="27401" xr:uid="{00000000-0005-0000-0000-0000B89A0000}"/>
    <cellStyle name="Normal 2 5 2 2 2 2 4" xfId="27402" xr:uid="{00000000-0005-0000-0000-0000B99A0000}"/>
    <cellStyle name="Normal 2 5 2 2 2 2 5" xfId="27403" xr:uid="{00000000-0005-0000-0000-0000BA9A0000}"/>
    <cellStyle name="Normal 2 5 2 2 2 2_AVA DVA EL" xfId="27404" xr:uid="{00000000-0005-0000-0000-0000BB9A0000}"/>
    <cellStyle name="Normal 2 5 2 2 2 3" xfId="27405" xr:uid="{00000000-0005-0000-0000-0000BC9A0000}"/>
    <cellStyle name="Normal 2 5 2 2 2 3 2" xfId="27406" xr:uid="{00000000-0005-0000-0000-0000BD9A0000}"/>
    <cellStyle name="Normal 2 5 2 2 2 3 3" xfId="27407" xr:uid="{00000000-0005-0000-0000-0000BE9A0000}"/>
    <cellStyle name="Normal 2 5 2 2 2 3_AVA DVA EL" xfId="27408" xr:uid="{00000000-0005-0000-0000-0000BF9A0000}"/>
    <cellStyle name="Normal 2 5 2 2 2 4" xfId="27409" xr:uid="{00000000-0005-0000-0000-0000C09A0000}"/>
    <cellStyle name="Normal 2 5 2 2 2 4 2" xfId="27410" xr:uid="{00000000-0005-0000-0000-0000C19A0000}"/>
    <cellStyle name="Normal 2 5 2 2 2 4 3" xfId="27411" xr:uid="{00000000-0005-0000-0000-0000C29A0000}"/>
    <cellStyle name="Normal 2 5 2 2 2 4_AVA DVA EL" xfId="27412" xr:uid="{00000000-0005-0000-0000-0000C39A0000}"/>
    <cellStyle name="Normal 2 5 2 2 2 5" xfId="27413" xr:uid="{00000000-0005-0000-0000-0000C49A0000}"/>
    <cellStyle name="Normal 2 5 2 2 2 5 2" xfId="27414" xr:uid="{00000000-0005-0000-0000-0000C59A0000}"/>
    <cellStyle name="Normal 2 5 2 2 2 5 3" xfId="27415" xr:uid="{00000000-0005-0000-0000-0000C69A0000}"/>
    <cellStyle name="Normal 2 5 2 2 2 5_AVA DVA EL" xfId="27416" xr:uid="{00000000-0005-0000-0000-0000C79A0000}"/>
    <cellStyle name="Normal 2 5 2 2 2 6" xfId="27417" xr:uid="{00000000-0005-0000-0000-0000C89A0000}"/>
    <cellStyle name="Normal 2 5 2 2 2 6 2" xfId="27418" xr:uid="{00000000-0005-0000-0000-0000C99A0000}"/>
    <cellStyle name="Normal 2 5 2 2 2 6 3" xfId="27419" xr:uid="{00000000-0005-0000-0000-0000CA9A0000}"/>
    <cellStyle name="Normal 2 5 2 2 2 6_AVA DVA EL" xfId="27420" xr:uid="{00000000-0005-0000-0000-0000CB9A0000}"/>
    <cellStyle name="Normal 2 5 2 2 2 7" xfId="27421" xr:uid="{00000000-0005-0000-0000-0000CC9A0000}"/>
    <cellStyle name="Normal 2 5 2 2 2 7 2" xfId="27422" xr:uid="{00000000-0005-0000-0000-0000CD9A0000}"/>
    <cellStyle name="Normal 2 5 2 2 2 7 3" xfId="27423" xr:uid="{00000000-0005-0000-0000-0000CE9A0000}"/>
    <cellStyle name="Normal 2 5 2 2 2 7_AVA DVA EL" xfId="27424" xr:uid="{00000000-0005-0000-0000-0000CF9A0000}"/>
    <cellStyle name="Normal 2 5 2 2 2 8" xfId="27425" xr:uid="{00000000-0005-0000-0000-0000D09A0000}"/>
    <cellStyle name="Normal 2 5 2 2 2 8 2" xfId="27426" xr:uid="{00000000-0005-0000-0000-0000D19A0000}"/>
    <cellStyle name="Normal 2 5 2 2 2 8 3" xfId="27427" xr:uid="{00000000-0005-0000-0000-0000D29A0000}"/>
    <cellStyle name="Normal 2 5 2 2 2 8_AVA DVA EL" xfId="27428" xr:uid="{00000000-0005-0000-0000-0000D39A0000}"/>
    <cellStyle name="Normal 2 5 2 2 2 9" xfId="27429" xr:uid="{00000000-0005-0000-0000-0000D49A0000}"/>
    <cellStyle name="Normal 2 5 2 2 2 9 2" xfId="27430" xr:uid="{00000000-0005-0000-0000-0000D59A0000}"/>
    <cellStyle name="Normal 2 5 2 2 2 9 3" xfId="27431" xr:uid="{00000000-0005-0000-0000-0000D69A0000}"/>
    <cellStyle name="Normal 2 5 2 2 2 9_AVA DVA EL" xfId="27432" xr:uid="{00000000-0005-0000-0000-0000D79A0000}"/>
    <cellStyle name="Normal 2 5 2 2 2_AVA DVA EL" xfId="50354" xr:uid="{00000000-0005-0000-0000-0000D89A0000}"/>
    <cellStyle name="Normal 2 5 2 2 3" xfId="8296" xr:uid="{00000000-0005-0000-0000-0000D99A0000}"/>
    <cellStyle name="Normal 2 5 2 2 3 2" xfId="27433" xr:uid="{00000000-0005-0000-0000-0000DA9A0000}"/>
    <cellStyle name="Normal 2 5 2 2 3 2 2" xfId="27434" xr:uid="{00000000-0005-0000-0000-0000DB9A0000}"/>
    <cellStyle name="Normal 2 5 2 2 3 2 3" xfId="27435" xr:uid="{00000000-0005-0000-0000-0000DC9A0000}"/>
    <cellStyle name="Normal 2 5 2 2 3 2_AVA DVA EL" xfId="27436" xr:uid="{00000000-0005-0000-0000-0000DD9A0000}"/>
    <cellStyle name="Normal 2 5 2 2 3 3" xfId="27437" xr:uid="{00000000-0005-0000-0000-0000DE9A0000}"/>
    <cellStyle name="Normal 2 5 2 2 3 3 2" xfId="27438" xr:uid="{00000000-0005-0000-0000-0000DF9A0000}"/>
    <cellStyle name="Normal 2 5 2 2 3 3 3" xfId="27439" xr:uid="{00000000-0005-0000-0000-0000E09A0000}"/>
    <cellStyle name="Normal 2 5 2 2 3 3_AVA DVA EL" xfId="27440" xr:uid="{00000000-0005-0000-0000-0000E19A0000}"/>
    <cellStyle name="Normal 2 5 2 2 3 4" xfId="27441" xr:uid="{00000000-0005-0000-0000-0000E29A0000}"/>
    <cellStyle name="Normal 2 5 2 2 3 4 2" xfId="27442" xr:uid="{00000000-0005-0000-0000-0000E39A0000}"/>
    <cellStyle name="Normal 2 5 2 2 3 4 3" xfId="27443" xr:uid="{00000000-0005-0000-0000-0000E49A0000}"/>
    <cellStyle name="Normal 2 5 2 2 3 4_AVA DVA EL" xfId="27444" xr:uid="{00000000-0005-0000-0000-0000E59A0000}"/>
    <cellStyle name="Normal 2 5 2 2 3_AVA DVA EL" xfId="50355" xr:uid="{00000000-0005-0000-0000-0000E69A0000}"/>
    <cellStyle name="Normal 2 5 2 2 4" xfId="27445" xr:uid="{00000000-0005-0000-0000-0000E79A0000}"/>
    <cellStyle name="Normal 2 5 2 2 4 2" xfId="27446" xr:uid="{00000000-0005-0000-0000-0000E89A0000}"/>
    <cellStyle name="Normal 2 5 2 2 4 3" xfId="27447" xr:uid="{00000000-0005-0000-0000-0000E99A0000}"/>
    <cellStyle name="Normal 2 5 2 2 4_AVA DVA EL" xfId="27448" xr:uid="{00000000-0005-0000-0000-0000EA9A0000}"/>
    <cellStyle name="Normal 2 5 2 2 5" xfId="27449" xr:uid="{00000000-0005-0000-0000-0000EB9A0000}"/>
    <cellStyle name="Normal 2 5 2 2 5 2" xfId="27450" xr:uid="{00000000-0005-0000-0000-0000EC9A0000}"/>
    <cellStyle name="Normal 2 5 2 2 5 3" xfId="27451" xr:uid="{00000000-0005-0000-0000-0000ED9A0000}"/>
    <cellStyle name="Normal 2 5 2 2 5_AVA DVA EL" xfId="27452" xr:uid="{00000000-0005-0000-0000-0000EE9A0000}"/>
    <cellStyle name="Normal 2 5 2 2 6" xfId="27453" xr:uid="{00000000-0005-0000-0000-0000EF9A0000}"/>
    <cellStyle name="Normal 2 5 2 2 6 2" xfId="27454" xr:uid="{00000000-0005-0000-0000-0000F09A0000}"/>
    <cellStyle name="Normal 2 5 2 2 6 3" xfId="27455" xr:uid="{00000000-0005-0000-0000-0000F19A0000}"/>
    <cellStyle name="Normal 2 5 2 2 6_AVA DVA EL" xfId="27456" xr:uid="{00000000-0005-0000-0000-0000F29A0000}"/>
    <cellStyle name="Normal 2 5 2 2 7" xfId="27457" xr:uid="{00000000-0005-0000-0000-0000F39A0000}"/>
    <cellStyle name="Normal 2 5 2 2 7 2" xfId="27458" xr:uid="{00000000-0005-0000-0000-0000F49A0000}"/>
    <cellStyle name="Normal 2 5 2 2 7 3" xfId="27459" xr:uid="{00000000-0005-0000-0000-0000F59A0000}"/>
    <cellStyle name="Normal 2 5 2 2 7_AVA DVA EL" xfId="27460" xr:uid="{00000000-0005-0000-0000-0000F69A0000}"/>
    <cellStyle name="Normal 2 5 2 2 8" xfId="27461" xr:uid="{00000000-0005-0000-0000-0000F79A0000}"/>
    <cellStyle name="Normal 2 5 2 2 8 2" xfId="27462" xr:uid="{00000000-0005-0000-0000-0000F89A0000}"/>
    <cellStyle name="Normal 2 5 2 2 8 3" xfId="27463" xr:uid="{00000000-0005-0000-0000-0000F99A0000}"/>
    <cellStyle name="Normal 2 5 2 2 8_AVA DVA EL" xfId="27464" xr:uid="{00000000-0005-0000-0000-0000FA9A0000}"/>
    <cellStyle name="Normal 2 5 2 2 9" xfId="27465" xr:uid="{00000000-0005-0000-0000-0000FB9A0000}"/>
    <cellStyle name="Normal 2 5 2 2 9 2" xfId="27466" xr:uid="{00000000-0005-0000-0000-0000FC9A0000}"/>
    <cellStyle name="Normal 2 5 2 2 9 3" xfId="27467" xr:uid="{00000000-0005-0000-0000-0000FD9A0000}"/>
    <cellStyle name="Normal 2 5 2 2 9_AVA DVA EL" xfId="27468" xr:uid="{00000000-0005-0000-0000-0000FE9A0000}"/>
    <cellStyle name="Normal 2 5 2 2_3. Chng in credit spreads" xfId="50356" xr:uid="{00000000-0005-0000-0000-0000FF9A0000}"/>
    <cellStyle name="Normal 2 5 2 3" xfId="8297" xr:uid="{00000000-0005-0000-0000-0000009B0000}"/>
    <cellStyle name="Normal 2 5 2 3 10" xfId="27469" xr:uid="{00000000-0005-0000-0000-0000019B0000}"/>
    <cellStyle name="Normal 2 5 2 3 10 2" xfId="27470" xr:uid="{00000000-0005-0000-0000-0000029B0000}"/>
    <cellStyle name="Normal 2 5 2 3 10 3" xfId="27471" xr:uid="{00000000-0005-0000-0000-0000039B0000}"/>
    <cellStyle name="Normal 2 5 2 3 10_AVA DVA EL" xfId="27472" xr:uid="{00000000-0005-0000-0000-0000049B0000}"/>
    <cellStyle name="Normal 2 5 2 3 11" xfId="50357" xr:uid="{00000000-0005-0000-0000-0000059B0000}"/>
    <cellStyle name="Normal 2 5 2 3 2" xfId="8298" xr:uid="{00000000-0005-0000-0000-0000069B0000}"/>
    <cellStyle name="Normal 2 5 2 3 2 2" xfId="27473" xr:uid="{00000000-0005-0000-0000-0000079B0000}"/>
    <cellStyle name="Normal 2 5 2 3 2 2 2" xfId="27474" xr:uid="{00000000-0005-0000-0000-0000089B0000}"/>
    <cellStyle name="Normal 2 5 2 3 2 2 3" xfId="27475" xr:uid="{00000000-0005-0000-0000-0000099B0000}"/>
    <cellStyle name="Normal 2 5 2 3 2 2_AVA DVA EL" xfId="27476" xr:uid="{00000000-0005-0000-0000-00000A9B0000}"/>
    <cellStyle name="Normal 2 5 2 3 2 3" xfId="27477" xr:uid="{00000000-0005-0000-0000-00000B9B0000}"/>
    <cellStyle name="Normal 2 5 2 3 2 3 2" xfId="27478" xr:uid="{00000000-0005-0000-0000-00000C9B0000}"/>
    <cellStyle name="Normal 2 5 2 3 2 3 3" xfId="27479" xr:uid="{00000000-0005-0000-0000-00000D9B0000}"/>
    <cellStyle name="Normal 2 5 2 3 2 3_AVA DVA EL" xfId="27480" xr:uid="{00000000-0005-0000-0000-00000E9B0000}"/>
    <cellStyle name="Normal 2 5 2 3 2 4" xfId="27481" xr:uid="{00000000-0005-0000-0000-00000F9B0000}"/>
    <cellStyle name="Normal 2 5 2 3 2 4 2" xfId="27482" xr:uid="{00000000-0005-0000-0000-0000109B0000}"/>
    <cellStyle name="Normal 2 5 2 3 2 4 3" xfId="27483" xr:uid="{00000000-0005-0000-0000-0000119B0000}"/>
    <cellStyle name="Normal 2 5 2 3 2 4_AVA DVA EL" xfId="27484" xr:uid="{00000000-0005-0000-0000-0000129B0000}"/>
    <cellStyle name="Normal 2 5 2 3 2 5" xfId="50358" xr:uid="{00000000-0005-0000-0000-0000139B0000}"/>
    <cellStyle name="Normal 2 5 2 3 2_AVA DVA EL" xfId="50359" xr:uid="{00000000-0005-0000-0000-0000149B0000}"/>
    <cellStyle name="Normal 2 5 2 3 3" xfId="8299" xr:uid="{00000000-0005-0000-0000-0000159B0000}"/>
    <cellStyle name="Normal 2 5 2 3 3 2" xfId="27485" xr:uid="{00000000-0005-0000-0000-0000169B0000}"/>
    <cellStyle name="Normal 2 5 2 3 3 2 2" xfId="27486" xr:uid="{00000000-0005-0000-0000-0000179B0000}"/>
    <cellStyle name="Normal 2 5 2 3 3 2 3" xfId="27487" xr:uid="{00000000-0005-0000-0000-0000189B0000}"/>
    <cellStyle name="Normal 2 5 2 3 3 2_AVA DVA EL" xfId="27488" xr:uid="{00000000-0005-0000-0000-0000199B0000}"/>
    <cellStyle name="Normal 2 5 2 3 3_AVA DVA EL" xfId="50360" xr:uid="{00000000-0005-0000-0000-00001A9B0000}"/>
    <cellStyle name="Normal 2 5 2 3 4" xfId="27489" xr:uid="{00000000-0005-0000-0000-00001B9B0000}"/>
    <cellStyle name="Normal 2 5 2 3 4 2" xfId="27490" xr:uid="{00000000-0005-0000-0000-00001C9B0000}"/>
    <cellStyle name="Normal 2 5 2 3 4 3" xfId="27491" xr:uid="{00000000-0005-0000-0000-00001D9B0000}"/>
    <cellStyle name="Normal 2 5 2 3 4_AVA DVA EL" xfId="27492" xr:uid="{00000000-0005-0000-0000-00001E9B0000}"/>
    <cellStyle name="Normal 2 5 2 3 5" xfId="27493" xr:uid="{00000000-0005-0000-0000-00001F9B0000}"/>
    <cellStyle name="Normal 2 5 2 3 5 2" xfId="27494" xr:uid="{00000000-0005-0000-0000-0000209B0000}"/>
    <cellStyle name="Normal 2 5 2 3 5 3" xfId="27495" xr:uid="{00000000-0005-0000-0000-0000219B0000}"/>
    <cellStyle name="Normal 2 5 2 3 5_AVA DVA EL" xfId="27496" xr:uid="{00000000-0005-0000-0000-0000229B0000}"/>
    <cellStyle name="Normal 2 5 2 3 6" xfId="27497" xr:uid="{00000000-0005-0000-0000-0000239B0000}"/>
    <cellStyle name="Normal 2 5 2 3 6 2" xfId="27498" xr:uid="{00000000-0005-0000-0000-0000249B0000}"/>
    <cellStyle name="Normal 2 5 2 3 6 3" xfId="27499" xr:uid="{00000000-0005-0000-0000-0000259B0000}"/>
    <cellStyle name="Normal 2 5 2 3 6_AVA DVA EL" xfId="27500" xr:uid="{00000000-0005-0000-0000-0000269B0000}"/>
    <cellStyle name="Normal 2 5 2 3 7" xfId="27501" xr:uid="{00000000-0005-0000-0000-0000279B0000}"/>
    <cellStyle name="Normal 2 5 2 3 7 2" xfId="27502" xr:uid="{00000000-0005-0000-0000-0000289B0000}"/>
    <cellStyle name="Normal 2 5 2 3 7 3" xfId="27503" xr:uid="{00000000-0005-0000-0000-0000299B0000}"/>
    <cellStyle name="Normal 2 5 2 3 7_AVA DVA EL" xfId="27504" xr:uid="{00000000-0005-0000-0000-00002A9B0000}"/>
    <cellStyle name="Normal 2 5 2 3 8" xfId="27505" xr:uid="{00000000-0005-0000-0000-00002B9B0000}"/>
    <cellStyle name="Normal 2 5 2 3 8 2" xfId="27506" xr:uid="{00000000-0005-0000-0000-00002C9B0000}"/>
    <cellStyle name="Normal 2 5 2 3 8 3" xfId="27507" xr:uid="{00000000-0005-0000-0000-00002D9B0000}"/>
    <cellStyle name="Normal 2 5 2 3 8_AVA DVA EL" xfId="27508" xr:uid="{00000000-0005-0000-0000-00002E9B0000}"/>
    <cellStyle name="Normal 2 5 2 3 9" xfId="27509" xr:uid="{00000000-0005-0000-0000-00002F9B0000}"/>
    <cellStyle name="Normal 2 5 2 3 9 2" xfId="27510" xr:uid="{00000000-0005-0000-0000-0000309B0000}"/>
    <cellStyle name="Normal 2 5 2 3 9 3" xfId="27511" xr:uid="{00000000-0005-0000-0000-0000319B0000}"/>
    <cellStyle name="Normal 2 5 2 3 9_AVA DVA EL" xfId="27512" xr:uid="{00000000-0005-0000-0000-0000329B0000}"/>
    <cellStyle name="Normal 2 5 2 3_3. Chng in credit spreads" xfId="50361" xr:uid="{00000000-0005-0000-0000-0000339B0000}"/>
    <cellStyle name="Normal 2 5 2 4" xfId="8300" xr:uid="{00000000-0005-0000-0000-0000349B0000}"/>
    <cellStyle name="Normal 2 5 2 4 2" xfId="8301" xr:uid="{00000000-0005-0000-0000-0000359B0000}"/>
    <cellStyle name="Normal 2 5 2 4 2 2" xfId="27513" xr:uid="{00000000-0005-0000-0000-0000369B0000}"/>
    <cellStyle name="Normal 2 5 2 4 2 2 2" xfId="27514" xr:uid="{00000000-0005-0000-0000-0000379B0000}"/>
    <cellStyle name="Normal 2 5 2 4 2 2 3" xfId="27515" xr:uid="{00000000-0005-0000-0000-0000389B0000}"/>
    <cellStyle name="Normal 2 5 2 4 2 2_AVA DVA EL" xfId="27516" xr:uid="{00000000-0005-0000-0000-0000399B0000}"/>
    <cellStyle name="Normal 2 5 2 4 2 3" xfId="50362" xr:uid="{00000000-0005-0000-0000-00003A9B0000}"/>
    <cellStyle name="Normal 2 5 2 4 2_AVA DVA EL" xfId="50363" xr:uid="{00000000-0005-0000-0000-00003B9B0000}"/>
    <cellStyle name="Normal 2 5 2 4 3" xfId="8302" xr:uid="{00000000-0005-0000-0000-00003C9B0000}"/>
    <cellStyle name="Normal 2 5 2 4 3 2" xfId="27517" xr:uid="{00000000-0005-0000-0000-00003D9B0000}"/>
    <cellStyle name="Normal 2 5 2 4 3 2 2" xfId="27518" xr:uid="{00000000-0005-0000-0000-00003E9B0000}"/>
    <cellStyle name="Normal 2 5 2 4 3 2 3" xfId="27519" xr:uid="{00000000-0005-0000-0000-00003F9B0000}"/>
    <cellStyle name="Normal 2 5 2 4 3 2_AVA DVA EL" xfId="27520" xr:uid="{00000000-0005-0000-0000-0000409B0000}"/>
    <cellStyle name="Normal 2 5 2 4 3_AVA DVA EL" xfId="50364" xr:uid="{00000000-0005-0000-0000-0000419B0000}"/>
    <cellStyle name="Normal 2 5 2 4 4" xfId="27521" xr:uid="{00000000-0005-0000-0000-0000429B0000}"/>
    <cellStyle name="Normal 2 5 2 4 4 2" xfId="27522" xr:uid="{00000000-0005-0000-0000-0000439B0000}"/>
    <cellStyle name="Normal 2 5 2 4 4 3" xfId="27523" xr:uid="{00000000-0005-0000-0000-0000449B0000}"/>
    <cellStyle name="Normal 2 5 2 4 4_AVA DVA EL" xfId="27524" xr:uid="{00000000-0005-0000-0000-0000459B0000}"/>
    <cellStyle name="Normal 2 5 2 4 5" xfId="50365" xr:uid="{00000000-0005-0000-0000-0000469B0000}"/>
    <cellStyle name="Normal 2 5 2 4_3. Chng in credit spreads" xfId="50366" xr:uid="{00000000-0005-0000-0000-0000479B0000}"/>
    <cellStyle name="Normal 2 5 2 5" xfId="8303" xr:uid="{00000000-0005-0000-0000-0000489B0000}"/>
    <cellStyle name="Normal 2 5 2 5 2" xfId="27525" xr:uid="{00000000-0005-0000-0000-0000499B0000}"/>
    <cellStyle name="Normal 2 5 2 5 2 2" xfId="27526" xr:uid="{00000000-0005-0000-0000-00004A9B0000}"/>
    <cellStyle name="Normal 2 5 2 5 2 3" xfId="27527" xr:uid="{00000000-0005-0000-0000-00004B9B0000}"/>
    <cellStyle name="Normal 2 5 2 5 2_AVA DVA EL" xfId="27528" xr:uid="{00000000-0005-0000-0000-00004C9B0000}"/>
    <cellStyle name="Normal 2 5 2 5 3" xfId="50367" xr:uid="{00000000-0005-0000-0000-00004D9B0000}"/>
    <cellStyle name="Normal 2 5 2 5_AVA DVA EL" xfId="50368" xr:uid="{00000000-0005-0000-0000-00004E9B0000}"/>
    <cellStyle name="Normal 2 5 2 6" xfId="8304" xr:uid="{00000000-0005-0000-0000-00004F9B0000}"/>
    <cellStyle name="Normal 2 5 2 6 2" xfId="27529" xr:uid="{00000000-0005-0000-0000-0000509B0000}"/>
    <cellStyle name="Normal 2 5 2 6 2 2" xfId="27530" xr:uid="{00000000-0005-0000-0000-0000519B0000}"/>
    <cellStyle name="Normal 2 5 2 6 2 3" xfId="27531" xr:uid="{00000000-0005-0000-0000-0000529B0000}"/>
    <cellStyle name="Normal 2 5 2 6 2_AVA DVA EL" xfId="27532" xr:uid="{00000000-0005-0000-0000-0000539B0000}"/>
    <cellStyle name="Normal 2 5 2 6_AVA DVA EL" xfId="50369" xr:uid="{00000000-0005-0000-0000-0000549B0000}"/>
    <cellStyle name="Normal 2 5 2 7" xfId="27533" xr:uid="{00000000-0005-0000-0000-0000559B0000}"/>
    <cellStyle name="Normal 2 5 2 7 2" xfId="27534" xr:uid="{00000000-0005-0000-0000-0000569B0000}"/>
    <cellStyle name="Normal 2 5 2 7 3" xfId="27535" xr:uid="{00000000-0005-0000-0000-0000579B0000}"/>
    <cellStyle name="Normal 2 5 2 7_AVA DVA EL" xfId="27536" xr:uid="{00000000-0005-0000-0000-0000589B0000}"/>
    <cellStyle name="Normal 2 5 2 8" xfId="27537" xr:uid="{00000000-0005-0000-0000-0000599B0000}"/>
    <cellStyle name="Normal 2 5 2 8 2" xfId="27538" xr:uid="{00000000-0005-0000-0000-00005A9B0000}"/>
    <cellStyle name="Normal 2 5 2 8 3" xfId="27539" xr:uid="{00000000-0005-0000-0000-00005B9B0000}"/>
    <cellStyle name="Normal 2 5 2 8_AVA DVA EL" xfId="27540" xr:uid="{00000000-0005-0000-0000-00005C9B0000}"/>
    <cellStyle name="Normal 2 5 2 9" xfId="27541" xr:uid="{00000000-0005-0000-0000-00005D9B0000}"/>
    <cellStyle name="Normal 2 5 2 9 2" xfId="27542" xr:uid="{00000000-0005-0000-0000-00005E9B0000}"/>
    <cellStyle name="Normal 2 5 2 9 3" xfId="27543" xr:uid="{00000000-0005-0000-0000-00005F9B0000}"/>
    <cellStyle name="Normal 2 5 2 9_AVA DVA EL" xfId="27544" xr:uid="{00000000-0005-0000-0000-0000609B0000}"/>
    <cellStyle name="Normal 2 5 2_3. Chng in credit spreads" xfId="50370" xr:uid="{00000000-0005-0000-0000-0000619B0000}"/>
    <cellStyle name="Normal 2 5 3" xfId="8305" xr:uid="{00000000-0005-0000-0000-0000629B0000}"/>
    <cellStyle name="Normal 2 5 3 10" xfId="27545" xr:uid="{00000000-0005-0000-0000-0000639B0000}"/>
    <cellStyle name="Normal 2 5 3 10 2" xfId="27546" xr:uid="{00000000-0005-0000-0000-0000649B0000}"/>
    <cellStyle name="Normal 2 5 3 10 3" xfId="27547" xr:uid="{00000000-0005-0000-0000-0000659B0000}"/>
    <cellStyle name="Normal 2 5 3 10_AVA DVA EL" xfId="27548" xr:uid="{00000000-0005-0000-0000-0000669B0000}"/>
    <cellStyle name="Normal 2 5 3 11" xfId="27549" xr:uid="{00000000-0005-0000-0000-0000679B0000}"/>
    <cellStyle name="Normal 2 5 3 11 2" xfId="27550" xr:uid="{00000000-0005-0000-0000-0000689B0000}"/>
    <cellStyle name="Normal 2 5 3 11 3" xfId="27551" xr:uid="{00000000-0005-0000-0000-0000699B0000}"/>
    <cellStyle name="Normal 2 5 3 11_AVA DVA EL" xfId="27552" xr:uid="{00000000-0005-0000-0000-00006A9B0000}"/>
    <cellStyle name="Normal 2 5 3 12" xfId="50371" xr:uid="{00000000-0005-0000-0000-00006B9B0000}"/>
    <cellStyle name="Normal 2 5 3 2" xfId="8306" xr:uid="{00000000-0005-0000-0000-00006C9B0000}"/>
    <cellStyle name="Normal 2 5 3 2 10" xfId="27553" xr:uid="{00000000-0005-0000-0000-00006D9B0000}"/>
    <cellStyle name="Normal 2 5 3 2 10 2" xfId="27554" xr:uid="{00000000-0005-0000-0000-00006E9B0000}"/>
    <cellStyle name="Normal 2 5 3 2 10 3" xfId="27555" xr:uid="{00000000-0005-0000-0000-00006F9B0000}"/>
    <cellStyle name="Normal 2 5 3 2 10_AVA DVA EL" xfId="27556" xr:uid="{00000000-0005-0000-0000-0000709B0000}"/>
    <cellStyle name="Normal 2 5 3 2 11" xfId="50372" xr:uid="{00000000-0005-0000-0000-0000719B0000}"/>
    <cellStyle name="Normal 2 5 3 2 2" xfId="8307" xr:uid="{00000000-0005-0000-0000-0000729B0000}"/>
    <cellStyle name="Normal 2 5 3 2 2 2" xfId="27557" xr:uid="{00000000-0005-0000-0000-0000739B0000}"/>
    <cellStyle name="Normal 2 5 3 2 2 2 2" xfId="27558" xr:uid="{00000000-0005-0000-0000-0000749B0000}"/>
    <cellStyle name="Normal 2 5 3 2 2 2 3" xfId="27559" xr:uid="{00000000-0005-0000-0000-0000759B0000}"/>
    <cellStyle name="Normal 2 5 3 2 2 2_AVA DVA EL" xfId="27560" xr:uid="{00000000-0005-0000-0000-0000769B0000}"/>
    <cellStyle name="Normal 2 5 3 2 2 3" xfId="27561" xr:uid="{00000000-0005-0000-0000-0000779B0000}"/>
    <cellStyle name="Normal 2 5 3 2 2 3 2" xfId="27562" xr:uid="{00000000-0005-0000-0000-0000789B0000}"/>
    <cellStyle name="Normal 2 5 3 2 2 3 3" xfId="27563" xr:uid="{00000000-0005-0000-0000-0000799B0000}"/>
    <cellStyle name="Normal 2 5 3 2 2 3_AVA DVA EL" xfId="27564" xr:uid="{00000000-0005-0000-0000-00007A9B0000}"/>
    <cellStyle name="Normal 2 5 3 2 2 4" xfId="27565" xr:uid="{00000000-0005-0000-0000-00007B9B0000}"/>
    <cellStyle name="Normal 2 5 3 2 2 4 2" xfId="27566" xr:uid="{00000000-0005-0000-0000-00007C9B0000}"/>
    <cellStyle name="Normal 2 5 3 2 2 4 3" xfId="27567" xr:uid="{00000000-0005-0000-0000-00007D9B0000}"/>
    <cellStyle name="Normal 2 5 3 2 2 4_AVA DVA EL" xfId="27568" xr:uid="{00000000-0005-0000-0000-00007E9B0000}"/>
    <cellStyle name="Normal 2 5 3 2 2_AVA DVA EL" xfId="50373" xr:uid="{00000000-0005-0000-0000-00007F9B0000}"/>
    <cellStyle name="Normal 2 5 3 2 3" xfId="8308" xr:uid="{00000000-0005-0000-0000-0000809B0000}"/>
    <cellStyle name="Normal 2 5 3 2 3 2" xfId="27569" xr:uid="{00000000-0005-0000-0000-0000819B0000}"/>
    <cellStyle name="Normal 2 5 3 2 3 2 2" xfId="27570" xr:uid="{00000000-0005-0000-0000-0000829B0000}"/>
    <cellStyle name="Normal 2 5 3 2 3 2 3" xfId="27571" xr:uid="{00000000-0005-0000-0000-0000839B0000}"/>
    <cellStyle name="Normal 2 5 3 2 3 2_AVA DVA EL" xfId="27572" xr:uid="{00000000-0005-0000-0000-0000849B0000}"/>
    <cellStyle name="Normal 2 5 3 2 3_AVA DVA EL" xfId="50374" xr:uid="{00000000-0005-0000-0000-0000859B0000}"/>
    <cellStyle name="Normal 2 5 3 2 4" xfId="27573" xr:uid="{00000000-0005-0000-0000-0000869B0000}"/>
    <cellStyle name="Normal 2 5 3 2 4 2" xfId="27574" xr:uid="{00000000-0005-0000-0000-0000879B0000}"/>
    <cellStyle name="Normal 2 5 3 2 4 3" xfId="27575" xr:uid="{00000000-0005-0000-0000-0000889B0000}"/>
    <cellStyle name="Normal 2 5 3 2 4_AVA DVA EL" xfId="27576" xr:uid="{00000000-0005-0000-0000-0000899B0000}"/>
    <cellStyle name="Normal 2 5 3 2 5" xfId="27577" xr:uid="{00000000-0005-0000-0000-00008A9B0000}"/>
    <cellStyle name="Normal 2 5 3 2 5 2" xfId="27578" xr:uid="{00000000-0005-0000-0000-00008B9B0000}"/>
    <cellStyle name="Normal 2 5 3 2 5 3" xfId="27579" xr:uid="{00000000-0005-0000-0000-00008C9B0000}"/>
    <cellStyle name="Normal 2 5 3 2 5_AVA DVA EL" xfId="27580" xr:uid="{00000000-0005-0000-0000-00008D9B0000}"/>
    <cellStyle name="Normal 2 5 3 2 6" xfId="27581" xr:uid="{00000000-0005-0000-0000-00008E9B0000}"/>
    <cellStyle name="Normal 2 5 3 2 6 2" xfId="27582" xr:uid="{00000000-0005-0000-0000-00008F9B0000}"/>
    <cellStyle name="Normal 2 5 3 2 6 3" xfId="27583" xr:uid="{00000000-0005-0000-0000-0000909B0000}"/>
    <cellStyle name="Normal 2 5 3 2 6_AVA DVA EL" xfId="27584" xr:uid="{00000000-0005-0000-0000-0000919B0000}"/>
    <cellStyle name="Normal 2 5 3 2 7" xfId="27585" xr:uid="{00000000-0005-0000-0000-0000929B0000}"/>
    <cellStyle name="Normal 2 5 3 2 7 2" xfId="27586" xr:uid="{00000000-0005-0000-0000-0000939B0000}"/>
    <cellStyle name="Normal 2 5 3 2 7 3" xfId="27587" xr:uid="{00000000-0005-0000-0000-0000949B0000}"/>
    <cellStyle name="Normal 2 5 3 2 7_AVA DVA EL" xfId="27588" xr:uid="{00000000-0005-0000-0000-0000959B0000}"/>
    <cellStyle name="Normal 2 5 3 2 8" xfId="27589" xr:uid="{00000000-0005-0000-0000-0000969B0000}"/>
    <cellStyle name="Normal 2 5 3 2 8 2" xfId="27590" xr:uid="{00000000-0005-0000-0000-0000979B0000}"/>
    <cellStyle name="Normal 2 5 3 2 8 3" xfId="27591" xr:uid="{00000000-0005-0000-0000-0000989B0000}"/>
    <cellStyle name="Normal 2 5 3 2 8_AVA DVA EL" xfId="27592" xr:uid="{00000000-0005-0000-0000-0000999B0000}"/>
    <cellStyle name="Normal 2 5 3 2 9" xfId="27593" xr:uid="{00000000-0005-0000-0000-00009A9B0000}"/>
    <cellStyle name="Normal 2 5 3 2 9 2" xfId="27594" xr:uid="{00000000-0005-0000-0000-00009B9B0000}"/>
    <cellStyle name="Normal 2 5 3 2 9 3" xfId="27595" xr:uid="{00000000-0005-0000-0000-00009C9B0000}"/>
    <cellStyle name="Normal 2 5 3 2 9_AVA DVA EL" xfId="27596" xr:uid="{00000000-0005-0000-0000-00009D9B0000}"/>
    <cellStyle name="Normal 2 5 3 2_AVA DVA EL" xfId="50375" xr:uid="{00000000-0005-0000-0000-00009E9B0000}"/>
    <cellStyle name="Normal 2 5 3 3" xfId="8309" xr:uid="{00000000-0005-0000-0000-00009F9B0000}"/>
    <cellStyle name="Normal 2 5 3 3 2" xfId="8310" xr:uid="{00000000-0005-0000-0000-0000A09B0000}"/>
    <cellStyle name="Normal 2 5 3 3 2 2" xfId="27597" xr:uid="{00000000-0005-0000-0000-0000A19B0000}"/>
    <cellStyle name="Normal 2 5 3 3 2 2 2" xfId="27598" xr:uid="{00000000-0005-0000-0000-0000A29B0000}"/>
    <cellStyle name="Normal 2 5 3 3 2 2 3" xfId="27599" xr:uid="{00000000-0005-0000-0000-0000A39B0000}"/>
    <cellStyle name="Normal 2 5 3 3 2 2_AVA DVA EL" xfId="27600" xr:uid="{00000000-0005-0000-0000-0000A49B0000}"/>
    <cellStyle name="Normal 2 5 3 3 2_AVA DVA EL" xfId="50376" xr:uid="{00000000-0005-0000-0000-0000A59B0000}"/>
    <cellStyle name="Normal 2 5 3 3 3" xfId="8311" xr:uid="{00000000-0005-0000-0000-0000A69B0000}"/>
    <cellStyle name="Normal 2 5 3 3 3 2" xfId="27601" xr:uid="{00000000-0005-0000-0000-0000A79B0000}"/>
    <cellStyle name="Normal 2 5 3 3 3 2 2" xfId="27602" xr:uid="{00000000-0005-0000-0000-0000A89B0000}"/>
    <cellStyle name="Normal 2 5 3 3 3 2 3" xfId="27603" xr:uid="{00000000-0005-0000-0000-0000A99B0000}"/>
    <cellStyle name="Normal 2 5 3 3 3 2_AVA DVA EL" xfId="27604" xr:uid="{00000000-0005-0000-0000-0000AA9B0000}"/>
    <cellStyle name="Normal 2 5 3 3 3_AVA DVA EL" xfId="50377" xr:uid="{00000000-0005-0000-0000-0000AB9B0000}"/>
    <cellStyle name="Normal 2 5 3 3 4" xfId="27605" xr:uid="{00000000-0005-0000-0000-0000AC9B0000}"/>
    <cellStyle name="Normal 2 5 3 3 4 2" xfId="27606" xr:uid="{00000000-0005-0000-0000-0000AD9B0000}"/>
    <cellStyle name="Normal 2 5 3 3 4 3" xfId="27607" xr:uid="{00000000-0005-0000-0000-0000AE9B0000}"/>
    <cellStyle name="Normal 2 5 3 3 4_AVA DVA EL" xfId="27608" xr:uid="{00000000-0005-0000-0000-0000AF9B0000}"/>
    <cellStyle name="Normal 2 5 3 3_AVA DVA EL" xfId="50378"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09" xr:uid="{00000000-0005-0000-0000-0000B49B0000}"/>
    <cellStyle name="Normal 2 5 3 4 4 2" xfId="27610" xr:uid="{00000000-0005-0000-0000-0000B59B0000}"/>
    <cellStyle name="Normal 2 5 3 4 4 3" xfId="27611" xr:uid="{00000000-0005-0000-0000-0000B69B0000}"/>
    <cellStyle name="Normal 2 5 3 4 4_AVA DVA EL" xfId="27612" xr:uid="{00000000-0005-0000-0000-0000B79B0000}"/>
    <cellStyle name="Normal 2 5 3 4_AVA DVA EL" xfId="50379" xr:uid="{00000000-0005-0000-0000-0000B89B0000}"/>
    <cellStyle name="Normal 2 5 3 5" xfId="8315" xr:uid="{00000000-0005-0000-0000-0000B99B0000}"/>
    <cellStyle name="Normal 2 5 3 5 2" xfId="27613" xr:uid="{00000000-0005-0000-0000-0000BA9B0000}"/>
    <cellStyle name="Normal 2 5 3 5 2 2" xfId="27614" xr:uid="{00000000-0005-0000-0000-0000BB9B0000}"/>
    <cellStyle name="Normal 2 5 3 5 2 3" xfId="27615" xr:uid="{00000000-0005-0000-0000-0000BC9B0000}"/>
    <cellStyle name="Normal 2 5 3 5 2_AVA DVA EL" xfId="27616" xr:uid="{00000000-0005-0000-0000-0000BD9B0000}"/>
    <cellStyle name="Normal 2 5 3 5_AVA DVA EL" xfId="50380" xr:uid="{00000000-0005-0000-0000-0000BE9B0000}"/>
    <cellStyle name="Normal 2 5 3 6" xfId="8316" xr:uid="{00000000-0005-0000-0000-0000BF9B0000}"/>
    <cellStyle name="Normal 2 5 3 6 2" xfId="27617" xr:uid="{00000000-0005-0000-0000-0000C09B0000}"/>
    <cellStyle name="Normal 2 5 3 6 2 2" xfId="27618" xr:uid="{00000000-0005-0000-0000-0000C19B0000}"/>
    <cellStyle name="Normal 2 5 3 6 2 3" xfId="27619" xr:uid="{00000000-0005-0000-0000-0000C29B0000}"/>
    <cellStyle name="Normal 2 5 3 6 2_AVA DVA EL" xfId="27620" xr:uid="{00000000-0005-0000-0000-0000C39B0000}"/>
    <cellStyle name="Normal 2 5 3 6_AVA DVA EL" xfId="50381" xr:uid="{00000000-0005-0000-0000-0000C49B0000}"/>
    <cellStyle name="Normal 2 5 3 7" xfId="27621" xr:uid="{00000000-0005-0000-0000-0000C59B0000}"/>
    <cellStyle name="Normal 2 5 3 7 2" xfId="27622" xr:uid="{00000000-0005-0000-0000-0000C69B0000}"/>
    <cellStyle name="Normal 2 5 3 7 3" xfId="27623" xr:uid="{00000000-0005-0000-0000-0000C79B0000}"/>
    <cellStyle name="Normal 2 5 3 7_AVA DVA EL" xfId="27624" xr:uid="{00000000-0005-0000-0000-0000C89B0000}"/>
    <cellStyle name="Normal 2 5 3 8" xfId="27625" xr:uid="{00000000-0005-0000-0000-0000C99B0000}"/>
    <cellStyle name="Normal 2 5 3 8 2" xfId="27626" xr:uid="{00000000-0005-0000-0000-0000CA9B0000}"/>
    <cellStyle name="Normal 2 5 3 8 3" xfId="27627" xr:uid="{00000000-0005-0000-0000-0000CB9B0000}"/>
    <cellStyle name="Normal 2 5 3 8_AVA DVA EL" xfId="27628" xr:uid="{00000000-0005-0000-0000-0000CC9B0000}"/>
    <cellStyle name="Normal 2 5 3 9" xfId="27629" xr:uid="{00000000-0005-0000-0000-0000CD9B0000}"/>
    <cellStyle name="Normal 2 5 3 9 2" xfId="27630" xr:uid="{00000000-0005-0000-0000-0000CE9B0000}"/>
    <cellStyle name="Normal 2 5 3 9 3" xfId="27631" xr:uid="{00000000-0005-0000-0000-0000CF9B0000}"/>
    <cellStyle name="Normal 2 5 3 9_AVA DVA EL" xfId="27632" xr:uid="{00000000-0005-0000-0000-0000D09B0000}"/>
    <cellStyle name="Normal 2 5 3_3. Chng in credit spreads" xfId="50382" xr:uid="{00000000-0005-0000-0000-0000D19B0000}"/>
    <cellStyle name="Normal 2 5 4" xfId="8317" xr:uid="{00000000-0005-0000-0000-0000D29B0000}"/>
    <cellStyle name="Normal 2 5 4 10" xfId="27633" xr:uid="{00000000-0005-0000-0000-0000D39B0000}"/>
    <cellStyle name="Normal 2 5 4 10 2" xfId="27634" xr:uid="{00000000-0005-0000-0000-0000D49B0000}"/>
    <cellStyle name="Normal 2 5 4 10 3" xfId="27635" xr:uid="{00000000-0005-0000-0000-0000D59B0000}"/>
    <cellStyle name="Normal 2 5 4 10_AVA DVA EL" xfId="27636" xr:uid="{00000000-0005-0000-0000-0000D69B0000}"/>
    <cellStyle name="Normal 2 5 4 11" xfId="27637" xr:uid="{00000000-0005-0000-0000-0000D79B0000}"/>
    <cellStyle name="Normal 2 5 4 11 2" xfId="27638" xr:uid="{00000000-0005-0000-0000-0000D89B0000}"/>
    <cellStyle name="Normal 2 5 4 11 3" xfId="27639" xr:uid="{00000000-0005-0000-0000-0000D99B0000}"/>
    <cellStyle name="Normal 2 5 4 11_AVA DVA EL" xfId="27640" xr:uid="{00000000-0005-0000-0000-0000DA9B0000}"/>
    <cellStyle name="Normal 2 5 4 12" xfId="50383" xr:uid="{00000000-0005-0000-0000-0000DB9B0000}"/>
    <cellStyle name="Normal 2 5 4 2" xfId="8318" xr:uid="{00000000-0005-0000-0000-0000DC9B0000}"/>
    <cellStyle name="Normal 2 5 4 2 10" xfId="27641" xr:uid="{00000000-0005-0000-0000-0000DD9B0000}"/>
    <cellStyle name="Normal 2 5 4 2 10 2" xfId="27642" xr:uid="{00000000-0005-0000-0000-0000DE9B0000}"/>
    <cellStyle name="Normal 2 5 4 2 10 3" xfId="27643" xr:uid="{00000000-0005-0000-0000-0000DF9B0000}"/>
    <cellStyle name="Normal 2 5 4 2 10_AVA DVA EL" xfId="27644" xr:uid="{00000000-0005-0000-0000-0000E09B0000}"/>
    <cellStyle name="Normal 2 5 4 2 11" xfId="50384" xr:uid="{00000000-0005-0000-0000-0000E19B0000}"/>
    <cellStyle name="Normal 2 5 4 2 2" xfId="27645" xr:uid="{00000000-0005-0000-0000-0000E29B0000}"/>
    <cellStyle name="Normal 2 5 4 2 2 2" xfId="27646" xr:uid="{00000000-0005-0000-0000-0000E39B0000}"/>
    <cellStyle name="Normal 2 5 4 2 2 2 2" xfId="27647" xr:uid="{00000000-0005-0000-0000-0000E49B0000}"/>
    <cellStyle name="Normal 2 5 4 2 2 2 3" xfId="27648" xr:uid="{00000000-0005-0000-0000-0000E59B0000}"/>
    <cellStyle name="Normal 2 5 4 2 2 2_AVA DVA EL" xfId="27649" xr:uid="{00000000-0005-0000-0000-0000E69B0000}"/>
    <cellStyle name="Normal 2 5 4 2 2 3" xfId="27650" xr:uid="{00000000-0005-0000-0000-0000E79B0000}"/>
    <cellStyle name="Normal 2 5 4 2 2 3 2" xfId="27651" xr:uid="{00000000-0005-0000-0000-0000E89B0000}"/>
    <cellStyle name="Normal 2 5 4 2 2 3 3" xfId="27652" xr:uid="{00000000-0005-0000-0000-0000E99B0000}"/>
    <cellStyle name="Normal 2 5 4 2 2 3_AVA DVA EL" xfId="27653" xr:uid="{00000000-0005-0000-0000-0000EA9B0000}"/>
    <cellStyle name="Normal 2 5 4 2 2 4" xfId="27654" xr:uid="{00000000-0005-0000-0000-0000EB9B0000}"/>
    <cellStyle name="Normal 2 5 4 2 2 5" xfId="27655" xr:uid="{00000000-0005-0000-0000-0000EC9B0000}"/>
    <cellStyle name="Normal 2 5 4 2 2_AVA DVA EL" xfId="27656" xr:uid="{00000000-0005-0000-0000-0000ED9B0000}"/>
    <cellStyle name="Normal 2 5 4 2 3" xfId="27657" xr:uid="{00000000-0005-0000-0000-0000EE9B0000}"/>
    <cellStyle name="Normal 2 5 4 2 3 2" xfId="27658" xr:uid="{00000000-0005-0000-0000-0000EF9B0000}"/>
    <cellStyle name="Normal 2 5 4 2 3 3" xfId="27659" xr:uid="{00000000-0005-0000-0000-0000F09B0000}"/>
    <cellStyle name="Normal 2 5 4 2 3_AVA DVA EL" xfId="27660" xr:uid="{00000000-0005-0000-0000-0000F19B0000}"/>
    <cellStyle name="Normal 2 5 4 2 4" xfId="27661" xr:uid="{00000000-0005-0000-0000-0000F29B0000}"/>
    <cellStyle name="Normal 2 5 4 2 4 2" xfId="27662" xr:uid="{00000000-0005-0000-0000-0000F39B0000}"/>
    <cellStyle name="Normal 2 5 4 2 4 3" xfId="27663" xr:uid="{00000000-0005-0000-0000-0000F49B0000}"/>
    <cellStyle name="Normal 2 5 4 2 4_AVA DVA EL" xfId="27664" xr:uid="{00000000-0005-0000-0000-0000F59B0000}"/>
    <cellStyle name="Normal 2 5 4 2 5" xfId="27665" xr:uid="{00000000-0005-0000-0000-0000F69B0000}"/>
    <cellStyle name="Normal 2 5 4 2 5 2" xfId="27666" xr:uid="{00000000-0005-0000-0000-0000F79B0000}"/>
    <cellStyle name="Normal 2 5 4 2 5 3" xfId="27667" xr:uid="{00000000-0005-0000-0000-0000F89B0000}"/>
    <cellStyle name="Normal 2 5 4 2 5_AVA DVA EL" xfId="27668" xr:uid="{00000000-0005-0000-0000-0000F99B0000}"/>
    <cellStyle name="Normal 2 5 4 2 6" xfId="27669" xr:uid="{00000000-0005-0000-0000-0000FA9B0000}"/>
    <cellStyle name="Normal 2 5 4 2 6 2" xfId="27670" xr:uid="{00000000-0005-0000-0000-0000FB9B0000}"/>
    <cellStyle name="Normal 2 5 4 2 6 3" xfId="27671" xr:uid="{00000000-0005-0000-0000-0000FC9B0000}"/>
    <cellStyle name="Normal 2 5 4 2 6_AVA DVA EL" xfId="27672" xr:uid="{00000000-0005-0000-0000-0000FD9B0000}"/>
    <cellStyle name="Normal 2 5 4 2 7" xfId="27673" xr:uid="{00000000-0005-0000-0000-0000FE9B0000}"/>
    <cellStyle name="Normal 2 5 4 2 7 2" xfId="27674" xr:uid="{00000000-0005-0000-0000-0000FF9B0000}"/>
    <cellStyle name="Normal 2 5 4 2 7 3" xfId="27675" xr:uid="{00000000-0005-0000-0000-0000009C0000}"/>
    <cellStyle name="Normal 2 5 4 2 7_AVA DVA EL" xfId="27676" xr:uid="{00000000-0005-0000-0000-0000019C0000}"/>
    <cellStyle name="Normal 2 5 4 2 8" xfId="27677" xr:uid="{00000000-0005-0000-0000-0000029C0000}"/>
    <cellStyle name="Normal 2 5 4 2 8 2" xfId="27678" xr:uid="{00000000-0005-0000-0000-0000039C0000}"/>
    <cellStyle name="Normal 2 5 4 2 8 3" xfId="27679" xr:uid="{00000000-0005-0000-0000-0000049C0000}"/>
    <cellStyle name="Normal 2 5 4 2 8_AVA DVA EL" xfId="27680" xr:uid="{00000000-0005-0000-0000-0000059C0000}"/>
    <cellStyle name="Normal 2 5 4 2 9" xfId="27681" xr:uid="{00000000-0005-0000-0000-0000069C0000}"/>
    <cellStyle name="Normal 2 5 4 2 9 2" xfId="27682" xr:uid="{00000000-0005-0000-0000-0000079C0000}"/>
    <cellStyle name="Normal 2 5 4 2 9 3" xfId="27683" xr:uid="{00000000-0005-0000-0000-0000089C0000}"/>
    <cellStyle name="Normal 2 5 4 2 9_AVA DVA EL" xfId="27684" xr:uid="{00000000-0005-0000-0000-0000099C0000}"/>
    <cellStyle name="Normal 2 5 4 2_AVA DVA EL" xfId="50385" xr:uid="{00000000-0005-0000-0000-00000A9C0000}"/>
    <cellStyle name="Normal 2 5 4 3" xfId="8319" xr:uid="{00000000-0005-0000-0000-00000B9C0000}"/>
    <cellStyle name="Normal 2 5 4 3 2" xfId="27685" xr:uid="{00000000-0005-0000-0000-00000C9C0000}"/>
    <cellStyle name="Normal 2 5 4 3 2 2" xfId="27686" xr:uid="{00000000-0005-0000-0000-00000D9C0000}"/>
    <cellStyle name="Normal 2 5 4 3 2 3" xfId="27687" xr:uid="{00000000-0005-0000-0000-00000E9C0000}"/>
    <cellStyle name="Normal 2 5 4 3 2_AVA DVA EL" xfId="27688" xr:uid="{00000000-0005-0000-0000-00000F9C0000}"/>
    <cellStyle name="Normal 2 5 4 3 3" xfId="27689" xr:uid="{00000000-0005-0000-0000-0000109C0000}"/>
    <cellStyle name="Normal 2 5 4 3 3 2" xfId="27690" xr:uid="{00000000-0005-0000-0000-0000119C0000}"/>
    <cellStyle name="Normal 2 5 4 3 3 3" xfId="27691" xr:uid="{00000000-0005-0000-0000-0000129C0000}"/>
    <cellStyle name="Normal 2 5 4 3 3_AVA DVA EL" xfId="27692" xr:uid="{00000000-0005-0000-0000-0000139C0000}"/>
    <cellStyle name="Normal 2 5 4 3 4" xfId="27693" xr:uid="{00000000-0005-0000-0000-0000149C0000}"/>
    <cellStyle name="Normal 2 5 4 3 4 2" xfId="27694" xr:uid="{00000000-0005-0000-0000-0000159C0000}"/>
    <cellStyle name="Normal 2 5 4 3 4 3" xfId="27695" xr:uid="{00000000-0005-0000-0000-0000169C0000}"/>
    <cellStyle name="Normal 2 5 4 3 4_AVA DVA EL" xfId="27696" xr:uid="{00000000-0005-0000-0000-0000179C0000}"/>
    <cellStyle name="Normal 2 5 4 3_AVA DVA EL" xfId="50386" xr:uid="{00000000-0005-0000-0000-0000189C0000}"/>
    <cellStyle name="Normal 2 5 4 4" xfId="27697" xr:uid="{00000000-0005-0000-0000-0000199C0000}"/>
    <cellStyle name="Normal 2 5 4 4 2" xfId="27698" xr:uid="{00000000-0005-0000-0000-00001A9C0000}"/>
    <cellStyle name="Normal 2 5 4 4 3" xfId="27699" xr:uid="{00000000-0005-0000-0000-00001B9C0000}"/>
    <cellStyle name="Normal 2 5 4 4_AVA DVA EL" xfId="27700" xr:uid="{00000000-0005-0000-0000-00001C9C0000}"/>
    <cellStyle name="Normal 2 5 4 5" xfId="27701" xr:uid="{00000000-0005-0000-0000-00001D9C0000}"/>
    <cellStyle name="Normal 2 5 4 5 2" xfId="27702" xr:uid="{00000000-0005-0000-0000-00001E9C0000}"/>
    <cellStyle name="Normal 2 5 4 5 3" xfId="27703" xr:uid="{00000000-0005-0000-0000-00001F9C0000}"/>
    <cellStyle name="Normal 2 5 4 5_AVA DVA EL" xfId="27704" xr:uid="{00000000-0005-0000-0000-0000209C0000}"/>
    <cellStyle name="Normal 2 5 4 6" xfId="27705" xr:uid="{00000000-0005-0000-0000-0000219C0000}"/>
    <cellStyle name="Normal 2 5 4 6 2" xfId="27706" xr:uid="{00000000-0005-0000-0000-0000229C0000}"/>
    <cellStyle name="Normal 2 5 4 6 3" xfId="27707" xr:uid="{00000000-0005-0000-0000-0000239C0000}"/>
    <cellStyle name="Normal 2 5 4 6_AVA DVA EL" xfId="27708" xr:uid="{00000000-0005-0000-0000-0000249C0000}"/>
    <cellStyle name="Normal 2 5 4 7" xfId="27709" xr:uid="{00000000-0005-0000-0000-0000259C0000}"/>
    <cellStyle name="Normal 2 5 4 7 2" xfId="27710" xr:uid="{00000000-0005-0000-0000-0000269C0000}"/>
    <cellStyle name="Normal 2 5 4 7 3" xfId="27711" xr:uid="{00000000-0005-0000-0000-0000279C0000}"/>
    <cellStyle name="Normal 2 5 4 7_AVA DVA EL" xfId="27712" xr:uid="{00000000-0005-0000-0000-0000289C0000}"/>
    <cellStyle name="Normal 2 5 4 8" xfId="27713" xr:uid="{00000000-0005-0000-0000-0000299C0000}"/>
    <cellStyle name="Normal 2 5 4 8 2" xfId="27714" xr:uid="{00000000-0005-0000-0000-00002A9C0000}"/>
    <cellStyle name="Normal 2 5 4 8 3" xfId="27715" xr:uid="{00000000-0005-0000-0000-00002B9C0000}"/>
    <cellStyle name="Normal 2 5 4 8_AVA DVA EL" xfId="27716" xr:uid="{00000000-0005-0000-0000-00002C9C0000}"/>
    <cellStyle name="Normal 2 5 4 9" xfId="27717" xr:uid="{00000000-0005-0000-0000-00002D9C0000}"/>
    <cellStyle name="Normal 2 5 4 9 2" xfId="27718" xr:uid="{00000000-0005-0000-0000-00002E9C0000}"/>
    <cellStyle name="Normal 2 5 4 9 3" xfId="27719" xr:uid="{00000000-0005-0000-0000-00002F9C0000}"/>
    <cellStyle name="Normal 2 5 4 9_AVA DVA EL" xfId="27720" xr:uid="{00000000-0005-0000-0000-0000309C0000}"/>
    <cellStyle name="Normal 2 5 4_3. Chng in credit spreads" xfId="50387" xr:uid="{00000000-0005-0000-0000-0000319C0000}"/>
    <cellStyle name="Normal 2 5 5" xfId="8320" xr:uid="{00000000-0005-0000-0000-0000329C0000}"/>
    <cellStyle name="Normal 2 5 5 10" xfId="27721" xr:uid="{00000000-0005-0000-0000-0000339C0000}"/>
    <cellStyle name="Normal 2 5 5 10 2" xfId="27722" xr:uid="{00000000-0005-0000-0000-0000349C0000}"/>
    <cellStyle name="Normal 2 5 5 10 3" xfId="27723" xr:uid="{00000000-0005-0000-0000-0000359C0000}"/>
    <cellStyle name="Normal 2 5 5 10_AVA DVA EL" xfId="27724" xr:uid="{00000000-0005-0000-0000-0000369C0000}"/>
    <cellStyle name="Normal 2 5 5 11" xfId="27725" xr:uid="{00000000-0005-0000-0000-0000379C0000}"/>
    <cellStyle name="Normal 2 5 5 11 2" xfId="27726" xr:uid="{00000000-0005-0000-0000-0000389C0000}"/>
    <cellStyle name="Normal 2 5 5 11 3" xfId="27727" xr:uid="{00000000-0005-0000-0000-0000399C0000}"/>
    <cellStyle name="Normal 2 5 5 11_AVA DVA EL" xfId="27728" xr:uid="{00000000-0005-0000-0000-00003A9C0000}"/>
    <cellStyle name="Normal 2 5 5 12" xfId="50388" xr:uid="{00000000-0005-0000-0000-00003B9C0000}"/>
    <cellStyle name="Normal 2 5 5 2" xfId="8321" xr:uid="{00000000-0005-0000-0000-00003C9C0000}"/>
    <cellStyle name="Normal 2 5 5 2 10" xfId="27729" xr:uid="{00000000-0005-0000-0000-00003D9C0000}"/>
    <cellStyle name="Normal 2 5 5 2 10 2" xfId="27730" xr:uid="{00000000-0005-0000-0000-00003E9C0000}"/>
    <cellStyle name="Normal 2 5 5 2 10 3" xfId="27731" xr:uid="{00000000-0005-0000-0000-00003F9C0000}"/>
    <cellStyle name="Normal 2 5 5 2 10_AVA DVA EL" xfId="27732" xr:uid="{00000000-0005-0000-0000-0000409C0000}"/>
    <cellStyle name="Normal 2 5 5 2 11" xfId="50389" xr:uid="{00000000-0005-0000-0000-0000419C0000}"/>
    <cellStyle name="Normal 2 5 5 2 2" xfId="27733" xr:uid="{00000000-0005-0000-0000-0000429C0000}"/>
    <cellStyle name="Normal 2 5 5 2 2 2" xfId="27734" xr:uid="{00000000-0005-0000-0000-0000439C0000}"/>
    <cellStyle name="Normal 2 5 5 2 2 2 2" xfId="27735" xr:uid="{00000000-0005-0000-0000-0000449C0000}"/>
    <cellStyle name="Normal 2 5 5 2 2 2 3" xfId="27736" xr:uid="{00000000-0005-0000-0000-0000459C0000}"/>
    <cellStyle name="Normal 2 5 5 2 2 2_AVA DVA EL" xfId="27737" xr:uid="{00000000-0005-0000-0000-0000469C0000}"/>
    <cellStyle name="Normal 2 5 5 2 2 3" xfId="27738" xr:uid="{00000000-0005-0000-0000-0000479C0000}"/>
    <cellStyle name="Normal 2 5 5 2 2 3 2" xfId="27739" xr:uid="{00000000-0005-0000-0000-0000489C0000}"/>
    <cellStyle name="Normal 2 5 5 2 2 3 3" xfId="27740" xr:uid="{00000000-0005-0000-0000-0000499C0000}"/>
    <cellStyle name="Normal 2 5 5 2 2 3_AVA DVA EL" xfId="27741" xr:uid="{00000000-0005-0000-0000-00004A9C0000}"/>
    <cellStyle name="Normal 2 5 5 2 2 4" xfId="27742" xr:uid="{00000000-0005-0000-0000-00004B9C0000}"/>
    <cellStyle name="Normal 2 5 5 2 2 5" xfId="27743" xr:uid="{00000000-0005-0000-0000-00004C9C0000}"/>
    <cellStyle name="Normal 2 5 5 2 2_AVA DVA EL" xfId="27744" xr:uid="{00000000-0005-0000-0000-00004D9C0000}"/>
    <cellStyle name="Normal 2 5 5 2 3" xfId="27745" xr:uid="{00000000-0005-0000-0000-00004E9C0000}"/>
    <cellStyle name="Normal 2 5 5 2 3 2" xfId="27746" xr:uid="{00000000-0005-0000-0000-00004F9C0000}"/>
    <cellStyle name="Normal 2 5 5 2 3 3" xfId="27747" xr:uid="{00000000-0005-0000-0000-0000509C0000}"/>
    <cellStyle name="Normal 2 5 5 2 3_AVA DVA EL" xfId="27748" xr:uid="{00000000-0005-0000-0000-0000519C0000}"/>
    <cellStyle name="Normal 2 5 5 2 4" xfId="27749" xr:uid="{00000000-0005-0000-0000-0000529C0000}"/>
    <cellStyle name="Normal 2 5 5 2 4 2" xfId="27750" xr:uid="{00000000-0005-0000-0000-0000539C0000}"/>
    <cellStyle name="Normal 2 5 5 2 4 3" xfId="27751" xr:uid="{00000000-0005-0000-0000-0000549C0000}"/>
    <cellStyle name="Normal 2 5 5 2 4_AVA DVA EL" xfId="27752" xr:uid="{00000000-0005-0000-0000-0000559C0000}"/>
    <cellStyle name="Normal 2 5 5 2 5" xfId="27753" xr:uid="{00000000-0005-0000-0000-0000569C0000}"/>
    <cellStyle name="Normal 2 5 5 2 5 2" xfId="27754" xr:uid="{00000000-0005-0000-0000-0000579C0000}"/>
    <cellStyle name="Normal 2 5 5 2 5 3" xfId="27755" xr:uid="{00000000-0005-0000-0000-0000589C0000}"/>
    <cellStyle name="Normal 2 5 5 2 5_AVA DVA EL" xfId="27756" xr:uid="{00000000-0005-0000-0000-0000599C0000}"/>
    <cellStyle name="Normal 2 5 5 2 6" xfId="27757" xr:uid="{00000000-0005-0000-0000-00005A9C0000}"/>
    <cellStyle name="Normal 2 5 5 2 6 2" xfId="27758" xr:uid="{00000000-0005-0000-0000-00005B9C0000}"/>
    <cellStyle name="Normal 2 5 5 2 6 3" xfId="27759" xr:uid="{00000000-0005-0000-0000-00005C9C0000}"/>
    <cellStyle name="Normal 2 5 5 2 6_AVA DVA EL" xfId="27760" xr:uid="{00000000-0005-0000-0000-00005D9C0000}"/>
    <cellStyle name="Normal 2 5 5 2 7" xfId="27761" xr:uid="{00000000-0005-0000-0000-00005E9C0000}"/>
    <cellStyle name="Normal 2 5 5 2 7 2" xfId="27762" xr:uid="{00000000-0005-0000-0000-00005F9C0000}"/>
    <cellStyle name="Normal 2 5 5 2 7 3" xfId="27763" xr:uid="{00000000-0005-0000-0000-0000609C0000}"/>
    <cellStyle name="Normal 2 5 5 2 7_AVA DVA EL" xfId="27764" xr:uid="{00000000-0005-0000-0000-0000619C0000}"/>
    <cellStyle name="Normal 2 5 5 2 8" xfId="27765" xr:uid="{00000000-0005-0000-0000-0000629C0000}"/>
    <cellStyle name="Normal 2 5 5 2 8 2" xfId="27766" xr:uid="{00000000-0005-0000-0000-0000639C0000}"/>
    <cellStyle name="Normal 2 5 5 2 8 3" xfId="27767" xr:uid="{00000000-0005-0000-0000-0000649C0000}"/>
    <cellStyle name="Normal 2 5 5 2 8_AVA DVA EL" xfId="27768" xr:uid="{00000000-0005-0000-0000-0000659C0000}"/>
    <cellStyle name="Normal 2 5 5 2 9" xfId="27769" xr:uid="{00000000-0005-0000-0000-0000669C0000}"/>
    <cellStyle name="Normal 2 5 5 2 9 2" xfId="27770" xr:uid="{00000000-0005-0000-0000-0000679C0000}"/>
    <cellStyle name="Normal 2 5 5 2 9 3" xfId="27771" xr:uid="{00000000-0005-0000-0000-0000689C0000}"/>
    <cellStyle name="Normal 2 5 5 2 9_AVA DVA EL" xfId="27772" xr:uid="{00000000-0005-0000-0000-0000699C0000}"/>
    <cellStyle name="Normal 2 5 5 2_AVA DVA EL" xfId="50390" xr:uid="{00000000-0005-0000-0000-00006A9C0000}"/>
    <cellStyle name="Normal 2 5 5 3" xfId="8322" xr:uid="{00000000-0005-0000-0000-00006B9C0000}"/>
    <cellStyle name="Normal 2 5 5 3 2" xfId="27773" xr:uid="{00000000-0005-0000-0000-00006C9C0000}"/>
    <cellStyle name="Normal 2 5 5 3 2 2" xfId="27774" xr:uid="{00000000-0005-0000-0000-00006D9C0000}"/>
    <cellStyle name="Normal 2 5 5 3 2 3" xfId="27775" xr:uid="{00000000-0005-0000-0000-00006E9C0000}"/>
    <cellStyle name="Normal 2 5 5 3 2_AVA DVA EL" xfId="27776" xr:uid="{00000000-0005-0000-0000-00006F9C0000}"/>
    <cellStyle name="Normal 2 5 5 3 3" xfId="27777" xr:uid="{00000000-0005-0000-0000-0000709C0000}"/>
    <cellStyle name="Normal 2 5 5 3 3 2" xfId="27778" xr:uid="{00000000-0005-0000-0000-0000719C0000}"/>
    <cellStyle name="Normal 2 5 5 3 3 3" xfId="27779" xr:uid="{00000000-0005-0000-0000-0000729C0000}"/>
    <cellStyle name="Normal 2 5 5 3 3_AVA DVA EL" xfId="27780" xr:uid="{00000000-0005-0000-0000-0000739C0000}"/>
    <cellStyle name="Normal 2 5 5 3 4" xfId="27781" xr:uid="{00000000-0005-0000-0000-0000749C0000}"/>
    <cellStyle name="Normal 2 5 5 3 4 2" xfId="27782" xr:uid="{00000000-0005-0000-0000-0000759C0000}"/>
    <cellStyle name="Normal 2 5 5 3 4 3" xfId="27783" xr:uid="{00000000-0005-0000-0000-0000769C0000}"/>
    <cellStyle name="Normal 2 5 5 3 4_AVA DVA EL" xfId="27784" xr:uid="{00000000-0005-0000-0000-0000779C0000}"/>
    <cellStyle name="Normal 2 5 5 3_AVA DVA EL" xfId="50391" xr:uid="{00000000-0005-0000-0000-0000789C0000}"/>
    <cellStyle name="Normal 2 5 5 4" xfId="27785" xr:uid="{00000000-0005-0000-0000-0000799C0000}"/>
    <cellStyle name="Normal 2 5 5 4 2" xfId="27786" xr:uid="{00000000-0005-0000-0000-00007A9C0000}"/>
    <cellStyle name="Normal 2 5 5 4 3" xfId="27787" xr:uid="{00000000-0005-0000-0000-00007B9C0000}"/>
    <cellStyle name="Normal 2 5 5 4_AVA DVA EL" xfId="27788" xr:uid="{00000000-0005-0000-0000-00007C9C0000}"/>
    <cellStyle name="Normal 2 5 5 5" xfId="27789" xr:uid="{00000000-0005-0000-0000-00007D9C0000}"/>
    <cellStyle name="Normal 2 5 5 5 2" xfId="27790" xr:uid="{00000000-0005-0000-0000-00007E9C0000}"/>
    <cellStyle name="Normal 2 5 5 5 3" xfId="27791" xr:uid="{00000000-0005-0000-0000-00007F9C0000}"/>
    <cellStyle name="Normal 2 5 5 5_AVA DVA EL" xfId="27792" xr:uid="{00000000-0005-0000-0000-0000809C0000}"/>
    <cellStyle name="Normal 2 5 5 6" xfId="27793" xr:uid="{00000000-0005-0000-0000-0000819C0000}"/>
    <cellStyle name="Normal 2 5 5 6 2" xfId="27794" xr:uid="{00000000-0005-0000-0000-0000829C0000}"/>
    <cellStyle name="Normal 2 5 5 6 3" xfId="27795" xr:uid="{00000000-0005-0000-0000-0000839C0000}"/>
    <cellStyle name="Normal 2 5 5 6_AVA DVA EL" xfId="27796" xr:uid="{00000000-0005-0000-0000-0000849C0000}"/>
    <cellStyle name="Normal 2 5 5 7" xfId="27797" xr:uid="{00000000-0005-0000-0000-0000859C0000}"/>
    <cellStyle name="Normal 2 5 5 7 2" xfId="27798" xr:uid="{00000000-0005-0000-0000-0000869C0000}"/>
    <cellStyle name="Normal 2 5 5 7 3" xfId="27799" xr:uid="{00000000-0005-0000-0000-0000879C0000}"/>
    <cellStyle name="Normal 2 5 5 7_AVA DVA EL" xfId="27800" xr:uid="{00000000-0005-0000-0000-0000889C0000}"/>
    <cellStyle name="Normal 2 5 5 8" xfId="27801" xr:uid="{00000000-0005-0000-0000-0000899C0000}"/>
    <cellStyle name="Normal 2 5 5 8 2" xfId="27802" xr:uid="{00000000-0005-0000-0000-00008A9C0000}"/>
    <cellStyle name="Normal 2 5 5 8 3" xfId="27803" xr:uid="{00000000-0005-0000-0000-00008B9C0000}"/>
    <cellStyle name="Normal 2 5 5 8_AVA DVA EL" xfId="27804" xr:uid="{00000000-0005-0000-0000-00008C9C0000}"/>
    <cellStyle name="Normal 2 5 5 9" xfId="27805" xr:uid="{00000000-0005-0000-0000-00008D9C0000}"/>
    <cellStyle name="Normal 2 5 5 9 2" xfId="27806" xr:uid="{00000000-0005-0000-0000-00008E9C0000}"/>
    <cellStyle name="Normal 2 5 5 9 3" xfId="27807" xr:uid="{00000000-0005-0000-0000-00008F9C0000}"/>
    <cellStyle name="Normal 2 5 5 9_AVA DVA EL" xfId="27808" xr:uid="{00000000-0005-0000-0000-0000909C0000}"/>
    <cellStyle name="Normal 2 5 5_3. Chng in credit spreads" xfId="50392" xr:uid="{00000000-0005-0000-0000-0000919C0000}"/>
    <cellStyle name="Normal 2 5 6" xfId="8323" xr:uid="{00000000-0005-0000-0000-0000929C0000}"/>
    <cellStyle name="Normal 2 5 6 10" xfId="27809" xr:uid="{00000000-0005-0000-0000-0000939C0000}"/>
    <cellStyle name="Normal 2 5 6 10 2" xfId="27810" xr:uid="{00000000-0005-0000-0000-0000949C0000}"/>
    <cellStyle name="Normal 2 5 6 10 3" xfId="27811" xr:uid="{00000000-0005-0000-0000-0000959C0000}"/>
    <cellStyle name="Normal 2 5 6 10_AVA DVA EL" xfId="27812" xr:uid="{00000000-0005-0000-0000-0000969C0000}"/>
    <cellStyle name="Normal 2 5 6 11" xfId="50393" xr:uid="{00000000-0005-0000-0000-0000979C0000}"/>
    <cellStyle name="Normal 2 5 6 2" xfId="8324" xr:uid="{00000000-0005-0000-0000-0000989C0000}"/>
    <cellStyle name="Normal 2 5 6 2 2" xfId="27813" xr:uid="{00000000-0005-0000-0000-0000999C0000}"/>
    <cellStyle name="Normal 2 5 6 2 2 2" xfId="27814" xr:uid="{00000000-0005-0000-0000-00009A9C0000}"/>
    <cellStyle name="Normal 2 5 6 2 2 3" xfId="27815" xr:uid="{00000000-0005-0000-0000-00009B9C0000}"/>
    <cellStyle name="Normal 2 5 6 2 2_AVA DVA EL" xfId="27816" xr:uid="{00000000-0005-0000-0000-00009C9C0000}"/>
    <cellStyle name="Normal 2 5 6 2 3" xfId="27817" xr:uid="{00000000-0005-0000-0000-00009D9C0000}"/>
    <cellStyle name="Normal 2 5 6 2 3 2" xfId="27818" xr:uid="{00000000-0005-0000-0000-00009E9C0000}"/>
    <cellStyle name="Normal 2 5 6 2 3 3" xfId="27819" xr:uid="{00000000-0005-0000-0000-00009F9C0000}"/>
    <cellStyle name="Normal 2 5 6 2 3_AVA DVA EL" xfId="27820" xr:uid="{00000000-0005-0000-0000-0000A09C0000}"/>
    <cellStyle name="Normal 2 5 6 2 4" xfId="27821" xr:uid="{00000000-0005-0000-0000-0000A19C0000}"/>
    <cellStyle name="Normal 2 5 6 2 4 2" xfId="27822" xr:uid="{00000000-0005-0000-0000-0000A29C0000}"/>
    <cellStyle name="Normal 2 5 6 2 4 3" xfId="27823" xr:uid="{00000000-0005-0000-0000-0000A39C0000}"/>
    <cellStyle name="Normal 2 5 6 2 4_AVA DVA EL" xfId="27824" xr:uid="{00000000-0005-0000-0000-0000A49C0000}"/>
    <cellStyle name="Normal 2 5 6 2 5" xfId="50394" xr:uid="{00000000-0005-0000-0000-0000A59C0000}"/>
    <cellStyle name="Normal 2 5 6 2_AVA DVA EL" xfId="50395" xr:uid="{00000000-0005-0000-0000-0000A69C0000}"/>
    <cellStyle name="Normal 2 5 6 3" xfId="8325" xr:uid="{00000000-0005-0000-0000-0000A79C0000}"/>
    <cellStyle name="Normal 2 5 6 3 2" xfId="27825" xr:uid="{00000000-0005-0000-0000-0000A89C0000}"/>
    <cellStyle name="Normal 2 5 6 3 2 2" xfId="27826" xr:uid="{00000000-0005-0000-0000-0000A99C0000}"/>
    <cellStyle name="Normal 2 5 6 3 2 3" xfId="27827" xr:uid="{00000000-0005-0000-0000-0000AA9C0000}"/>
    <cellStyle name="Normal 2 5 6 3 2_AVA DVA EL" xfId="27828" xr:uid="{00000000-0005-0000-0000-0000AB9C0000}"/>
    <cellStyle name="Normal 2 5 6 3_AVA DVA EL" xfId="50396" xr:uid="{00000000-0005-0000-0000-0000AC9C0000}"/>
    <cellStyle name="Normal 2 5 6 4" xfId="27829" xr:uid="{00000000-0005-0000-0000-0000AD9C0000}"/>
    <cellStyle name="Normal 2 5 6 4 2" xfId="27830" xr:uid="{00000000-0005-0000-0000-0000AE9C0000}"/>
    <cellStyle name="Normal 2 5 6 4 3" xfId="27831" xr:uid="{00000000-0005-0000-0000-0000AF9C0000}"/>
    <cellStyle name="Normal 2 5 6 4_AVA DVA EL" xfId="27832" xr:uid="{00000000-0005-0000-0000-0000B09C0000}"/>
    <cellStyle name="Normal 2 5 6 5" xfId="27833" xr:uid="{00000000-0005-0000-0000-0000B19C0000}"/>
    <cellStyle name="Normal 2 5 6 5 2" xfId="27834" xr:uid="{00000000-0005-0000-0000-0000B29C0000}"/>
    <cellStyle name="Normal 2 5 6 5 3" xfId="27835" xr:uid="{00000000-0005-0000-0000-0000B39C0000}"/>
    <cellStyle name="Normal 2 5 6 5_AVA DVA EL" xfId="27836" xr:uid="{00000000-0005-0000-0000-0000B49C0000}"/>
    <cellStyle name="Normal 2 5 6 6" xfId="27837" xr:uid="{00000000-0005-0000-0000-0000B59C0000}"/>
    <cellStyle name="Normal 2 5 6 6 2" xfId="27838" xr:uid="{00000000-0005-0000-0000-0000B69C0000}"/>
    <cellStyle name="Normal 2 5 6 6 3" xfId="27839" xr:uid="{00000000-0005-0000-0000-0000B79C0000}"/>
    <cellStyle name="Normal 2 5 6 6_AVA DVA EL" xfId="27840" xr:uid="{00000000-0005-0000-0000-0000B89C0000}"/>
    <cellStyle name="Normal 2 5 6 7" xfId="27841" xr:uid="{00000000-0005-0000-0000-0000B99C0000}"/>
    <cellStyle name="Normal 2 5 6 7 2" xfId="27842" xr:uid="{00000000-0005-0000-0000-0000BA9C0000}"/>
    <cellStyle name="Normal 2 5 6 7 3" xfId="27843" xr:uid="{00000000-0005-0000-0000-0000BB9C0000}"/>
    <cellStyle name="Normal 2 5 6 7_AVA DVA EL" xfId="27844" xr:uid="{00000000-0005-0000-0000-0000BC9C0000}"/>
    <cellStyle name="Normal 2 5 6 8" xfId="27845" xr:uid="{00000000-0005-0000-0000-0000BD9C0000}"/>
    <cellStyle name="Normal 2 5 6 8 2" xfId="27846" xr:uid="{00000000-0005-0000-0000-0000BE9C0000}"/>
    <cellStyle name="Normal 2 5 6 8 3" xfId="27847" xr:uid="{00000000-0005-0000-0000-0000BF9C0000}"/>
    <cellStyle name="Normal 2 5 6 8_AVA DVA EL" xfId="27848" xr:uid="{00000000-0005-0000-0000-0000C09C0000}"/>
    <cellStyle name="Normal 2 5 6 9" xfId="27849" xr:uid="{00000000-0005-0000-0000-0000C19C0000}"/>
    <cellStyle name="Normal 2 5 6 9 2" xfId="27850" xr:uid="{00000000-0005-0000-0000-0000C29C0000}"/>
    <cellStyle name="Normal 2 5 6 9 3" xfId="27851" xr:uid="{00000000-0005-0000-0000-0000C39C0000}"/>
    <cellStyle name="Normal 2 5 6 9_AVA DVA EL" xfId="27852" xr:uid="{00000000-0005-0000-0000-0000C49C0000}"/>
    <cellStyle name="Normal 2 5 6_3. Chng in credit spreads" xfId="50397" xr:uid="{00000000-0005-0000-0000-0000C59C0000}"/>
    <cellStyle name="Normal 2 5 7" xfId="8326" xr:uid="{00000000-0005-0000-0000-0000C69C0000}"/>
    <cellStyle name="Normal 2 5 7 2" xfId="27853" xr:uid="{00000000-0005-0000-0000-0000C79C0000}"/>
    <cellStyle name="Normal 2 5 7 2 2" xfId="27854" xr:uid="{00000000-0005-0000-0000-0000C89C0000}"/>
    <cellStyle name="Normal 2 5 7 2 3" xfId="27855" xr:uid="{00000000-0005-0000-0000-0000C99C0000}"/>
    <cellStyle name="Normal 2 5 7 2_AVA DVA EL" xfId="27856" xr:uid="{00000000-0005-0000-0000-0000CA9C0000}"/>
    <cellStyle name="Normal 2 5 7 3" xfId="27857" xr:uid="{00000000-0005-0000-0000-0000CB9C0000}"/>
    <cellStyle name="Normal 2 5 7 3 2" xfId="27858" xr:uid="{00000000-0005-0000-0000-0000CC9C0000}"/>
    <cellStyle name="Normal 2 5 7 3 3" xfId="27859" xr:uid="{00000000-0005-0000-0000-0000CD9C0000}"/>
    <cellStyle name="Normal 2 5 7 3_AVA DVA EL" xfId="27860" xr:uid="{00000000-0005-0000-0000-0000CE9C0000}"/>
    <cellStyle name="Normal 2 5 7 4" xfId="27861" xr:uid="{00000000-0005-0000-0000-0000CF9C0000}"/>
    <cellStyle name="Normal 2 5 7 4 2" xfId="27862" xr:uid="{00000000-0005-0000-0000-0000D09C0000}"/>
    <cellStyle name="Normal 2 5 7 4 3" xfId="27863" xr:uid="{00000000-0005-0000-0000-0000D19C0000}"/>
    <cellStyle name="Normal 2 5 7 4_AVA DVA EL" xfId="27864" xr:uid="{00000000-0005-0000-0000-0000D29C0000}"/>
    <cellStyle name="Normal 2 5 7_AVA DVA EL" xfId="50398" xr:uid="{00000000-0005-0000-0000-0000D39C0000}"/>
    <cellStyle name="Normal 2 5 8" xfId="8327" xr:uid="{00000000-0005-0000-0000-0000D49C0000}"/>
    <cellStyle name="Normal 2 5 8 2" xfId="27865" xr:uid="{00000000-0005-0000-0000-0000D59C0000}"/>
    <cellStyle name="Normal 2 5 8 2 2" xfId="27866" xr:uid="{00000000-0005-0000-0000-0000D69C0000}"/>
    <cellStyle name="Normal 2 5 8 2 3" xfId="27867" xr:uid="{00000000-0005-0000-0000-0000D79C0000}"/>
    <cellStyle name="Normal 2 5 8 2_AVA DVA EL" xfId="27868" xr:uid="{00000000-0005-0000-0000-0000D89C0000}"/>
    <cellStyle name="Normal 2 5 8 3" xfId="27869" xr:uid="{00000000-0005-0000-0000-0000D99C0000}"/>
    <cellStyle name="Normal 2 5 8 3 2" xfId="27870" xr:uid="{00000000-0005-0000-0000-0000DA9C0000}"/>
    <cellStyle name="Normal 2 5 8 3 3" xfId="27871" xr:uid="{00000000-0005-0000-0000-0000DB9C0000}"/>
    <cellStyle name="Normal 2 5 8 3_AVA DVA EL" xfId="27872" xr:uid="{00000000-0005-0000-0000-0000DC9C0000}"/>
    <cellStyle name="Normal 2 5 8 4" xfId="27873" xr:uid="{00000000-0005-0000-0000-0000DD9C0000}"/>
    <cellStyle name="Normal 2 5 8 4 2" xfId="27874" xr:uid="{00000000-0005-0000-0000-0000DE9C0000}"/>
    <cellStyle name="Normal 2 5 8 4 3" xfId="27875" xr:uid="{00000000-0005-0000-0000-0000DF9C0000}"/>
    <cellStyle name="Normal 2 5 8 4_AVA DVA EL" xfId="27876" xr:uid="{00000000-0005-0000-0000-0000E09C0000}"/>
    <cellStyle name="Normal 2 5 8_AVA DVA EL" xfId="50399" xr:uid="{00000000-0005-0000-0000-0000E19C0000}"/>
    <cellStyle name="Normal 2 5 9" xfId="8328" xr:uid="{00000000-0005-0000-0000-0000E29C0000}"/>
    <cellStyle name="Normal 2 5 9 2" xfId="27877" xr:uid="{00000000-0005-0000-0000-0000E39C0000}"/>
    <cellStyle name="Normal 2 5 9 2 2" xfId="27878" xr:uid="{00000000-0005-0000-0000-0000E49C0000}"/>
    <cellStyle name="Normal 2 5 9 2 3" xfId="27879" xr:uid="{00000000-0005-0000-0000-0000E59C0000}"/>
    <cellStyle name="Normal 2 5 9 2_AVA DVA EL" xfId="27880" xr:uid="{00000000-0005-0000-0000-0000E69C0000}"/>
    <cellStyle name="Normal 2 5 9 3" xfId="27881" xr:uid="{00000000-0005-0000-0000-0000E79C0000}"/>
    <cellStyle name="Normal 2 5 9_AVA DVA EL" xfId="27882" xr:uid="{00000000-0005-0000-0000-0000E89C0000}"/>
    <cellStyle name="Normal 2 5_3. Chng in credit spreads" xfId="50400" xr:uid="{00000000-0005-0000-0000-0000E99C0000}"/>
    <cellStyle name="Normal 2 50" xfId="27883" xr:uid="{00000000-0005-0000-0000-0000EA9C0000}"/>
    <cellStyle name="Normal 2 50 2" xfId="35680" xr:uid="{00000000-0005-0000-0000-0000EB9C0000}"/>
    <cellStyle name="Normal 2 50 3" xfId="36065" xr:uid="{00000000-0005-0000-0000-0000EC9C0000}"/>
    <cellStyle name="Normal 2 51" xfId="27884" xr:uid="{00000000-0005-0000-0000-0000ED9C0000}"/>
    <cellStyle name="Normal 2 51 2" xfId="36105" xr:uid="{00000000-0005-0000-0000-0000EE9C0000}"/>
    <cellStyle name="Normal 2 52" xfId="27885" xr:uid="{00000000-0005-0000-0000-0000EF9C0000}"/>
    <cellStyle name="Normal 2 52 2" xfId="36231" xr:uid="{00000000-0005-0000-0000-0000F09C0000}"/>
    <cellStyle name="Normal 2 53" xfId="27886" xr:uid="{00000000-0005-0000-0000-0000F19C0000}"/>
    <cellStyle name="Normal 2 53 2" xfId="36242" xr:uid="{00000000-0005-0000-0000-0000F29C0000}"/>
    <cellStyle name="Normal 2 54" xfId="35976" xr:uid="{00000000-0005-0000-0000-0000F39C0000}"/>
    <cellStyle name="Normal 2 54 2" xfId="36291" xr:uid="{00000000-0005-0000-0000-0000F49C0000}"/>
    <cellStyle name="Normal 2 55" xfId="36384" xr:uid="{00000000-0005-0000-0000-0000F59C0000}"/>
    <cellStyle name="Normal 2 56" xfId="36410" xr:uid="{00000000-0005-0000-0000-0000F69C0000}"/>
    <cellStyle name="Normal 2 57" xfId="35979" xr:uid="{00000000-0005-0000-0000-0000F79C0000}"/>
    <cellStyle name="Normal 2 58" xfId="36567" xr:uid="{00000000-0005-0000-0000-0000F89C0000}"/>
    <cellStyle name="Normal 2 59" xfId="36805" xr:uid="{00000000-0005-0000-0000-0000F99C0000}"/>
    <cellStyle name="Normal 2 6" xfId="8329" xr:uid="{00000000-0005-0000-0000-0000FA9C0000}"/>
    <cellStyle name="Normal 2 6 2" xfId="8330" xr:uid="{00000000-0005-0000-0000-0000FB9C0000}"/>
    <cellStyle name="Normal 2 6 2 10" xfId="27887" xr:uid="{00000000-0005-0000-0000-0000FC9C0000}"/>
    <cellStyle name="Normal 2 6 2 10 2" xfId="27888" xr:uid="{00000000-0005-0000-0000-0000FD9C0000}"/>
    <cellStyle name="Normal 2 6 2 10 3" xfId="27889" xr:uid="{00000000-0005-0000-0000-0000FE9C0000}"/>
    <cellStyle name="Normal 2 6 2 10_AVA DVA EL" xfId="27890" xr:uid="{00000000-0005-0000-0000-0000FF9C0000}"/>
    <cellStyle name="Normal 2 6 2 11" xfId="27891" xr:uid="{00000000-0005-0000-0000-0000009D0000}"/>
    <cellStyle name="Normal 2 6 2 12" xfId="50401" xr:uid="{00000000-0005-0000-0000-0000019D0000}"/>
    <cellStyle name="Normal 2 6 2 2" xfId="8331" xr:uid="{00000000-0005-0000-0000-0000029D0000}"/>
    <cellStyle name="Normal 2 6 2 2 10" xfId="27892" xr:uid="{00000000-0005-0000-0000-0000039D0000}"/>
    <cellStyle name="Normal 2 6 2 2 10 2" xfId="27893" xr:uid="{00000000-0005-0000-0000-0000049D0000}"/>
    <cellStyle name="Normal 2 6 2 2 10 3" xfId="27894" xr:uid="{00000000-0005-0000-0000-0000059D0000}"/>
    <cellStyle name="Normal 2 6 2 2 10_AVA DVA EL" xfId="27895" xr:uid="{00000000-0005-0000-0000-0000069D0000}"/>
    <cellStyle name="Normal 2 6 2 2 11" xfId="27896" xr:uid="{00000000-0005-0000-0000-0000079D0000}"/>
    <cellStyle name="Normal 2 6 2 2 12" xfId="50402" xr:uid="{00000000-0005-0000-0000-0000089D0000}"/>
    <cellStyle name="Normal 2 6 2 2 2" xfId="27897" xr:uid="{00000000-0005-0000-0000-0000099D0000}"/>
    <cellStyle name="Normal 2 6 2 2 2 2" xfId="27898" xr:uid="{00000000-0005-0000-0000-00000A9D0000}"/>
    <cellStyle name="Normal 2 6 2 2 2 2 2" xfId="27899" xr:uid="{00000000-0005-0000-0000-00000B9D0000}"/>
    <cellStyle name="Normal 2 6 2 2 2 2 3" xfId="27900" xr:uid="{00000000-0005-0000-0000-00000C9D0000}"/>
    <cellStyle name="Normal 2 6 2 2 2 2_AVA DVA EL" xfId="27901" xr:uid="{00000000-0005-0000-0000-00000D9D0000}"/>
    <cellStyle name="Normal 2 6 2 2 2 3" xfId="27902" xr:uid="{00000000-0005-0000-0000-00000E9D0000}"/>
    <cellStyle name="Normal 2 6 2 2 2 3 2" xfId="27903" xr:uid="{00000000-0005-0000-0000-00000F9D0000}"/>
    <cellStyle name="Normal 2 6 2 2 2 3 3" xfId="27904" xr:uid="{00000000-0005-0000-0000-0000109D0000}"/>
    <cellStyle name="Normal 2 6 2 2 2 3_AVA DVA EL" xfId="27905" xr:uid="{00000000-0005-0000-0000-0000119D0000}"/>
    <cellStyle name="Normal 2 6 2 2 2 4" xfId="27906" xr:uid="{00000000-0005-0000-0000-0000129D0000}"/>
    <cellStyle name="Normal 2 6 2 2 2 5" xfId="27907" xr:uid="{00000000-0005-0000-0000-0000139D0000}"/>
    <cellStyle name="Normal 2 6 2 2 2 6" xfId="50403" xr:uid="{00000000-0005-0000-0000-0000149D0000}"/>
    <cellStyle name="Normal 2 6 2 2 2_AVA DVA EL" xfId="27908" xr:uid="{00000000-0005-0000-0000-0000159D0000}"/>
    <cellStyle name="Normal 2 6 2 2 3" xfId="27909" xr:uid="{00000000-0005-0000-0000-0000169D0000}"/>
    <cellStyle name="Normal 2 6 2 2 3 2" xfId="27910" xr:uid="{00000000-0005-0000-0000-0000179D0000}"/>
    <cellStyle name="Normal 2 6 2 2 3 3" xfId="27911" xr:uid="{00000000-0005-0000-0000-0000189D0000}"/>
    <cellStyle name="Normal 2 6 2 2 3_AVA DVA EL" xfId="27912" xr:uid="{00000000-0005-0000-0000-0000199D0000}"/>
    <cellStyle name="Normal 2 6 2 2 4" xfId="27913" xr:uid="{00000000-0005-0000-0000-00001A9D0000}"/>
    <cellStyle name="Normal 2 6 2 2 4 2" xfId="27914" xr:uid="{00000000-0005-0000-0000-00001B9D0000}"/>
    <cellStyle name="Normal 2 6 2 2 4 3" xfId="27915" xr:uid="{00000000-0005-0000-0000-00001C9D0000}"/>
    <cellStyle name="Normal 2 6 2 2 4_AVA DVA EL" xfId="27916" xr:uid="{00000000-0005-0000-0000-00001D9D0000}"/>
    <cellStyle name="Normal 2 6 2 2 5" xfId="27917" xr:uid="{00000000-0005-0000-0000-00001E9D0000}"/>
    <cellStyle name="Normal 2 6 2 2 5 2" xfId="27918" xr:uid="{00000000-0005-0000-0000-00001F9D0000}"/>
    <cellStyle name="Normal 2 6 2 2 5 3" xfId="27919" xr:uid="{00000000-0005-0000-0000-0000209D0000}"/>
    <cellStyle name="Normal 2 6 2 2 5_AVA DVA EL" xfId="27920" xr:uid="{00000000-0005-0000-0000-0000219D0000}"/>
    <cellStyle name="Normal 2 6 2 2 6" xfId="27921" xr:uid="{00000000-0005-0000-0000-0000229D0000}"/>
    <cellStyle name="Normal 2 6 2 2 6 2" xfId="27922" xr:uid="{00000000-0005-0000-0000-0000239D0000}"/>
    <cellStyle name="Normal 2 6 2 2 6 3" xfId="27923" xr:uid="{00000000-0005-0000-0000-0000249D0000}"/>
    <cellStyle name="Normal 2 6 2 2 6_AVA DVA EL" xfId="27924" xr:uid="{00000000-0005-0000-0000-0000259D0000}"/>
    <cellStyle name="Normal 2 6 2 2 7" xfId="27925" xr:uid="{00000000-0005-0000-0000-0000269D0000}"/>
    <cellStyle name="Normal 2 6 2 2 7 2" xfId="27926" xr:uid="{00000000-0005-0000-0000-0000279D0000}"/>
    <cellStyle name="Normal 2 6 2 2 7 3" xfId="27927" xr:uid="{00000000-0005-0000-0000-0000289D0000}"/>
    <cellStyle name="Normal 2 6 2 2 7_AVA DVA EL" xfId="27928" xr:uid="{00000000-0005-0000-0000-0000299D0000}"/>
    <cellStyle name="Normal 2 6 2 2 8" xfId="27929" xr:uid="{00000000-0005-0000-0000-00002A9D0000}"/>
    <cellStyle name="Normal 2 6 2 2 8 2" xfId="27930" xr:uid="{00000000-0005-0000-0000-00002B9D0000}"/>
    <cellStyle name="Normal 2 6 2 2 8 3" xfId="27931" xr:uid="{00000000-0005-0000-0000-00002C9D0000}"/>
    <cellStyle name="Normal 2 6 2 2 8_AVA DVA EL" xfId="27932" xr:uid="{00000000-0005-0000-0000-00002D9D0000}"/>
    <cellStyle name="Normal 2 6 2 2 9" xfId="27933" xr:uid="{00000000-0005-0000-0000-00002E9D0000}"/>
    <cellStyle name="Normal 2 6 2 2 9 2" xfId="27934" xr:uid="{00000000-0005-0000-0000-00002F9D0000}"/>
    <cellStyle name="Normal 2 6 2 2 9 3" xfId="27935" xr:uid="{00000000-0005-0000-0000-0000309D0000}"/>
    <cellStyle name="Normal 2 6 2 2 9_AVA DVA EL" xfId="27936" xr:uid="{00000000-0005-0000-0000-0000319D0000}"/>
    <cellStyle name="Normal 2 6 2 2_3. Chng in credit spreads" xfId="50404" xr:uid="{00000000-0005-0000-0000-0000329D0000}"/>
    <cellStyle name="Normal 2 6 2 3" xfId="27937" xr:uid="{00000000-0005-0000-0000-0000339D0000}"/>
    <cellStyle name="Normal 2 6 2 3 2" xfId="27938" xr:uid="{00000000-0005-0000-0000-0000349D0000}"/>
    <cellStyle name="Normal 2 6 2 3 2 2" xfId="27939" xr:uid="{00000000-0005-0000-0000-0000359D0000}"/>
    <cellStyle name="Normal 2 6 2 3 2 3" xfId="27940" xr:uid="{00000000-0005-0000-0000-0000369D0000}"/>
    <cellStyle name="Normal 2 6 2 3 2 4" xfId="50405" xr:uid="{00000000-0005-0000-0000-0000379D0000}"/>
    <cellStyle name="Normal 2 6 2 3 2_AVA DVA EL" xfId="27941" xr:uid="{00000000-0005-0000-0000-0000389D0000}"/>
    <cellStyle name="Normal 2 6 2 3 3" xfId="27942" xr:uid="{00000000-0005-0000-0000-0000399D0000}"/>
    <cellStyle name="Normal 2 6 2 3 3 2" xfId="27943" xr:uid="{00000000-0005-0000-0000-00003A9D0000}"/>
    <cellStyle name="Normal 2 6 2 3 3 3" xfId="27944" xr:uid="{00000000-0005-0000-0000-00003B9D0000}"/>
    <cellStyle name="Normal 2 6 2 3 3_AVA DVA EL" xfId="27945" xr:uid="{00000000-0005-0000-0000-00003C9D0000}"/>
    <cellStyle name="Normal 2 6 2 3 4" xfId="27946" xr:uid="{00000000-0005-0000-0000-00003D9D0000}"/>
    <cellStyle name="Normal 2 6 2 3 5" xfId="27947" xr:uid="{00000000-0005-0000-0000-00003E9D0000}"/>
    <cellStyle name="Normal 2 6 2 3 6" xfId="50406" xr:uid="{00000000-0005-0000-0000-00003F9D0000}"/>
    <cellStyle name="Normal 2 6 2 3_3. Chng in credit spreads" xfId="50407" xr:uid="{00000000-0005-0000-0000-0000409D0000}"/>
    <cellStyle name="Normal 2 6 2 4" xfId="27948" xr:uid="{00000000-0005-0000-0000-0000419D0000}"/>
    <cellStyle name="Normal 2 6 2 4 2" xfId="27949" xr:uid="{00000000-0005-0000-0000-0000429D0000}"/>
    <cellStyle name="Normal 2 6 2 4 2 2" xfId="50408" xr:uid="{00000000-0005-0000-0000-0000439D0000}"/>
    <cellStyle name="Normal 2 6 2 4 3" xfId="27950" xr:uid="{00000000-0005-0000-0000-0000449D0000}"/>
    <cellStyle name="Normal 2 6 2 4 4" xfId="50409" xr:uid="{00000000-0005-0000-0000-0000459D0000}"/>
    <cellStyle name="Normal 2 6 2 4_3. Chng in credit spreads" xfId="50410" xr:uid="{00000000-0005-0000-0000-0000469D0000}"/>
    <cellStyle name="Normal 2 6 2 5" xfId="27951" xr:uid="{00000000-0005-0000-0000-0000479D0000}"/>
    <cellStyle name="Normal 2 6 2 5 2" xfId="27952" xr:uid="{00000000-0005-0000-0000-0000489D0000}"/>
    <cellStyle name="Normal 2 6 2 5 3" xfId="27953" xr:uid="{00000000-0005-0000-0000-0000499D0000}"/>
    <cellStyle name="Normal 2 6 2 5 4" xfId="50411" xr:uid="{00000000-0005-0000-0000-00004A9D0000}"/>
    <cellStyle name="Normal 2 6 2 5_AVA DVA EL" xfId="27954" xr:uid="{00000000-0005-0000-0000-00004B9D0000}"/>
    <cellStyle name="Normal 2 6 2 6" xfId="27955" xr:uid="{00000000-0005-0000-0000-00004C9D0000}"/>
    <cellStyle name="Normal 2 6 2 6 2" xfId="27956" xr:uid="{00000000-0005-0000-0000-00004D9D0000}"/>
    <cellStyle name="Normal 2 6 2 6 3" xfId="27957" xr:uid="{00000000-0005-0000-0000-00004E9D0000}"/>
    <cellStyle name="Normal 2 6 2 6_AVA DVA EL" xfId="27958" xr:uid="{00000000-0005-0000-0000-00004F9D0000}"/>
    <cellStyle name="Normal 2 6 2 7" xfId="27959" xr:uid="{00000000-0005-0000-0000-0000509D0000}"/>
    <cellStyle name="Normal 2 6 2 7 2" xfId="27960" xr:uid="{00000000-0005-0000-0000-0000519D0000}"/>
    <cellStyle name="Normal 2 6 2 7 3" xfId="27961" xr:uid="{00000000-0005-0000-0000-0000529D0000}"/>
    <cellStyle name="Normal 2 6 2 7_AVA DVA EL" xfId="27962" xr:uid="{00000000-0005-0000-0000-0000539D0000}"/>
    <cellStyle name="Normal 2 6 2 8" xfId="27963" xr:uid="{00000000-0005-0000-0000-0000549D0000}"/>
    <cellStyle name="Normal 2 6 2 8 2" xfId="27964" xr:uid="{00000000-0005-0000-0000-0000559D0000}"/>
    <cellStyle name="Normal 2 6 2 8 3" xfId="27965" xr:uid="{00000000-0005-0000-0000-0000569D0000}"/>
    <cellStyle name="Normal 2 6 2 8_AVA DVA EL" xfId="27966" xr:uid="{00000000-0005-0000-0000-0000579D0000}"/>
    <cellStyle name="Normal 2 6 2 9" xfId="27967" xr:uid="{00000000-0005-0000-0000-0000589D0000}"/>
    <cellStyle name="Normal 2 6 2 9 2" xfId="27968" xr:uid="{00000000-0005-0000-0000-0000599D0000}"/>
    <cellStyle name="Normal 2 6 2 9 3" xfId="27969" xr:uid="{00000000-0005-0000-0000-00005A9D0000}"/>
    <cellStyle name="Normal 2 6 2 9_AVA DVA EL" xfId="27970" xr:uid="{00000000-0005-0000-0000-00005B9D0000}"/>
    <cellStyle name="Normal 2 6 2_3. Chng in credit spreads" xfId="50412" xr:uid="{00000000-0005-0000-0000-00005C9D0000}"/>
    <cellStyle name="Normal 2 6 3" xfId="8332" xr:uid="{00000000-0005-0000-0000-00005D9D0000}"/>
    <cellStyle name="Normal 2 6 3 10" xfId="27971" xr:uid="{00000000-0005-0000-0000-00005E9D0000}"/>
    <cellStyle name="Normal 2 6 3 10 2" xfId="27972" xr:uid="{00000000-0005-0000-0000-00005F9D0000}"/>
    <cellStyle name="Normal 2 6 3 10 3" xfId="27973" xr:uid="{00000000-0005-0000-0000-0000609D0000}"/>
    <cellStyle name="Normal 2 6 3 10_AVA DVA EL" xfId="27974" xr:uid="{00000000-0005-0000-0000-0000619D0000}"/>
    <cellStyle name="Normal 2 6 3 11" xfId="27975" xr:uid="{00000000-0005-0000-0000-0000629D0000}"/>
    <cellStyle name="Normal 2 6 3 12" xfId="50413" xr:uid="{00000000-0005-0000-0000-0000639D0000}"/>
    <cellStyle name="Normal 2 6 3 2" xfId="8333" xr:uid="{00000000-0005-0000-0000-0000649D0000}"/>
    <cellStyle name="Normal 2 6 3 2 2" xfId="27976" xr:uid="{00000000-0005-0000-0000-0000659D0000}"/>
    <cellStyle name="Normal 2 6 3 2 2 2" xfId="27977" xr:uid="{00000000-0005-0000-0000-0000669D0000}"/>
    <cellStyle name="Normal 2 6 3 2 2 3" xfId="27978" xr:uid="{00000000-0005-0000-0000-0000679D0000}"/>
    <cellStyle name="Normal 2 6 3 2 2_AVA DVA EL" xfId="27979" xr:uid="{00000000-0005-0000-0000-0000689D0000}"/>
    <cellStyle name="Normal 2 6 3 2 3" xfId="27980" xr:uid="{00000000-0005-0000-0000-0000699D0000}"/>
    <cellStyle name="Normal 2 6 3 2 3 2" xfId="27981" xr:uid="{00000000-0005-0000-0000-00006A9D0000}"/>
    <cellStyle name="Normal 2 6 3 2 3 3" xfId="27982" xr:uid="{00000000-0005-0000-0000-00006B9D0000}"/>
    <cellStyle name="Normal 2 6 3 2 3_AVA DVA EL" xfId="27983" xr:uid="{00000000-0005-0000-0000-00006C9D0000}"/>
    <cellStyle name="Normal 2 6 3 2 4" xfId="27984" xr:uid="{00000000-0005-0000-0000-00006D9D0000}"/>
    <cellStyle name="Normal 2 6 3 2 4 2" xfId="27985" xr:uid="{00000000-0005-0000-0000-00006E9D0000}"/>
    <cellStyle name="Normal 2 6 3 2 4 3" xfId="27986" xr:uid="{00000000-0005-0000-0000-00006F9D0000}"/>
    <cellStyle name="Normal 2 6 3 2 4_AVA DVA EL" xfId="27987" xr:uid="{00000000-0005-0000-0000-0000709D0000}"/>
    <cellStyle name="Normal 2 6 3 2 5" xfId="27988" xr:uid="{00000000-0005-0000-0000-0000719D0000}"/>
    <cellStyle name="Normal 2 6 3 2 6" xfId="50414" xr:uid="{00000000-0005-0000-0000-0000729D0000}"/>
    <cellStyle name="Normal 2 6 3 2_AVA DVA EL" xfId="27989" xr:uid="{00000000-0005-0000-0000-0000739D0000}"/>
    <cellStyle name="Normal 2 6 3 3" xfId="8334" xr:uid="{00000000-0005-0000-0000-0000749D0000}"/>
    <cellStyle name="Normal 2 6 3 3 2" xfId="27990" xr:uid="{00000000-0005-0000-0000-0000759D0000}"/>
    <cellStyle name="Normal 2 6 3 3 2 2" xfId="27991" xr:uid="{00000000-0005-0000-0000-0000769D0000}"/>
    <cellStyle name="Normal 2 6 3 3 2 3" xfId="27992" xr:uid="{00000000-0005-0000-0000-0000779D0000}"/>
    <cellStyle name="Normal 2 6 3 3 2_AVA DVA EL" xfId="27993" xr:uid="{00000000-0005-0000-0000-0000789D0000}"/>
    <cellStyle name="Normal 2 6 3 3 3" xfId="27994" xr:uid="{00000000-0005-0000-0000-0000799D0000}"/>
    <cellStyle name="Normal 2 6 3 3_AVA DVA EL" xfId="27995" xr:uid="{00000000-0005-0000-0000-00007A9D0000}"/>
    <cellStyle name="Normal 2 6 3 4" xfId="8335" xr:uid="{00000000-0005-0000-0000-00007B9D0000}"/>
    <cellStyle name="Normal 2 6 3 4 2" xfId="27996" xr:uid="{00000000-0005-0000-0000-00007C9D0000}"/>
    <cellStyle name="Normal 2 6 3 4 2 2" xfId="27997" xr:uid="{00000000-0005-0000-0000-00007D9D0000}"/>
    <cellStyle name="Normal 2 6 3 4 2 3" xfId="27998" xr:uid="{00000000-0005-0000-0000-00007E9D0000}"/>
    <cellStyle name="Normal 2 6 3 4 2_AVA DVA EL" xfId="27999" xr:uid="{00000000-0005-0000-0000-00007F9D0000}"/>
    <cellStyle name="Normal 2 6 3 4 3" xfId="28000" xr:uid="{00000000-0005-0000-0000-0000809D0000}"/>
    <cellStyle name="Normal 2 6 3 4_AVA DVA EL" xfId="28001" xr:uid="{00000000-0005-0000-0000-0000819D0000}"/>
    <cellStyle name="Normal 2 6 3 5" xfId="8336" xr:uid="{00000000-0005-0000-0000-0000829D0000}"/>
    <cellStyle name="Normal 2 6 3 5 2" xfId="28002" xr:uid="{00000000-0005-0000-0000-0000839D0000}"/>
    <cellStyle name="Normal 2 6 3 5 2 2" xfId="28003" xr:uid="{00000000-0005-0000-0000-0000849D0000}"/>
    <cellStyle name="Normal 2 6 3 5 2 3" xfId="28004" xr:uid="{00000000-0005-0000-0000-0000859D0000}"/>
    <cellStyle name="Normal 2 6 3 5 2_AVA DVA EL" xfId="28005" xr:uid="{00000000-0005-0000-0000-0000869D0000}"/>
    <cellStyle name="Normal 2 6 3 5 3" xfId="28006" xr:uid="{00000000-0005-0000-0000-0000879D0000}"/>
    <cellStyle name="Normal 2 6 3 5_AVA DVA EL" xfId="28007" xr:uid="{00000000-0005-0000-0000-0000889D0000}"/>
    <cellStyle name="Normal 2 6 3 6" xfId="8337" xr:uid="{00000000-0005-0000-0000-0000899D0000}"/>
    <cellStyle name="Normal 2 6 3 6 2" xfId="28008" xr:uid="{00000000-0005-0000-0000-00008A9D0000}"/>
    <cellStyle name="Normal 2 6 3 6 2 2" xfId="28009" xr:uid="{00000000-0005-0000-0000-00008B9D0000}"/>
    <cellStyle name="Normal 2 6 3 6 2 3" xfId="28010" xr:uid="{00000000-0005-0000-0000-00008C9D0000}"/>
    <cellStyle name="Normal 2 6 3 6 2_AVA DVA EL" xfId="28011" xr:uid="{00000000-0005-0000-0000-00008D9D0000}"/>
    <cellStyle name="Normal 2 6 3 6 3" xfId="28012" xr:uid="{00000000-0005-0000-0000-00008E9D0000}"/>
    <cellStyle name="Normal 2 6 3 6_AVA DVA EL" xfId="28013" xr:uid="{00000000-0005-0000-0000-00008F9D0000}"/>
    <cellStyle name="Normal 2 6 3 7" xfId="28014" xr:uid="{00000000-0005-0000-0000-0000909D0000}"/>
    <cellStyle name="Normal 2 6 3 7 2" xfId="28015" xr:uid="{00000000-0005-0000-0000-0000919D0000}"/>
    <cellStyle name="Normal 2 6 3 7 3" xfId="28016" xr:uid="{00000000-0005-0000-0000-0000929D0000}"/>
    <cellStyle name="Normal 2 6 3 7_AVA DVA EL" xfId="28017" xr:uid="{00000000-0005-0000-0000-0000939D0000}"/>
    <cellStyle name="Normal 2 6 3 8" xfId="28018" xr:uid="{00000000-0005-0000-0000-0000949D0000}"/>
    <cellStyle name="Normal 2 6 3 8 2" xfId="28019" xr:uid="{00000000-0005-0000-0000-0000959D0000}"/>
    <cellStyle name="Normal 2 6 3 8 3" xfId="28020" xr:uid="{00000000-0005-0000-0000-0000969D0000}"/>
    <cellStyle name="Normal 2 6 3 8_AVA DVA EL" xfId="28021" xr:uid="{00000000-0005-0000-0000-0000979D0000}"/>
    <cellStyle name="Normal 2 6 3 9" xfId="28022" xr:uid="{00000000-0005-0000-0000-0000989D0000}"/>
    <cellStyle name="Normal 2 6 3 9 2" xfId="28023" xr:uid="{00000000-0005-0000-0000-0000999D0000}"/>
    <cellStyle name="Normal 2 6 3 9 3" xfId="28024" xr:uid="{00000000-0005-0000-0000-00009A9D0000}"/>
    <cellStyle name="Normal 2 6 3 9_AVA DVA EL" xfId="28025" xr:uid="{00000000-0005-0000-0000-00009B9D0000}"/>
    <cellStyle name="Normal 2 6 3_3. Chng in credit spreads" xfId="50415" xr:uid="{00000000-0005-0000-0000-00009C9D0000}"/>
    <cellStyle name="Normal 2 6 4" xfId="8338" xr:uid="{00000000-0005-0000-0000-00009D9D0000}"/>
    <cellStyle name="Normal 2 6 4 2" xfId="28026" xr:uid="{00000000-0005-0000-0000-00009E9D0000}"/>
    <cellStyle name="Normal 2 6 4 2 2" xfId="50416" xr:uid="{00000000-0005-0000-0000-00009F9D0000}"/>
    <cellStyle name="Normal 2 6 4 3" xfId="50417" xr:uid="{00000000-0005-0000-0000-0000A09D0000}"/>
    <cellStyle name="Normal 2 6 4_3. Chng in credit spreads" xfId="50418" xr:uid="{00000000-0005-0000-0000-0000A19D0000}"/>
    <cellStyle name="Normal 2 6 5" xfId="28027" xr:uid="{00000000-0005-0000-0000-0000A29D0000}"/>
    <cellStyle name="Normal 2 6 5 2" xfId="28028" xr:uid="{00000000-0005-0000-0000-0000A39D0000}"/>
    <cellStyle name="Normal 2 6 5 2 2" xfId="50419" xr:uid="{00000000-0005-0000-0000-0000A49D0000}"/>
    <cellStyle name="Normal 2 6 5 3" xfId="28029" xr:uid="{00000000-0005-0000-0000-0000A59D0000}"/>
    <cellStyle name="Normal 2 6 5 4" xfId="50420" xr:uid="{00000000-0005-0000-0000-0000A69D0000}"/>
    <cellStyle name="Normal 2 6 5_3. Chng in credit spreads" xfId="50421" xr:uid="{00000000-0005-0000-0000-0000A79D0000}"/>
    <cellStyle name="Normal 2 6 6" xfId="28030" xr:uid="{00000000-0005-0000-0000-0000A89D0000}"/>
    <cellStyle name="Normal 2 6 6 2" xfId="50422" xr:uid="{00000000-0005-0000-0000-0000A99D0000}"/>
    <cellStyle name="Normal 2 6 6 2 2" xfId="50423" xr:uid="{00000000-0005-0000-0000-0000AA9D0000}"/>
    <cellStyle name="Normal 2 6 6 3" xfId="50424" xr:uid="{00000000-0005-0000-0000-0000AB9D0000}"/>
    <cellStyle name="Normal 2 6 6_3. Chng in credit spreads" xfId="50425" xr:uid="{00000000-0005-0000-0000-0000AC9D0000}"/>
    <cellStyle name="Normal 2 6 7" xfId="36867" xr:uid="{00000000-0005-0000-0000-0000AD9D0000}"/>
    <cellStyle name="Normal 2 6 7 2" xfId="50426" xr:uid="{00000000-0005-0000-0000-0000AE9D0000}"/>
    <cellStyle name="Normal 2 6 8" xfId="50427" xr:uid="{00000000-0005-0000-0000-0000AF9D0000}"/>
    <cellStyle name="Normal 2 6 9" xfId="50428" xr:uid="{00000000-0005-0000-0000-0000B09D0000}"/>
    <cellStyle name="Normal 2 6_3. Chng in credit spreads" xfId="50429" xr:uid="{00000000-0005-0000-0000-0000B19D0000}"/>
    <cellStyle name="Normal 2 7" xfId="8339" xr:uid="{00000000-0005-0000-0000-0000B29D0000}"/>
    <cellStyle name="Normal 2 7 10" xfId="28031" xr:uid="{00000000-0005-0000-0000-0000B39D0000}"/>
    <cellStyle name="Normal 2 7 10 2" xfId="28032" xr:uid="{00000000-0005-0000-0000-0000B49D0000}"/>
    <cellStyle name="Normal 2 7 10 3" xfId="28033" xr:uid="{00000000-0005-0000-0000-0000B59D0000}"/>
    <cellStyle name="Normal 2 7 10_AVA DVA EL" xfId="28034" xr:uid="{00000000-0005-0000-0000-0000B69D0000}"/>
    <cellStyle name="Normal 2 7 11" xfId="28035" xr:uid="{00000000-0005-0000-0000-0000B79D0000}"/>
    <cellStyle name="Normal 2 7 11 2" xfId="28036" xr:uid="{00000000-0005-0000-0000-0000B89D0000}"/>
    <cellStyle name="Normal 2 7 11 2 2" xfId="28037" xr:uid="{00000000-0005-0000-0000-0000B99D0000}"/>
    <cellStyle name="Normal 2 7 11 2 3" xfId="28038" xr:uid="{00000000-0005-0000-0000-0000BA9D0000}"/>
    <cellStyle name="Normal 2 7 11 2_AVA DVA EL" xfId="28039" xr:uid="{00000000-0005-0000-0000-0000BB9D0000}"/>
    <cellStyle name="Normal 2 7 11 3" xfId="28040" xr:uid="{00000000-0005-0000-0000-0000BC9D0000}"/>
    <cellStyle name="Normal 2 7 11 4" xfId="28041" xr:uid="{00000000-0005-0000-0000-0000BD9D0000}"/>
    <cellStyle name="Normal 2 7 11_AVA DVA EL" xfId="28042" xr:uid="{00000000-0005-0000-0000-0000BE9D0000}"/>
    <cellStyle name="Normal 2 7 12" xfId="28043" xr:uid="{00000000-0005-0000-0000-0000BF9D0000}"/>
    <cellStyle name="Normal 2 7 12 2" xfId="28044" xr:uid="{00000000-0005-0000-0000-0000C09D0000}"/>
    <cellStyle name="Normal 2 7 12 2 2" xfId="28045" xr:uid="{00000000-0005-0000-0000-0000C19D0000}"/>
    <cellStyle name="Normal 2 7 12 2 3" xfId="28046" xr:uid="{00000000-0005-0000-0000-0000C29D0000}"/>
    <cellStyle name="Normal 2 7 12 2_AVA DVA EL" xfId="28047" xr:uid="{00000000-0005-0000-0000-0000C39D0000}"/>
    <cellStyle name="Normal 2 7 12 3" xfId="28048" xr:uid="{00000000-0005-0000-0000-0000C49D0000}"/>
    <cellStyle name="Normal 2 7 12 4" xfId="28049" xr:uid="{00000000-0005-0000-0000-0000C59D0000}"/>
    <cellStyle name="Normal 2 7 12_AVA DVA EL" xfId="28050" xr:uid="{00000000-0005-0000-0000-0000C69D0000}"/>
    <cellStyle name="Normal 2 7 13" xfId="28051" xr:uid="{00000000-0005-0000-0000-0000C79D0000}"/>
    <cellStyle name="Normal 2 7 13 2" xfId="28052" xr:uid="{00000000-0005-0000-0000-0000C89D0000}"/>
    <cellStyle name="Normal 2 7 13 2 2" xfId="28053" xr:uid="{00000000-0005-0000-0000-0000C99D0000}"/>
    <cellStyle name="Normal 2 7 13 2 3" xfId="28054" xr:uid="{00000000-0005-0000-0000-0000CA9D0000}"/>
    <cellStyle name="Normal 2 7 13 2_AVA DVA EL" xfId="28055" xr:uid="{00000000-0005-0000-0000-0000CB9D0000}"/>
    <cellStyle name="Normal 2 7 13 3" xfId="28056" xr:uid="{00000000-0005-0000-0000-0000CC9D0000}"/>
    <cellStyle name="Normal 2 7 13 4" xfId="28057" xr:uid="{00000000-0005-0000-0000-0000CD9D0000}"/>
    <cellStyle name="Normal 2 7 13_AVA DVA EL" xfId="28058" xr:uid="{00000000-0005-0000-0000-0000CE9D0000}"/>
    <cellStyle name="Normal 2 7 14" xfId="28059" xr:uid="{00000000-0005-0000-0000-0000CF9D0000}"/>
    <cellStyle name="Normal 2 7 14 2" xfId="28060" xr:uid="{00000000-0005-0000-0000-0000D09D0000}"/>
    <cellStyle name="Normal 2 7 14 2 2" xfId="28061" xr:uid="{00000000-0005-0000-0000-0000D19D0000}"/>
    <cellStyle name="Normal 2 7 14 2 3" xfId="28062" xr:uid="{00000000-0005-0000-0000-0000D29D0000}"/>
    <cellStyle name="Normal 2 7 14 2_AVA DVA EL" xfId="28063" xr:uid="{00000000-0005-0000-0000-0000D39D0000}"/>
    <cellStyle name="Normal 2 7 14 3" xfId="28064" xr:uid="{00000000-0005-0000-0000-0000D49D0000}"/>
    <cellStyle name="Normal 2 7 14 4" xfId="28065" xr:uid="{00000000-0005-0000-0000-0000D59D0000}"/>
    <cellStyle name="Normal 2 7 14_AVA DVA EL" xfId="28066" xr:uid="{00000000-0005-0000-0000-0000D69D0000}"/>
    <cellStyle name="Normal 2 7 15" xfId="28067" xr:uid="{00000000-0005-0000-0000-0000D79D0000}"/>
    <cellStyle name="Normal 2 7 15 2" xfId="28068" xr:uid="{00000000-0005-0000-0000-0000D89D0000}"/>
    <cellStyle name="Normal 2 7 15 3" xfId="28069" xr:uid="{00000000-0005-0000-0000-0000D99D0000}"/>
    <cellStyle name="Normal 2 7 15_AVA DVA EL" xfId="28070" xr:uid="{00000000-0005-0000-0000-0000DA9D0000}"/>
    <cellStyle name="Normal 2 7 16" xfId="28071" xr:uid="{00000000-0005-0000-0000-0000DB9D0000}"/>
    <cellStyle name="Normal 2 7 16 2" xfId="28072" xr:uid="{00000000-0005-0000-0000-0000DC9D0000}"/>
    <cellStyle name="Normal 2 7 16 3" xfId="28073" xr:uid="{00000000-0005-0000-0000-0000DD9D0000}"/>
    <cellStyle name="Normal 2 7 16_AVA DVA EL" xfId="28074" xr:uid="{00000000-0005-0000-0000-0000DE9D0000}"/>
    <cellStyle name="Normal 2 7 17" xfId="28075" xr:uid="{00000000-0005-0000-0000-0000DF9D0000}"/>
    <cellStyle name="Normal 2 7 18" xfId="50430" xr:uid="{00000000-0005-0000-0000-0000E09D0000}"/>
    <cellStyle name="Normal 2 7 2" xfId="8340" xr:uid="{00000000-0005-0000-0000-0000E19D0000}"/>
    <cellStyle name="Normal 2 7 2 10" xfId="28076" xr:uid="{00000000-0005-0000-0000-0000E29D0000}"/>
    <cellStyle name="Normal 2 7 2 10 2" xfId="28077" xr:uid="{00000000-0005-0000-0000-0000E39D0000}"/>
    <cellStyle name="Normal 2 7 2 10 3" xfId="28078" xr:uid="{00000000-0005-0000-0000-0000E49D0000}"/>
    <cellStyle name="Normal 2 7 2 10_AVA DVA EL" xfId="28079" xr:uid="{00000000-0005-0000-0000-0000E59D0000}"/>
    <cellStyle name="Normal 2 7 2 11" xfId="28080" xr:uid="{00000000-0005-0000-0000-0000E69D0000}"/>
    <cellStyle name="Normal 2 7 2 12" xfId="50431" xr:uid="{00000000-0005-0000-0000-0000E79D0000}"/>
    <cellStyle name="Normal 2 7 2 2" xfId="28081" xr:uid="{00000000-0005-0000-0000-0000E89D0000}"/>
    <cellStyle name="Normal 2 7 2 2 2" xfId="28082" xr:uid="{00000000-0005-0000-0000-0000E99D0000}"/>
    <cellStyle name="Normal 2 7 2 2 2 2" xfId="28083" xr:uid="{00000000-0005-0000-0000-0000EA9D0000}"/>
    <cellStyle name="Normal 2 7 2 2 2 3" xfId="28084" xr:uid="{00000000-0005-0000-0000-0000EB9D0000}"/>
    <cellStyle name="Normal 2 7 2 2 2 4" xfId="50432" xr:uid="{00000000-0005-0000-0000-0000EC9D0000}"/>
    <cellStyle name="Normal 2 7 2 2 2_AVA DVA EL" xfId="28085" xr:uid="{00000000-0005-0000-0000-0000ED9D0000}"/>
    <cellStyle name="Normal 2 7 2 2 3" xfId="28086" xr:uid="{00000000-0005-0000-0000-0000EE9D0000}"/>
    <cellStyle name="Normal 2 7 2 2 3 2" xfId="28087" xr:uid="{00000000-0005-0000-0000-0000EF9D0000}"/>
    <cellStyle name="Normal 2 7 2 2 3 3" xfId="28088" xr:uid="{00000000-0005-0000-0000-0000F09D0000}"/>
    <cellStyle name="Normal 2 7 2 2 3_AVA DVA EL" xfId="28089" xr:uid="{00000000-0005-0000-0000-0000F19D0000}"/>
    <cellStyle name="Normal 2 7 2 2 4" xfId="28090" xr:uid="{00000000-0005-0000-0000-0000F29D0000}"/>
    <cellStyle name="Normal 2 7 2 2 5" xfId="28091" xr:uid="{00000000-0005-0000-0000-0000F39D0000}"/>
    <cellStyle name="Normal 2 7 2 2 6" xfId="50433" xr:uid="{00000000-0005-0000-0000-0000F49D0000}"/>
    <cellStyle name="Normal 2 7 2 2_3. Chng in credit spreads" xfId="50434" xr:uid="{00000000-0005-0000-0000-0000F59D0000}"/>
    <cellStyle name="Normal 2 7 2 3" xfId="28092" xr:uid="{00000000-0005-0000-0000-0000F69D0000}"/>
    <cellStyle name="Normal 2 7 2 3 2" xfId="28093" xr:uid="{00000000-0005-0000-0000-0000F79D0000}"/>
    <cellStyle name="Normal 2 7 2 3 2 2" xfId="50435" xr:uid="{00000000-0005-0000-0000-0000F89D0000}"/>
    <cellStyle name="Normal 2 7 2 3 3" xfId="28094" xr:uid="{00000000-0005-0000-0000-0000F99D0000}"/>
    <cellStyle name="Normal 2 7 2 3 4" xfId="50436" xr:uid="{00000000-0005-0000-0000-0000FA9D0000}"/>
    <cellStyle name="Normal 2 7 2 3_3. Chng in credit spreads" xfId="50437" xr:uid="{00000000-0005-0000-0000-0000FB9D0000}"/>
    <cellStyle name="Normal 2 7 2 4" xfId="28095" xr:uid="{00000000-0005-0000-0000-0000FC9D0000}"/>
    <cellStyle name="Normal 2 7 2 4 2" xfId="28096" xr:uid="{00000000-0005-0000-0000-0000FD9D0000}"/>
    <cellStyle name="Normal 2 7 2 4 2 2" xfId="50438" xr:uid="{00000000-0005-0000-0000-0000FE9D0000}"/>
    <cellStyle name="Normal 2 7 2 4 3" xfId="28097" xr:uid="{00000000-0005-0000-0000-0000FF9D0000}"/>
    <cellStyle name="Normal 2 7 2 4 4" xfId="50439" xr:uid="{00000000-0005-0000-0000-0000009E0000}"/>
    <cellStyle name="Normal 2 7 2 4_3. Chng in credit spreads" xfId="50440" xr:uid="{00000000-0005-0000-0000-0000019E0000}"/>
    <cellStyle name="Normal 2 7 2 5" xfId="28098" xr:uid="{00000000-0005-0000-0000-0000029E0000}"/>
    <cellStyle name="Normal 2 7 2 5 2" xfId="28099" xr:uid="{00000000-0005-0000-0000-0000039E0000}"/>
    <cellStyle name="Normal 2 7 2 5 3" xfId="28100" xr:uid="{00000000-0005-0000-0000-0000049E0000}"/>
    <cellStyle name="Normal 2 7 2 5 4" xfId="50441" xr:uid="{00000000-0005-0000-0000-0000059E0000}"/>
    <cellStyle name="Normal 2 7 2 5_AVA DVA EL" xfId="28101" xr:uid="{00000000-0005-0000-0000-0000069E0000}"/>
    <cellStyle name="Normal 2 7 2 6" xfId="28102" xr:uid="{00000000-0005-0000-0000-0000079E0000}"/>
    <cellStyle name="Normal 2 7 2 6 2" xfId="28103" xr:uid="{00000000-0005-0000-0000-0000089E0000}"/>
    <cellStyle name="Normal 2 7 2 6 3" xfId="28104" xr:uid="{00000000-0005-0000-0000-0000099E0000}"/>
    <cellStyle name="Normal 2 7 2 6_AVA DVA EL" xfId="28105" xr:uid="{00000000-0005-0000-0000-00000A9E0000}"/>
    <cellStyle name="Normal 2 7 2 7" xfId="28106" xr:uid="{00000000-0005-0000-0000-00000B9E0000}"/>
    <cellStyle name="Normal 2 7 2 7 2" xfId="28107" xr:uid="{00000000-0005-0000-0000-00000C9E0000}"/>
    <cellStyle name="Normal 2 7 2 7 3" xfId="28108" xr:uid="{00000000-0005-0000-0000-00000D9E0000}"/>
    <cellStyle name="Normal 2 7 2 7_AVA DVA EL" xfId="28109" xr:uid="{00000000-0005-0000-0000-00000E9E0000}"/>
    <cellStyle name="Normal 2 7 2 8" xfId="28110" xr:uid="{00000000-0005-0000-0000-00000F9E0000}"/>
    <cellStyle name="Normal 2 7 2 8 2" xfId="28111" xr:uid="{00000000-0005-0000-0000-0000109E0000}"/>
    <cellStyle name="Normal 2 7 2 8 3" xfId="28112" xr:uid="{00000000-0005-0000-0000-0000119E0000}"/>
    <cellStyle name="Normal 2 7 2 8_AVA DVA EL" xfId="28113" xr:uid="{00000000-0005-0000-0000-0000129E0000}"/>
    <cellStyle name="Normal 2 7 2 9" xfId="28114" xr:uid="{00000000-0005-0000-0000-0000139E0000}"/>
    <cellStyle name="Normal 2 7 2 9 2" xfId="28115" xr:uid="{00000000-0005-0000-0000-0000149E0000}"/>
    <cellStyle name="Normal 2 7 2 9 3" xfId="28116" xr:uid="{00000000-0005-0000-0000-0000159E0000}"/>
    <cellStyle name="Normal 2 7 2 9_AVA DVA EL" xfId="28117" xr:uid="{00000000-0005-0000-0000-0000169E0000}"/>
    <cellStyle name="Normal 2 7 2_3. Chng in credit spreads" xfId="50442" xr:uid="{00000000-0005-0000-0000-0000179E0000}"/>
    <cellStyle name="Normal 2 7 3" xfId="8341" xr:uid="{00000000-0005-0000-0000-0000189E0000}"/>
    <cellStyle name="Normal 2 7 3 2" xfId="28118" xr:uid="{00000000-0005-0000-0000-0000199E0000}"/>
    <cellStyle name="Normal 2 7 3 2 2" xfId="28119" xr:uid="{00000000-0005-0000-0000-00001A9E0000}"/>
    <cellStyle name="Normal 2 7 3 2 3" xfId="28120" xr:uid="{00000000-0005-0000-0000-00001B9E0000}"/>
    <cellStyle name="Normal 2 7 3 2 4" xfId="50443" xr:uid="{00000000-0005-0000-0000-00001C9E0000}"/>
    <cellStyle name="Normal 2 7 3 2_AVA DVA EL" xfId="28121" xr:uid="{00000000-0005-0000-0000-00001D9E0000}"/>
    <cellStyle name="Normal 2 7 3 3" xfId="28122" xr:uid="{00000000-0005-0000-0000-00001E9E0000}"/>
    <cellStyle name="Normal 2 7 3 3 2" xfId="28123" xr:uid="{00000000-0005-0000-0000-00001F9E0000}"/>
    <cellStyle name="Normal 2 7 3 3 3" xfId="28124" xr:uid="{00000000-0005-0000-0000-0000209E0000}"/>
    <cellStyle name="Normal 2 7 3 3_AVA DVA EL" xfId="28125" xr:uid="{00000000-0005-0000-0000-0000219E0000}"/>
    <cellStyle name="Normal 2 7 3 4" xfId="28126" xr:uid="{00000000-0005-0000-0000-0000229E0000}"/>
    <cellStyle name="Normal 2 7 3 4 2" xfId="28127" xr:uid="{00000000-0005-0000-0000-0000239E0000}"/>
    <cellStyle name="Normal 2 7 3 4 3" xfId="28128" xr:uid="{00000000-0005-0000-0000-0000249E0000}"/>
    <cellStyle name="Normal 2 7 3 4_AVA DVA EL" xfId="28129" xr:uid="{00000000-0005-0000-0000-0000259E0000}"/>
    <cellStyle name="Normal 2 7 3 5" xfId="28130" xr:uid="{00000000-0005-0000-0000-0000269E0000}"/>
    <cellStyle name="Normal 2 7 3 6" xfId="50444" xr:uid="{00000000-0005-0000-0000-0000279E0000}"/>
    <cellStyle name="Normal 2 7 3_3. Chng in credit spreads" xfId="50445" xr:uid="{00000000-0005-0000-0000-0000289E0000}"/>
    <cellStyle name="Normal 2 7 4" xfId="8342" xr:uid="{00000000-0005-0000-0000-0000299E0000}"/>
    <cellStyle name="Normal 2 7 4 2" xfId="28131" xr:uid="{00000000-0005-0000-0000-00002A9E0000}"/>
    <cellStyle name="Normal 2 7 4 2 2" xfId="28132" xr:uid="{00000000-0005-0000-0000-00002B9E0000}"/>
    <cellStyle name="Normal 2 7 4 2 3" xfId="28133" xr:uid="{00000000-0005-0000-0000-00002C9E0000}"/>
    <cellStyle name="Normal 2 7 4 2 4" xfId="50446" xr:uid="{00000000-0005-0000-0000-00002D9E0000}"/>
    <cellStyle name="Normal 2 7 4 2_AVA DVA EL" xfId="28134" xr:uid="{00000000-0005-0000-0000-00002E9E0000}"/>
    <cellStyle name="Normal 2 7 4 3" xfId="28135" xr:uid="{00000000-0005-0000-0000-00002F9E0000}"/>
    <cellStyle name="Normal 2 7 4 4" xfId="50447" xr:uid="{00000000-0005-0000-0000-0000309E0000}"/>
    <cellStyle name="Normal 2 7 4_3. Chng in credit spreads" xfId="50448" xr:uid="{00000000-0005-0000-0000-0000319E0000}"/>
    <cellStyle name="Normal 2 7 5" xfId="8343" xr:uid="{00000000-0005-0000-0000-0000329E0000}"/>
    <cellStyle name="Normal 2 7 5 2" xfId="28136" xr:uid="{00000000-0005-0000-0000-0000339E0000}"/>
    <cellStyle name="Normal 2 7 5 2 2" xfId="28137" xr:uid="{00000000-0005-0000-0000-0000349E0000}"/>
    <cellStyle name="Normal 2 7 5 2 3" xfId="28138" xr:uid="{00000000-0005-0000-0000-0000359E0000}"/>
    <cellStyle name="Normal 2 7 5 2 4" xfId="50449" xr:uid="{00000000-0005-0000-0000-0000369E0000}"/>
    <cellStyle name="Normal 2 7 5 2_AVA DVA EL" xfId="28139" xr:uid="{00000000-0005-0000-0000-0000379E0000}"/>
    <cellStyle name="Normal 2 7 5 3" xfId="28140" xr:uid="{00000000-0005-0000-0000-0000389E0000}"/>
    <cellStyle name="Normal 2 7 5 4" xfId="50450" xr:uid="{00000000-0005-0000-0000-0000399E0000}"/>
    <cellStyle name="Normal 2 7 5_3. Chng in credit spreads" xfId="50451" xr:uid="{00000000-0005-0000-0000-00003A9E0000}"/>
    <cellStyle name="Normal 2 7 6" xfId="8344" xr:uid="{00000000-0005-0000-0000-00003B9E0000}"/>
    <cellStyle name="Normal 2 7 6 2" xfId="28141" xr:uid="{00000000-0005-0000-0000-00003C9E0000}"/>
    <cellStyle name="Normal 2 7 6 2 2" xfId="28142" xr:uid="{00000000-0005-0000-0000-00003D9E0000}"/>
    <cellStyle name="Normal 2 7 6 2 3" xfId="28143" xr:uid="{00000000-0005-0000-0000-00003E9E0000}"/>
    <cellStyle name="Normal 2 7 6 2_AVA DVA EL" xfId="28144" xr:uid="{00000000-0005-0000-0000-00003F9E0000}"/>
    <cellStyle name="Normal 2 7 6 3" xfId="28145" xr:uid="{00000000-0005-0000-0000-0000409E0000}"/>
    <cellStyle name="Normal 2 7 6 4" xfId="50452" xr:uid="{00000000-0005-0000-0000-0000419E0000}"/>
    <cellStyle name="Normal 2 7 6_AVA DVA EL" xfId="28146" xr:uid="{00000000-0005-0000-0000-0000429E0000}"/>
    <cellStyle name="Normal 2 7 7" xfId="8345" xr:uid="{00000000-0005-0000-0000-0000439E0000}"/>
    <cellStyle name="Normal 2 7 7 2" xfId="28147" xr:uid="{00000000-0005-0000-0000-0000449E0000}"/>
    <cellStyle name="Normal 2 7 7 2 2" xfId="28148" xr:uid="{00000000-0005-0000-0000-0000459E0000}"/>
    <cellStyle name="Normal 2 7 7 2 3" xfId="28149" xr:uid="{00000000-0005-0000-0000-0000469E0000}"/>
    <cellStyle name="Normal 2 7 7 2_AVA DVA EL" xfId="28150" xr:uid="{00000000-0005-0000-0000-0000479E0000}"/>
    <cellStyle name="Normal 2 7 7 3" xfId="28151" xr:uid="{00000000-0005-0000-0000-0000489E0000}"/>
    <cellStyle name="Normal 2 7 7_AVA DVA EL" xfId="28152" xr:uid="{00000000-0005-0000-0000-0000499E0000}"/>
    <cellStyle name="Normal 2 7 8" xfId="28153" xr:uid="{00000000-0005-0000-0000-00004A9E0000}"/>
    <cellStyle name="Normal 2 7 8 2" xfId="28154" xr:uid="{00000000-0005-0000-0000-00004B9E0000}"/>
    <cellStyle name="Normal 2 7 8 3" xfId="28155" xr:uid="{00000000-0005-0000-0000-00004C9E0000}"/>
    <cellStyle name="Normal 2 7 8_AVA DVA EL" xfId="28156" xr:uid="{00000000-0005-0000-0000-00004D9E0000}"/>
    <cellStyle name="Normal 2 7 9" xfId="28157" xr:uid="{00000000-0005-0000-0000-00004E9E0000}"/>
    <cellStyle name="Normal 2 7 9 2" xfId="28158" xr:uid="{00000000-0005-0000-0000-00004F9E0000}"/>
    <cellStyle name="Normal 2 7 9 3" xfId="28159" xr:uid="{00000000-0005-0000-0000-0000509E0000}"/>
    <cellStyle name="Normal 2 7 9_AVA DVA EL" xfId="28160" xr:uid="{00000000-0005-0000-0000-0000519E0000}"/>
    <cellStyle name="Normal 2 7_3. Chng in credit spreads" xfId="50453" xr:uid="{00000000-0005-0000-0000-0000529E0000}"/>
    <cellStyle name="Normal 2 8" xfId="8346" xr:uid="{00000000-0005-0000-0000-0000539E0000}"/>
    <cellStyle name="Normal 2 8 10" xfId="28161" xr:uid="{00000000-0005-0000-0000-0000549E0000}"/>
    <cellStyle name="Normal 2 8 10 2" xfId="28162" xr:uid="{00000000-0005-0000-0000-0000559E0000}"/>
    <cellStyle name="Normal 2 8 10 3" xfId="28163" xr:uid="{00000000-0005-0000-0000-0000569E0000}"/>
    <cellStyle name="Normal 2 8 10_AVA DVA EL" xfId="28164" xr:uid="{00000000-0005-0000-0000-0000579E0000}"/>
    <cellStyle name="Normal 2 8 11" xfId="28165" xr:uid="{00000000-0005-0000-0000-0000589E0000}"/>
    <cellStyle name="Normal 2 8 12" xfId="50454" xr:uid="{00000000-0005-0000-0000-0000599E0000}"/>
    <cellStyle name="Normal 2 8 2" xfId="8347" xr:uid="{00000000-0005-0000-0000-00005A9E0000}"/>
    <cellStyle name="Normal 2 8 2 10" xfId="28166" xr:uid="{00000000-0005-0000-0000-00005B9E0000}"/>
    <cellStyle name="Normal 2 8 2 10 2" xfId="28167" xr:uid="{00000000-0005-0000-0000-00005C9E0000}"/>
    <cellStyle name="Normal 2 8 2 10 3" xfId="28168" xr:uid="{00000000-0005-0000-0000-00005D9E0000}"/>
    <cellStyle name="Normal 2 8 2 10_AVA DVA EL" xfId="28169" xr:uid="{00000000-0005-0000-0000-00005E9E0000}"/>
    <cellStyle name="Normal 2 8 2 11" xfId="28170" xr:uid="{00000000-0005-0000-0000-00005F9E0000}"/>
    <cellStyle name="Normal 2 8 2 12" xfId="50455" xr:uid="{00000000-0005-0000-0000-0000609E0000}"/>
    <cellStyle name="Normal 2 8 2 2" xfId="28171" xr:uid="{00000000-0005-0000-0000-0000619E0000}"/>
    <cellStyle name="Normal 2 8 2 2 2" xfId="28172" xr:uid="{00000000-0005-0000-0000-0000629E0000}"/>
    <cellStyle name="Normal 2 8 2 2 2 2" xfId="28173" xr:uid="{00000000-0005-0000-0000-0000639E0000}"/>
    <cellStyle name="Normal 2 8 2 2 2 3" xfId="28174" xr:uid="{00000000-0005-0000-0000-0000649E0000}"/>
    <cellStyle name="Normal 2 8 2 2 2 4" xfId="50456" xr:uid="{00000000-0005-0000-0000-0000659E0000}"/>
    <cellStyle name="Normal 2 8 2 2 2_AVA DVA EL" xfId="28175" xr:uid="{00000000-0005-0000-0000-0000669E0000}"/>
    <cellStyle name="Normal 2 8 2 2 3" xfId="28176" xr:uid="{00000000-0005-0000-0000-0000679E0000}"/>
    <cellStyle name="Normal 2 8 2 2 3 2" xfId="28177" xr:uid="{00000000-0005-0000-0000-0000689E0000}"/>
    <cellStyle name="Normal 2 8 2 2 3 3" xfId="28178" xr:uid="{00000000-0005-0000-0000-0000699E0000}"/>
    <cellStyle name="Normal 2 8 2 2 3_AVA DVA EL" xfId="28179" xr:uid="{00000000-0005-0000-0000-00006A9E0000}"/>
    <cellStyle name="Normal 2 8 2 2 4" xfId="28180" xr:uid="{00000000-0005-0000-0000-00006B9E0000}"/>
    <cellStyle name="Normal 2 8 2 2 5" xfId="28181" xr:uid="{00000000-0005-0000-0000-00006C9E0000}"/>
    <cellStyle name="Normal 2 8 2 2 6" xfId="50457" xr:uid="{00000000-0005-0000-0000-00006D9E0000}"/>
    <cellStyle name="Normal 2 8 2 2_3. Chng in credit spreads" xfId="50458" xr:uid="{00000000-0005-0000-0000-00006E9E0000}"/>
    <cellStyle name="Normal 2 8 2 3" xfId="28182" xr:uid="{00000000-0005-0000-0000-00006F9E0000}"/>
    <cellStyle name="Normal 2 8 2 3 2" xfId="28183" xr:uid="{00000000-0005-0000-0000-0000709E0000}"/>
    <cellStyle name="Normal 2 8 2 3 2 2" xfId="50459" xr:uid="{00000000-0005-0000-0000-0000719E0000}"/>
    <cellStyle name="Normal 2 8 2 3 3" xfId="28184" xr:uid="{00000000-0005-0000-0000-0000729E0000}"/>
    <cellStyle name="Normal 2 8 2 3 4" xfId="50460" xr:uid="{00000000-0005-0000-0000-0000739E0000}"/>
    <cellStyle name="Normal 2 8 2 3_3. Chng in credit spreads" xfId="50461" xr:uid="{00000000-0005-0000-0000-0000749E0000}"/>
    <cellStyle name="Normal 2 8 2 4" xfId="28185" xr:uid="{00000000-0005-0000-0000-0000759E0000}"/>
    <cellStyle name="Normal 2 8 2 4 2" xfId="28186" xr:uid="{00000000-0005-0000-0000-0000769E0000}"/>
    <cellStyle name="Normal 2 8 2 4 3" xfId="28187" xr:uid="{00000000-0005-0000-0000-0000779E0000}"/>
    <cellStyle name="Normal 2 8 2 4 4" xfId="50462" xr:uid="{00000000-0005-0000-0000-0000789E0000}"/>
    <cellStyle name="Normal 2 8 2 4_AVA DVA EL" xfId="28188" xr:uid="{00000000-0005-0000-0000-0000799E0000}"/>
    <cellStyle name="Normal 2 8 2 5" xfId="28189" xr:uid="{00000000-0005-0000-0000-00007A9E0000}"/>
    <cellStyle name="Normal 2 8 2 5 2" xfId="28190" xr:uid="{00000000-0005-0000-0000-00007B9E0000}"/>
    <cellStyle name="Normal 2 8 2 5 3" xfId="28191" xr:uid="{00000000-0005-0000-0000-00007C9E0000}"/>
    <cellStyle name="Normal 2 8 2 5_AVA DVA EL" xfId="28192" xr:uid="{00000000-0005-0000-0000-00007D9E0000}"/>
    <cellStyle name="Normal 2 8 2 6" xfId="28193" xr:uid="{00000000-0005-0000-0000-00007E9E0000}"/>
    <cellStyle name="Normal 2 8 2 6 2" xfId="28194" xr:uid="{00000000-0005-0000-0000-00007F9E0000}"/>
    <cellStyle name="Normal 2 8 2 6 3" xfId="28195" xr:uid="{00000000-0005-0000-0000-0000809E0000}"/>
    <cellStyle name="Normal 2 8 2 6_AVA DVA EL" xfId="28196" xr:uid="{00000000-0005-0000-0000-0000819E0000}"/>
    <cellStyle name="Normal 2 8 2 7" xfId="28197" xr:uid="{00000000-0005-0000-0000-0000829E0000}"/>
    <cellStyle name="Normal 2 8 2 7 2" xfId="28198" xr:uid="{00000000-0005-0000-0000-0000839E0000}"/>
    <cellStyle name="Normal 2 8 2 7 3" xfId="28199" xr:uid="{00000000-0005-0000-0000-0000849E0000}"/>
    <cellStyle name="Normal 2 8 2 7_AVA DVA EL" xfId="28200" xr:uid="{00000000-0005-0000-0000-0000859E0000}"/>
    <cellStyle name="Normal 2 8 2 8" xfId="28201" xr:uid="{00000000-0005-0000-0000-0000869E0000}"/>
    <cellStyle name="Normal 2 8 2 8 2" xfId="28202" xr:uid="{00000000-0005-0000-0000-0000879E0000}"/>
    <cellStyle name="Normal 2 8 2 8 3" xfId="28203" xr:uid="{00000000-0005-0000-0000-0000889E0000}"/>
    <cellStyle name="Normal 2 8 2 8_AVA DVA EL" xfId="28204" xr:uid="{00000000-0005-0000-0000-0000899E0000}"/>
    <cellStyle name="Normal 2 8 2 9" xfId="28205" xr:uid="{00000000-0005-0000-0000-00008A9E0000}"/>
    <cellStyle name="Normal 2 8 2 9 2" xfId="28206" xr:uid="{00000000-0005-0000-0000-00008B9E0000}"/>
    <cellStyle name="Normal 2 8 2 9 3" xfId="28207" xr:uid="{00000000-0005-0000-0000-00008C9E0000}"/>
    <cellStyle name="Normal 2 8 2 9_AVA DVA EL" xfId="28208" xr:uid="{00000000-0005-0000-0000-00008D9E0000}"/>
    <cellStyle name="Normal 2 8 2_3. Chng in credit spreads" xfId="50463" xr:uid="{00000000-0005-0000-0000-00008E9E0000}"/>
    <cellStyle name="Normal 2 8 3" xfId="8348" xr:uid="{00000000-0005-0000-0000-00008F9E0000}"/>
    <cellStyle name="Normal 2 8 3 2" xfId="28209" xr:uid="{00000000-0005-0000-0000-0000909E0000}"/>
    <cellStyle name="Normal 2 8 3 2 2" xfId="28210" xr:uid="{00000000-0005-0000-0000-0000919E0000}"/>
    <cellStyle name="Normal 2 8 3 2 3" xfId="28211" xr:uid="{00000000-0005-0000-0000-0000929E0000}"/>
    <cellStyle name="Normal 2 8 3 2 4" xfId="50464" xr:uid="{00000000-0005-0000-0000-0000939E0000}"/>
    <cellStyle name="Normal 2 8 3 2_AVA DVA EL" xfId="28212" xr:uid="{00000000-0005-0000-0000-0000949E0000}"/>
    <cellStyle name="Normal 2 8 3 3" xfId="28213" xr:uid="{00000000-0005-0000-0000-0000959E0000}"/>
    <cellStyle name="Normal 2 8 3 3 2" xfId="28214" xr:uid="{00000000-0005-0000-0000-0000969E0000}"/>
    <cellStyle name="Normal 2 8 3 3 3" xfId="28215" xr:uid="{00000000-0005-0000-0000-0000979E0000}"/>
    <cellStyle name="Normal 2 8 3 3_AVA DVA EL" xfId="28216" xr:uid="{00000000-0005-0000-0000-0000989E0000}"/>
    <cellStyle name="Normal 2 8 3 4" xfId="28217" xr:uid="{00000000-0005-0000-0000-0000999E0000}"/>
    <cellStyle name="Normal 2 8 3 4 2" xfId="28218" xr:uid="{00000000-0005-0000-0000-00009A9E0000}"/>
    <cellStyle name="Normal 2 8 3 4 3" xfId="28219" xr:uid="{00000000-0005-0000-0000-00009B9E0000}"/>
    <cellStyle name="Normal 2 8 3 4_AVA DVA EL" xfId="28220" xr:uid="{00000000-0005-0000-0000-00009C9E0000}"/>
    <cellStyle name="Normal 2 8 3 5" xfId="28221" xr:uid="{00000000-0005-0000-0000-00009D9E0000}"/>
    <cellStyle name="Normal 2 8 3 6" xfId="50465" xr:uid="{00000000-0005-0000-0000-00009E9E0000}"/>
    <cellStyle name="Normal 2 8 3_3. Chng in credit spreads" xfId="50466" xr:uid="{00000000-0005-0000-0000-00009F9E0000}"/>
    <cellStyle name="Normal 2 8 4" xfId="8349" xr:uid="{00000000-0005-0000-0000-0000A09E0000}"/>
    <cellStyle name="Normal 2 8 4 2" xfId="28222" xr:uid="{00000000-0005-0000-0000-0000A19E0000}"/>
    <cellStyle name="Normal 2 8 4 2 2" xfId="28223" xr:uid="{00000000-0005-0000-0000-0000A29E0000}"/>
    <cellStyle name="Normal 2 8 4 2 3" xfId="28224" xr:uid="{00000000-0005-0000-0000-0000A39E0000}"/>
    <cellStyle name="Normal 2 8 4 2 4" xfId="50467" xr:uid="{00000000-0005-0000-0000-0000A49E0000}"/>
    <cellStyle name="Normal 2 8 4 2_AVA DVA EL" xfId="28225" xr:uid="{00000000-0005-0000-0000-0000A59E0000}"/>
    <cellStyle name="Normal 2 8 4 3" xfId="28226" xr:uid="{00000000-0005-0000-0000-0000A69E0000}"/>
    <cellStyle name="Normal 2 8 4 4" xfId="50468" xr:uid="{00000000-0005-0000-0000-0000A79E0000}"/>
    <cellStyle name="Normal 2 8 4_3. Chng in credit spreads" xfId="50469" xr:uid="{00000000-0005-0000-0000-0000A89E0000}"/>
    <cellStyle name="Normal 2 8 5" xfId="8350" xr:uid="{00000000-0005-0000-0000-0000A99E0000}"/>
    <cellStyle name="Normal 2 8 5 2" xfId="28227" xr:uid="{00000000-0005-0000-0000-0000AA9E0000}"/>
    <cellStyle name="Normal 2 8 5 2 2" xfId="28228" xr:uid="{00000000-0005-0000-0000-0000AB9E0000}"/>
    <cellStyle name="Normal 2 8 5 2 3" xfId="28229" xr:uid="{00000000-0005-0000-0000-0000AC9E0000}"/>
    <cellStyle name="Normal 2 8 5 2 4" xfId="50470" xr:uid="{00000000-0005-0000-0000-0000AD9E0000}"/>
    <cellStyle name="Normal 2 8 5 2_AVA DVA EL" xfId="28230" xr:uid="{00000000-0005-0000-0000-0000AE9E0000}"/>
    <cellStyle name="Normal 2 8 5 3" xfId="28231" xr:uid="{00000000-0005-0000-0000-0000AF9E0000}"/>
    <cellStyle name="Normal 2 8 5 4" xfId="50471" xr:uid="{00000000-0005-0000-0000-0000B09E0000}"/>
    <cellStyle name="Normal 2 8 5_3. Chng in credit spreads" xfId="50472" xr:uid="{00000000-0005-0000-0000-0000B19E0000}"/>
    <cellStyle name="Normal 2 8 6" xfId="8351" xr:uid="{00000000-0005-0000-0000-0000B29E0000}"/>
    <cellStyle name="Normal 2 8 6 2" xfId="28232" xr:uid="{00000000-0005-0000-0000-0000B39E0000}"/>
    <cellStyle name="Normal 2 8 6 2 2" xfId="28233" xr:uid="{00000000-0005-0000-0000-0000B49E0000}"/>
    <cellStyle name="Normal 2 8 6 2 3" xfId="28234" xr:uid="{00000000-0005-0000-0000-0000B59E0000}"/>
    <cellStyle name="Normal 2 8 6 2_AVA DVA EL" xfId="28235" xr:uid="{00000000-0005-0000-0000-0000B69E0000}"/>
    <cellStyle name="Normal 2 8 6 3" xfId="28236" xr:uid="{00000000-0005-0000-0000-0000B79E0000}"/>
    <cellStyle name="Normal 2 8 6 4" xfId="50473" xr:uid="{00000000-0005-0000-0000-0000B89E0000}"/>
    <cellStyle name="Normal 2 8 6_AVA DVA EL" xfId="28237" xr:uid="{00000000-0005-0000-0000-0000B99E0000}"/>
    <cellStyle name="Normal 2 8 7" xfId="28238" xr:uid="{00000000-0005-0000-0000-0000BA9E0000}"/>
    <cellStyle name="Normal 2 8 7 2" xfId="28239" xr:uid="{00000000-0005-0000-0000-0000BB9E0000}"/>
    <cellStyle name="Normal 2 8 7 3" xfId="28240" xr:uid="{00000000-0005-0000-0000-0000BC9E0000}"/>
    <cellStyle name="Normal 2 8 7_AVA DVA EL" xfId="28241" xr:uid="{00000000-0005-0000-0000-0000BD9E0000}"/>
    <cellStyle name="Normal 2 8 8" xfId="28242" xr:uid="{00000000-0005-0000-0000-0000BE9E0000}"/>
    <cellStyle name="Normal 2 8 8 2" xfId="28243" xr:uid="{00000000-0005-0000-0000-0000BF9E0000}"/>
    <cellStyle name="Normal 2 8 8 3" xfId="28244" xr:uid="{00000000-0005-0000-0000-0000C09E0000}"/>
    <cellStyle name="Normal 2 8 8_AVA DVA EL" xfId="28245" xr:uid="{00000000-0005-0000-0000-0000C19E0000}"/>
    <cellStyle name="Normal 2 8 9" xfId="28246" xr:uid="{00000000-0005-0000-0000-0000C29E0000}"/>
    <cellStyle name="Normal 2 8 9 2" xfId="28247" xr:uid="{00000000-0005-0000-0000-0000C39E0000}"/>
    <cellStyle name="Normal 2 8 9 3" xfId="28248" xr:uid="{00000000-0005-0000-0000-0000C49E0000}"/>
    <cellStyle name="Normal 2 8 9_AVA DVA EL" xfId="28249" xr:uid="{00000000-0005-0000-0000-0000C59E0000}"/>
    <cellStyle name="Normal 2 8_3. Chng in credit spreads" xfId="50474" xr:uid="{00000000-0005-0000-0000-0000C69E0000}"/>
    <cellStyle name="Normal 2 9" xfId="8352" xr:uid="{00000000-0005-0000-0000-0000C79E0000}"/>
    <cellStyle name="Normal 2 9 10" xfId="28250" xr:uid="{00000000-0005-0000-0000-0000C89E0000}"/>
    <cellStyle name="Normal 2 9 10 2" xfId="28251" xr:uid="{00000000-0005-0000-0000-0000C99E0000}"/>
    <cellStyle name="Normal 2 9 10 3" xfId="28252" xr:uid="{00000000-0005-0000-0000-0000CA9E0000}"/>
    <cellStyle name="Normal 2 9 10_AVA DVA EL" xfId="28253" xr:uid="{00000000-0005-0000-0000-0000CB9E0000}"/>
    <cellStyle name="Normal 2 9 11" xfId="28254" xr:uid="{00000000-0005-0000-0000-0000CC9E0000}"/>
    <cellStyle name="Normal 2 9 11 2" xfId="28255" xr:uid="{00000000-0005-0000-0000-0000CD9E0000}"/>
    <cellStyle name="Normal 2 9 11 3" xfId="28256" xr:uid="{00000000-0005-0000-0000-0000CE9E0000}"/>
    <cellStyle name="Normal 2 9 11_AVA DVA EL" xfId="28257" xr:uid="{00000000-0005-0000-0000-0000CF9E0000}"/>
    <cellStyle name="Normal 2 9 12" xfId="28258" xr:uid="{00000000-0005-0000-0000-0000D09E0000}"/>
    <cellStyle name="Normal 2 9 13" xfId="50475" xr:uid="{00000000-0005-0000-0000-0000D19E0000}"/>
    <cellStyle name="Normal 2 9 2" xfId="8353" xr:uid="{00000000-0005-0000-0000-0000D29E0000}"/>
    <cellStyle name="Normal 2 9 2 10" xfId="28259" xr:uid="{00000000-0005-0000-0000-0000D39E0000}"/>
    <cellStyle name="Normal 2 9 2 10 2" xfId="28260" xr:uid="{00000000-0005-0000-0000-0000D49E0000}"/>
    <cellStyle name="Normal 2 9 2 10 3" xfId="28261" xr:uid="{00000000-0005-0000-0000-0000D59E0000}"/>
    <cellStyle name="Normal 2 9 2 10_AVA DVA EL" xfId="28262" xr:uid="{00000000-0005-0000-0000-0000D69E0000}"/>
    <cellStyle name="Normal 2 9 2 11" xfId="28263" xr:uid="{00000000-0005-0000-0000-0000D79E0000}"/>
    <cellStyle name="Normal 2 9 2 12" xfId="50476" xr:uid="{00000000-0005-0000-0000-0000D89E0000}"/>
    <cellStyle name="Normal 2 9 2 2" xfId="28264" xr:uid="{00000000-0005-0000-0000-0000D99E0000}"/>
    <cellStyle name="Normal 2 9 2 2 2" xfId="28265" xr:uid="{00000000-0005-0000-0000-0000DA9E0000}"/>
    <cellStyle name="Normal 2 9 2 2 2 2" xfId="28266" xr:uid="{00000000-0005-0000-0000-0000DB9E0000}"/>
    <cellStyle name="Normal 2 9 2 2 2 3" xfId="28267" xr:uid="{00000000-0005-0000-0000-0000DC9E0000}"/>
    <cellStyle name="Normal 2 9 2 2 2_AVA DVA EL" xfId="28268" xr:uid="{00000000-0005-0000-0000-0000DD9E0000}"/>
    <cellStyle name="Normal 2 9 2 2 3" xfId="28269" xr:uid="{00000000-0005-0000-0000-0000DE9E0000}"/>
    <cellStyle name="Normal 2 9 2 2 3 2" xfId="28270" xr:uid="{00000000-0005-0000-0000-0000DF9E0000}"/>
    <cellStyle name="Normal 2 9 2 2 3 3" xfId="28271" xr:uid="{00000000-0005-0000-0000-0000E09E0000}"/>
    <cellStyle name="Normal 2 9 2 2 3_AVA DVA EL" xfId="28272" xr:uid="{00000000-0005-0000-0000-0000E19E0000}"/>
    <cellStyle name="Normal 2 9 2 2 4" xfId="28273" xr:uid="{00000000-0005-0000-0000-0000E29E0000}"/>
    <cellStyle name="Normal 2 9 2 2 5" xfId="28274" xr:uid="{00000000-0005-0000-0000-0000E39E0000}"/>
    <cellStyle name="Normal 2 9 2 2 6" xfId="50477" xr:uid="{00000000-0005-0000-0000-0000E49E0000}"/>
    <cellStyle name="Normal 2 9 2 2_AVA DVA EL" xfId="28275" xr:uid="{00000000-0005-0000-0000-0000E59E0000}"/>
    <cellStyle name="Normal 2 9 2 3" xfId="28276" xr:uid="{00000000-0005-0000-0000-0000E69E0000}"/>
    <cellStyle name="Normal 2 9 2 3 2" xfId="28277" xr:uid="{00000000-0005-0000-0000-0000E79E0000}"/>
    <cellStyle name="Normal 2 9 2 3 3" xfId="28278" xr:uid="{00000000-0005-0000-0000-0000E89E0000}"/>
    <cellStyle name="Normal 2 9 2 3_AVA DVA EL" xfId="28279" xr:uid="{00000000-0005-0000-0000-0000E99E0000}"/>
    <cellStyle name="Normal 2 9 2 4" xfId="28280" xr:uid="{00000000-0005-0000-0000-0000EA9E0000}"/>
    <cellStyle name="Normal 2 9 2 4 2" xfId="28281" xr:uid="{00000000-0005-0000-0000-0000EB9E0000}"/>
    <cellStyle name="Normal 2 9 2 4 3" xfId="28282" xr:uid="{00000000-0005-0000-0000-0000EC9E0000}"/>
    <cellStyle name="Normal 2 9 2 4_AVA DVA EL" xfId="28283" xr:uid="{00000000-0005-0000-0000-0000ED9E0000}"/>
    <cellStyle name="Normal 2 9 2 5" xfId="28284" xr:uid="{00000000-0005-0000-0000-0000EE9E0000}"/>
    <cellStyle name="Normal 2 9 2 5 2" xfId="28285" xr:uid="{00000000-0005-0000-0000-0000EF9E0000}"/>
    <cellStyle name="Normal 2 9 2 5 3" xfId="28286" xr:uid="{00000000-0005-0000-0000-0000F09E0000}"/>
    <cellStyle name="Normal 2 9 2 5_AVA DVA EL" xfId="28287" xr:uid="{00000000-0005-0000-0000-0000F19E0000}"/>
    <cellStyle name="Normal 2 9 2 6" xfId="28288" xr:uid="{00000000-0005-0000-0000-0000F29E0000}"/>
    <cellStyle name="Normal 2 9 2 6 2" xfId="28289" xr:uid="{00000000-0005-0000-0000-0000F39E0000}"/>
    <cellStyle name="Normal 2 9 2 6 3" xfId="28290" xr:uid="{00000000-0005-0000-0000-0000F49E0000}"/>
    <cellStyle name="Normal 2 9 2 6_AVA DVA EL" xfId="28291" xr:uid="{00000000-0005-0000-0000-0000F59E0000}"/>
    <cellStyle name="Normal 2 9 2 7" xfId="28292" xr:uid="{00000000-0005-0000-0000-0000F69E0000}"/>
    <cellStyle name="Normal 2 9 2 7 2" xfId="28293" xr:uid="{00000000-0005-0000-0000-0000F79E0000}"/>
    <cellStyle name="Normal 2 9 2 7 3" xfId="28294" xr:uid="{00000000-0005-0000-0000-0000F89E0000}"/>
    <cellStyle name="Normal 2 9 2 7_AVA DVA EL" xfId="28295" xr:uid="{00000000-0005-0000-0000-0000F99E0000}"/>
    <cellStyle name="Normal 2 9 2 8" xfId="28296" xr:uid="{00000000-0005-0000-0000-0000FA9E0000}"/>
    <cellStyle name="Normal 2 9 2 8 2" xfId="28297" xr:uid="{00000000-0005-0000-0000-0000FB9E0000}"/>
    <cellStyle name="Normal 2 9 2 8 3" xfId="28298" xr:uid="{00000000-0005-0000-0000-0000FC9E0000}"/>
    <cellStyle name="Normal 2 9 2 8_AVA DVA EL" xfId="28299" xr:uid="{00000000-0005-0000-0000-0000FD9E0000}"/>
    <cellStyle name="Normal 2 9 2 9" xfId="28300" xr:uid="{00000000-0005-0000-0000-0000FE9E0000}"/>
    <cellStyle name="Normal 2 9 2 9 2" xfId="28301" xr:uid="{00000000-0005-0000-0000-0000FF9E0000}"/>
    <cellStyle name="Normal 2 9 2 9 3" xfId="28302" xr:uid="{00000000-0005-0000-0000-0000009F0000}"/>
    <cellStyle name="Normal 2 9 2 9_AVA DVA EL" xfId="28303" xr:uid="{00000000-0005-0000-0000-0000019F0000}"/>
    <cellStyle name="Normal 2 9 2_3. Chng in credit spreads" xfId="50478" xr:uid="{00000000-0005-0000-0000-0000029F0000}"/>
    <cellStyle name="Normal 2 9 3" xfId="8354" xr:uid="{00000000-0005-0000-0000-0000039F0000}"/>
    <cellStyle name="Normal 2 9 3 2" xfId="28304" xr:uid="{00000000-0005-0000-0000-0000049F0000}"/>
    <cellStyle name="Normal 2 9 3 2 2" xfId="28305" xr:uid="{00000000-0005-0000-0000-0000059F0000}"/>
    <cellStyle name="Normal 2 9 3 2 3" xfId="28306" xr:uid="{00000000-0005-0000-0000-0000069F0000}"/>
    <cellStyle name="Normal 2 9 3 2 4" xfId="50479" xr:uid="{00000000-0005-0000-0000-0000079F0000}"/>
    <cellStyle name="Normal 2 9 3 2_AVA DVA EL" xfId="28307" xr:uid="{00000000-0005-0000-0000-0000089F0000}"/>
    <cellStyle name="Normal 2 9 3 3" xfId="28308" xr:uid="{00000000-0005-0000-0000-0000099F0000}"/>
    <cellStyle name="Normal 2 9 3 3 2" xfId="28309" xr:uid="{00000000-0005-0000-0000-00000A9F0000}"/>
    <cellStyle name="Normal 2 9 3 3 3" xfId="28310" xr:uid="{00000000-0005-0000-0000-00000B9F0000}"/>
    <cellStyle name="Normal 2 9 3 3_AVA DVA EL" xfId="28311" xr:uid="{00000000-0005-0000-0000-00000C9F0000}"/>
    <cellStyle name="Normal 2 9 3 4" xfId="28312" xr:uid="{00000000-0005-0000-0000-00000D9F0000}"/>
    <cellStyle name="Normal 2 9 3 4 2" xfId="28313" xr:uid="{00000000-0005-0000-0000-00000E9F0000}"/>
    <cellStyle name="Normal 2 9 3 4 3" xfId="28314" xr:uid="{00000000-0005-0000-0000-00000F9F0000}"/>
    <cellStyle name="Normal 2 9 3 4_AVA DVA EL" xfId="28315" xr:uid="{00000000-0005-0000-0000-0000109F0000}"/>
    <cellStyle name="Normal 2 9 3 5" xfId="28316" xr:uid="{00000000-0005-0000-0000-0000119F0000}"/>
    <cellStyle name="Normal 2 9 3 6" xfId="50480" xr:uid="{00000000-0005-0000-0000-0000129F0000}"/>
    <cellStyle name="Normal 2 9 3_3. Chng in credit spreads" xfId="50481" xr:uid="{00000000-0005-0000-0000-0000139F0000}"/>
    <cellStyle name="Normal 2 9 4" xfId="8355" xr:uid="{00000000-0005-0000-0000-0000149F0000}"/>
    <cellStyle name="Normal 2 9 4 2" xfId="28317" xr:uid="{00000000-0005-0000-0000-0000159F0000}"/>
    <cellStyle name="Normal 2 9 4 2 2" xfId="28318" xr:uid="{00000000-0005-0000-0000-0000169F0000}"/>
    <cellStyle name="Normal 2 9 4 2 3" xfId="28319" xr:uid="{00000000-0005-0000-0000-0000179F0000}"/>
    <cellStyle name="Normal 2 9 4 2 4" xfId="50482" xr:uid="{00000000-0005-0000-0000-0000189F0000}"/>
    <cellStyle name="Normal 2 9 4 2_AVA DVA EL" xfId="28320" xr:uid="{00000000-0005-0000-0000-0000199F0000}"/>
    <cellStyle name="Normal 2 9 4 3" xfId="28321" xr:uid="{00000000-0005-0000-0000-00001A9F0000}"/>
    <cellStyle name="Normal 2 9 4 4" xfId="50483" xr:uid="{00000000-0005-0000-0000-00001B9F0000}"/>
    <cellStyle name="Normal 2 9 4_3. Chng in credit spreads" xfId="50484" xr:uid="{00000000-0005-0000-0000-00001C9F0000}"/>
    <cellStyle name="Normal 2 9 5" xfId="8356" xr:uid="{00000000-0005-0000-0000-00001D9F0000}"/>
    <cellStyle name="Normal 2 9 5 2" xfId="28322" xr:uid="{00000000-0005-0000-0000-00001E9F0000}"/>
    <cellStyle name="Normal 2 9 5 2 2" xfId="28323" xr:uid="{00000000-0005-0000-0000-00001F9F0000}"/>
    <cellStyle name="Normal 2 9 5 2 3" xfId="28324" xr:uid="{00000000-0005-0000-0000-0000209F0000}"/>
    <cellStyle name="Normal 2 9 5 2_AVA DVA EL" xfId="28325" xr:uid="{00000000-0005-0000-0000-0000219F0000}"/>
    <cellStyle name="Normal 2 9 5 3" xfId="28326" xr:uid="{00000000-0005-0000-0000-0000229F0000}"/>
    <cellStyle name="Normal 2 9 5 4" xfId="50485" xr:uid="{00000000-0005-0000-0000-0000239F0000}"/>
    <cellStyle name="Normal 2 9 5_AVA DVA EL" xfId="28327" xr:uid="{00000000-0005-0000-0000-0000249F0000}"/>
    <cellStyle name="Normal 2 9 6" xfId="8357" xr:uid="{00000000-0005-0000-0000-0000259F0000}"/>
    <cellStyle name="Normal 2 9 6 2" xfId="28328" xr:uid="{00000000-0005-0000-0000-0000269F0000}"/>
    <cellStyle name="Normal 2 9 6 2 2" xfId="28329" xr:uid="{00000000-0005-0000-0000-0000279F0000}"/>
    <cellStyle name="Normal 2 9 6 2 3" xfId="28330" xr:uid="{00000000-0005-0000-0000-0000289F0000}"/>
    <cellStyle name="Normal 2 9 6 2_AVA DVA EL" xfId="28331" xr:uid="{00000000-0005-0000-0000-0000299F0000}"/>
    <cellStyle name="Normal 2 9 6 3" xfId="28332" xr:uid="{00000000-0005-0000-0000-00002A9F0000}"/>
    <cellStyle name="Normal 2 9 6_AVA DVA EL" xfId="28333" xr:uid="{00000000-0005-0000-0000-00002B9F0000}"/>
    <cellStyle name="Normal 2 9 7" xfId="28334" xr:uid="{00000000-0005-0000-0000-00002C9F0000}"/>
    <cellStyle name="Normal 2 9 7 2" xfId="28335" xr:uid="{00000000-0005-0000-0000-00002D9F0000}"/>
    <cellStyle name="Normal 2 9 7 3" xfId="28336" xr:uid="{00000000-0005-0000-0000-00002E9F0000}"/>
    <cellStyle name="Normal 2 9 7_AVA DVA EL" xfId="28337" xr:uid="{00000000-0005-0000-0000-00002F9F0000}"/>
    <cellStyle name="Normal 2 9 8" xfId="28338" xr:uid="{00000000-0005-0000-0000-0000309F0000}"/>
    <cellStyle name="Normal 2 9 8 2" xfId="28339" xr:uid="{00000000-0005-0000-0000-0000319F0000}"/>
    <cellStyle name="Normal 2 9 8 3" xfId="28340" xr:uid="{00000000-0005-0000-0000-0000329F0000}"/>
    <cellStyle name="Normal 2 9 8_AVA DVA EL" xfId="28341" xr:uid="{00000000-0005-0000-0000-0000339F0000}"/>
    <cellStyle name="Normal 2 9 9" xfId="28342" xr:uid="{00000000-0005-0000-0000-0000349F0000}"/>
    <cellStyle name="Normal 2 9 9 2" xfId="28343" xr:uid="{00000000-0005-0000-0000-0000359F0000}"/>
    <cellStyle name="Normal 2 9 9 3" xfId="28344" xr:uid="{00000000-0005-0000-0000-0000369F0000}"/>
    <cellStyle name="Normal 2 9 9_AVA DVA EL" xfId="28345" xr:uid="{00000000-0005-0000-0000-0000379F0000}"/>
    <cellStyle name="Normal 2 9_3. Chng in credit spreads" xfId="50486" xr:uid="{00000000-0005-0000-0000-0000389F0000}"/>
    <cellStyle name="Normal 2_~0149226" xfId="8358" xr:uid="{00000000-0005-0000-0000-0000399F0000}"/>
    <cellStyle name="Normal 20" xfId="8359" xr:uid="{00000000-0005-0000-0000-00003A9F0000}"/>
    <cellStyle name="Normal 20 10" xfId="50487" xr:uid="{00000000-0005-0000-0000-00003B9F0000}"/>
    <cellStyle name="Normal 20 11" xfId="50488" xr:uid="{00000000-0005-0000-0000-00003C9F0000}"/>
    <cellStyle name="Normal 20 2" xfId="8360" xr:uid="{00000000-0005-0000-0000-00003D9F0000}"/>
    <cellStyle name="Normal 20 2 2" xfId="28346" xr:uid="{00000000-0005-0000-0000-00003E9F0000}"/>
    <cellStyle name="Normal 20 2 2 2" xfId="28347" xr:uid="{00000000-0005-0000-0000-00003F9F0000}"/>
    <cellStyle name="Normal 20 2 2 3" xfId="28348" xr:uid="{00000000-0005-0000-0000-0000409F0000}"/>
    <cellStyle name="Normal 20 2 2_AVA DVA EL" xfId="28349" xr:uid="{00000000-0005-0000-0000-0000419F0000}"/>
    <cellStyle name="Normal 20 2 3" xfId="28350" xr:uid="{00000000-0005-0000-0000-0000429F0000}"/>
    <cellStyle name="Normal 20 2 4" xfId="50489" xr:uid="{00000000-0005-0000-0000-0000439F0000}"/>
    <cellStyle name="Normal 20 2_AVA DVA EL" xfId="28351" xr:uid="{00000000-0005-0000-0000-0000449F0000}"/>
    <cellStyle name="Normal 20 3" xfId="8361" xr:uid="{00000000-0005-0000-0000-0000459F0000}"/>
    <cellStyle name="Normal 20 3 2" xfId="28352" xr:uid="{00000000-0005-0000-0000-0000469F0000}"/>
    <cellStyle name="Normal 20 3 3" xfId="50490" xr:uid="{00000000-0005-0000-0000-0000479F0000}"/>
    <cellStyle name="Normal 20 3_AVA DVA EL" xfId="28353" xr:uid="{00000000-0005-0000-0000-0000489F0000}"/>
    <cellStyle name="Normal 20 4" xfId="8362" xr:uid="{00000000-0005-0000-0000-0000499F0000}"/>
    <cellStyle name="Normal 20 4 2" xfId="28354" xr:uid="{00000000-0005-0000-0000-00004A9F0000}"/>
    <cellStyle name="Normal 20 4 3" xfId="50491" xr:uid="{00000000-0005-0000-0000-00004B9F0000}"/>
    <cellStyle name="Normal 20 4_AVA DVA EL" xfId="28355" xr:uid="{00000000-0005-0000-0000-00004C9F0000}"/>
    <cellStyle name="Normal 20 5" xfId="8363" xr:uid="{00000000-0005-0000-0000-00004D9F0000}"/>
    <cellStyle name="Normal 20 5 2" xfId="28356" xr:uid="{00000000-0005-0000-0000-00004E9F0000}"/>
    <cellStyle name="Normal 20 5_AVA DVA EL" xfId="28357" xr:uid="{00000000-0005-0000-0000-00004F9F0000}"/>
    <cellStyle name="Normal 20 6" xfId="8364" xr:uid="{00000000-0005-0000-0000-0000509F0000}"/>
    <cellStyle name="Normal 20 6 2" xfId="28358" xr:uid="{00000000-0005-0000-0000-0000519F0000}"/>
    <cellStyle name="Normal 20 6_AVA DVA EL" xfId="28359" xr:uid="{00000000-0005-0000-0000-0000529F0000}"/>
    <cellStyle name="Normal 20 7" xfId="8365" xr:uid="{00000000-0005-0000-0000-0000539F0000}"/>
    <cellStyle name="Normal 20 7 2" xfId="28360" xr:uid="{00000000-0005-0000-0000-0000549F0000}"/>
    <cellStyle name="Normal 20 7_AVA DVA EL" xfId="28361" xr:uid="{00000000-0005-0000-0000-0000559F0000}"/>
    <cellStyle name="Normal 20 8" xfId="28362" xr:uid="{00000000-0005-0000-0000-0000569F0000}"/>
    <cellStyle name="Normal 20 8 2" xfId="28363" xr:uid="{00000000-0005-0000-0000-0000579F0000}"/>
    <cellStyle name="Normal 20 8 3" xfId="28364" xr:uid="{00000000-0005-0000-0000-0000589F0000}"/>
    <cellStyle name="Normal 20 8_AVA DVA EL" xfId="28365" xr:uid="{00000000-0005-0000-0000-0000599F0000}"/>
    <cellStyle name="Normal 20 9" xfId="28366" xr:uid="{00000000-0005-0000-0000-00005A9F0000}"/>
    <cellStyle name="Normal 20_7. Other MTM adjustments" xfId="50492" xr:uid="{00000000-0005-0000-0000-00005B9F0000}"/>
    <cellStyle name="Normal 21" xfId="8366" xr:uid="{00000000-0005-0000-0000-00005C9F0000}"/>
    <cellStyle name="Normal 21 10" xfId="50493" xr:uid="{00000000-0005-0000-0000-00005D9F0000}"/>
    <cellStyle name="Normal 21 11" xfId="50494" xr:uid="{00000000-0005-0000-0000-00005E9F0000}"/>
    <cellStyle name="Normal 21 2" xfId="8367" xr:uid="{00000000-0005-0000-0000-00005F9F0000}"/>
    <cellStyle name="Normal 21 2 2" xfId="28367" xr:uid="{00000000-0005-0000-0000-0000609F0000}"/>
    <cellStyle name="Normal 21 2 2 2" xfId="28368" xr:uid="{00000000-0005-0000-0000-0000619F0000}"/>
    <cellStyle name="Normal 21 2 2 2 2" xfId="50495" xr:uid="{00000000-0005-0000-0000-0000629F0000}"/>
    <cellStyle name="Normal 21 2 2 2 2 2" xfId="50496" xr:uid="{00000000-0005-0000-0000-0000639F0000}"/>
    <cellStyle name="Normal 21 2 2 2 3" xfId="50497" xr:uid="{00000000-0005-0000-0000-0000649F0000}"/>
    <cellStyle name="Normal 21 2 2 2 4" xfId="50498" xr:uid="{00000000-0005-0000-0000-0000659F0000}"/>
    <cellStyle name="Normal 21 2 2 2_3. Chng in credit spreads" xfId="50499" xr:uid="{00000000-0005-0000-0000-0000669F0000}"/>
    <cellStyle name="Normal 21 2 2 3" xfId="28369" xr:uid="{00000000-0005-0000-0000-0000679F0000}"/>
    <cellStyle name="Normal 21 2 2 3 2" xfId="50500" xr:uid="{00000000-0005-0000-0000-0000689F0000}"/>
    <cellStyle name="Normal 21 2 2 4" xfId="50501" xr:uid="{00000000-0005-0000-0000-0000699F0000}"/>
    <cellStyle name="Normal 21 2 2 5" xfId="50502" xr:uid="{00000000-0005-0000-0000-00006A9F0000}"/>
    <cellStyle name="Normal 21 2 2_3. Chng in credit spreads" xfId="50503" xr:uid="{00000000-0005-0000-0000-00006B9F0000}"/>
    <cellStyle name="Normal 21 2 3" xfId="28370" xr:uid="{00000000-0005-0000-0000-00006C9F0000}"/>
    <cellStyle name="Normal 21 2 3 2" xfId="28371" xr:uid="{00000000-0005-0000-0000-00006D9F0000}"/>
    <cellStyle name="Normal 21 2 3 2 2" xfId="50504" xr:uid="{00000000-0005-0000-0000-00006E9F0000}"/>
    <cellStyle name="Normal 21 2 3 2 2 2" xfId="50505" xr:uid="{00000000-0005-0000-0000-00006F9F0000}"/>
    <cellStyle name="Normal 21 2 3 2 3" xfId="50506" xr:uid="{00000000-0005-0000-0000-0000709F0000}"/>
    <cellStyle name="Normal 21 2 3 2 4" xfId="50507" xr:uid="{00000000-0005-0000-0000-0000719F0000}"/>
    <cellStyle name="Normal 21 2 3 2_3. Chng in credit spreads" xfId="50508" xr:uid="{00000000-0005-0000-0000-0000729F0000}"/>
    <cellStyle name="Normal 21 2 3 3" xfId="28372" xr:uid="{00000000-0005-0000-0000-0000739F0000}"/>
    <cellStyle name="Normal 21 2 3 3 2" xfId="50509" xr:uid="{00000000-0005-0000-0000-0000749F0000}"/>
    <cellStyle name="Normal 21 2 3 4" xfId="50510" xr:uid="{00000000-0005-0000-0000-0000759F0000}"/>
    <cellStyle name="Normal 21 2 3 5" xfId="50511" xr:uid="{00000000-0005-0000-0000-0000769F0000}"/>
    <cellStyle name="Normal 21 2 3_3. Chng in credit spreads" xfId="50512" xr:uid="{00000000-0005-0000-0000-0000779F0000}"/>
    <cellStyle name="Normal 21 2 4" xfId="28373" xr:uid="{00000000-0005-0000-0000-0000789F0000}"/>
    <cellStyle name="Normal 21 2 4 2" xfId="50513" xr:uid="{00000000-0005-0000-0000-0000799F0000}"/>
    <cellStyle name="Normal 21 2 4 2 2" xfId="50514" xr:uid="{00000000-0005-0000-0000-00007A9F0000}"/>
    <cellStyle name="Normal 21 2 4 3" xfId="50515" xr:uid="{00000000-0005-0000-0000-00007B9F0000}"/>
    <cellStyle name="Normal 21 2 4 4" xfId="50516" xr:uid="{00000000-0005-0000-0000-00007C9F0000}"/>
    <cellStyle name="Normal 21 2 4_3. Chng in credit spreads" xfId="50517" xr:uid="{00000000-0005-0000-0000-00007D9F0000}"/>
    <cellStyle name="Normal 21 2 5" xfId="50518" xr:uid="{00000000-0005-0000-0000-00007E9F0000}"/>
    <cellStyle name="Normal 21 2 5 2" xfId="50519" xr:uid="{00000000-0005-0000-0000-00007F9F0000}"/>
    <cellStyle name="Normal 21 2 6" xfId="50520" xr:uid="{00000000-0005-0000-0000-0000809F0000}"/>
    <cellStyle name="Normal 21 2 7" xfId="50521" xr:uid="{00000000-0005-0000-0000-0000819F0000}"/>
    <cellStyle name="Normal 21 2_3. Chng in credit spreads" xfId="50522" xr:uid="{00000000-0005-0000-0000-0000829F0000}"/>
    <cellStyle name="Normal 21 3" xfId="8368" xr:uid="{00000000-0005-0000-0000-0000839F0000}"/>
    <cellStyle name="Normal 21 3 2" xfId="28374" xr:uid="{00000000-0005-0000-0000-0000849F0000}"/>
    <cellStyle name="Normal 21 3 2 2" xfId="28375" xr:uid="{00000000-0005-0000-0000-0000859F0000}"/>
    <cellStyle name="Normal 21 3 2 2 2" xfId="50523" xr:uid="{00000000-0005-0000-0000-0000869F0000}"/>
    <cellStyle name="Normal 21 3 2 3" xfId="28376" xr:uid="{00000000-0005-0000-0000-0000879F0000}"/>
    <cellStyle name="Normal 21 3 2 3 2" xfId="50524" xr:uid="{00000000-0005-0000-0000-0000889F0000}"/>
    <cellStyle name="Normal 21 3 2 4" xfId="50525" xr:uid="{00000000-0005-0000-0000-0000899F0000}"/>
    <cellStyle name="Normal 21 3 2_3. Chng in credit spreads" xfId="50526" xr:uid="{00000000-0005-0000-0000-00008A9F0000}"/>
    <cellStyle name="Normal 21 3 3" xfId="28377" xr:uid="{00000000-0005-0000-0000-00008B9F0000}"/>
    <cellStyle name="Normal 21 3 3 2" xfId="28378" xr:uid="{00000000-0005-0000-0000-00008C9F0000}"/>
    <cellStyle name="Normal 21 3 3 3" xfId="28379" xr:uid="{00000000-0005-0000-0000-00008D9F0000}"/>
    <cellStyle name="Normal 21 3 3 4" xfId="50527" xr:uid="{00000000-0005-0000-0000-00008E9F0000}"/>
    <cellStyle name="Normal 21 3 3_AVA DVA EL" xfId="28380" xr:uid="{00000000-0005-0000-0000-00008F9F0000}"/>
    <cellStyle name="Normal 21 3 4" xfId="28381" xr:uid="{00000000-0005-0000-0000-0000909F0000}"/>
    <cellStyle name="Normal 21 3 4 2" xfId="50528" xr:uid="{00000000-0005-0000-0000-0000919F0000}"/>
    <cellStyle name="Normal 21 3 5" xfId="50529" xr:uid="{00000000-0005-0000-0000-0000929F0000}"/>
    <cellStyle name="Normal 21 3_3. Chng in credit spreads" xfId="50530" xr:uid="{00000000-0005-0000-0000-0000939F0000}"/>
    <cellStyle name="Normal 21 4" xfId="8369" xr:uid="{00000000-0005-0000-0000-0000949F0000}"/>
    <cellStyle name="Normal 21 4 2" xfId="28382" xr:uid="{00000000-0005-0000-0000-0000959F0000}"/>
    <cellStyle name="Normal 21 4 2 2" xfId="28383" xr:uid="{00000000-0005-0000-0000-0000969F0000}"/>
    <cellStyle name="Normal 21 4 2 3" xfId="28384" xr:uid="{00000000-0005-0000-0000-0000979F0000}"/>
    <cellStyle name="Normal 21 4 2_AVA DVA EL" xfId="28385" xr:uid="{00000000-0005-0000-0000-0000989F0000}"/>
    <cellStyle name="Normal 21 4 3" xfId="28386" xr:uid="{00000000-0005-0000-0000-0000999F0000}"/>
    <cellStyle name="Normal 21 4 3 2" xfId="28387" xr:uid="{00000000-0005-0000-0000-00009A9F0000}"/>
    <cellStyle name="Normal 21 4 3 3" xfId="28388" xr:uid="{00000000-0005-0000-0000-00009B9F0000}"/>
    <cellStyle name="Normal 21 4 3_AVA DVA EL" xfId="28389" xr:uid="{00000000-0005-0000-0000-00009C9F0000}"/>
    <cellStyle name="Normal 21 4 4" xfId="28390" xr:uid="{00000000-0005-0000-0000-00009D9F0000}"/>
    <cellStyle name="Normal 21 4 5" xfId="50531" xr:uid="{00000000-0005-0000-0000-00009E9F0000}"/>
    <cellStyle name="Normal 21 4_AVA DVA EL" xfId="28391" xr:uid="{00000000-0005-0000-0000-00009F9F0000}"/>
    <cellStyle name="Normal 21 5" xfId="8370" xr:uid="{00000000-0005-0000-0000-0000A09F0000}"/>
    <cellStyle name="Normal 21 5 2" xfId="28392" xr:uid="{00000000-0005-0000-0000-0000A19F0000}"/>
    <cellStyle name="Normal 21 5 2 2" xfId="28393" xr:uid="{00000000-0005-0000-0000-0000A29F0000}"/>
    <cellStyle name="Normal 21 5 2 3" xfId="28394" xr:uid="{00000000-0005-0000-0000-0000A39F0000}"/>
    <cellStyle name="Normal 21 5 2_AVA DVA EL" xfId="28395" xr:uid="{00000000-0005-0000-0000-0000A49F0000}"/>
    <cellStyle name="Normal 21 5 3" xfId="28396" xr:uid="{00000000-0005-0000-0000-0000A59F0000}"/>
    <cellStyle name="Normal 21 5 3 2" xfId="28397" xr:uid="{00000000-0005-0000-0000-0000A69F0000}"/>
    <cellStyle name="Normal 21 5 3 3" xfId="28398" xr:uid="{00000000-0005-0000-0000-0000A79F0000}"/>
    <cellStyle name="Normal 21 5 3_AVA DVA EL" xfId="28399" xr:uid="{00000000-0005-0000-0000-0000A89F0000}"/>
    <cellStyle name="Normal 21 5 4" xfId="28400" xr:uid="{00000000-0005-0000-0000-0000A99F0000}"/>
    <cellStyle name="Normal 21 5 5" xfId="50532" xr:uid="{00000000-0005-0000-0000-0000AA9F0000}"/>
    <cellStyle name="Normal 21 5_AVA DVA EL" xfId="28401" xr:uid="{00000000-0005-0000-0000-0000AB9F0000}"/>
    <cellStyle name="Normal 21 6" xfId="8371" xr:uid="{00000000-0005-0000-0000-0000AC9F0000}"/>
    <cellStyle name="Normal 21 6 2" xfId="28402" xr:uid="{00000000-0005-0000-0000-0000AD9F0000}"/>
    <cellStyle name="Normal 21 6 2 2" xfId="28403" xr:uid="{00000000-0005-0000-0000-0000AE9F0000}"/>
    <cellStyle name="Normal 21 6 2 3" xfId="28404" xr:uid="{00000000-0005-0000-0000-0000AF9F0000}"/>
    <cellStyle name="Normal 21 6 2_AVA DVA EL" xfId="28405" xr:uid="{00000000-0005-0000-0000-0000B09F0000}"/>
    <cellStyle name="Normal 21 6 3" xfId="28406" xr:uid="{00000000-0005-0000-0000-0000B19F0000}"/>
    <cellStyle name="Normal 21 6 3 2" xfId="28407" xr:uid="{00000000-0005-0000-0000-0000B29F0000}"/>
    <cellStyle name="Normal 21 6 3 3" xfId="28408" xr:uid="{00000000-0005-0000-0000-0000B39F0000}"/>
    <cellStyle name="Normal 21 6 3_AVA DVA EL" xfId="28409" xr:uid="{00000000-0005-0000-0000-0000B49F0000}"/>
    <cellStyle name="Normal 21 6 4" xfId="28410" xr:uid="{00000000-0005-0000-0000-0000B59F0000}"/>
    <cellStyle name="Normal 21 6_AVA DVA EL" xfId="28411" xr:uid="{00000000-0005-0000-0000-0000B69F0000}"/>
    <cellStyle name="Normal 21 7" xfId="8372" xr:uid="{00000000-0005-0000-0000-0000B79F0000}"/>
    <cellStyle name="Normal 21 7 2" xfId="28412" xr:uid="{00000000-0005-0000-0000-0000B89F0000}"/>
    <cellStyle name="Normal 21 7 2 2" xfId="28413" xr:uid="{00000000-0005-0000-0000-0000B99F0000}"/>
    <cellStyle name="Normal 21 7 2 3" xfId="28414" xr:uid="{00000000-0005-0000-0000-0000BA9F0000}"/>
    <cellStyle name="Normal 21 7 2_AVA DVA EL" xfId="28415" xr:uid="{00000000-0005-0000-0000-0000BB9F0000}"/>
    <cellStyle name="Normal 21 7 3" xfId="28416" xr:uid="{00000000-0005-0000-0000-0000BC9F0000}"/>
    <cellStyle name="Normal 21 7 3 2" xfId="28417" xr:uid="{00000000-0005-0000-0000-0000BD9F0000}"/>
    <cellStyle name="Normal 21 7 3 3" xfId="28418" xr:uid="{00000000-0005-0000-0000-0000BE9F0000}"/>
    <cellStyle name="Normal 21 7 3_AVA DVA EL" xfId="28419" xr:uid="{00000000-0005-0000-0000-0000BF9F0000}"/>
    <cellStyle name="Normal 21 7 4" xfId="28420" xr:uid="{00000000-0005-0000-0000-0000C09F0000}"/>
    <cellStyle name="Normal 21 7_AVA DVA EL" xfId="28421" xr:uid="{00000000-0005-0000-0000-0000C19F0000}"/>
    <cellStyle name="Normal 21 8" xfId="28422" xr:uid="{00000000-0005-0000-0000-0000C29F0000}"/>
    <cellStyle name="Normal 21 8 2" xfId="28423" xr:uid="{00000000-0005-0000-0000-0000C39F0000}"/>
    <cellStyle name="Normal 21 8 3" xfId="28424" xr:uid="{00000000-0005-0000-0000-0000C49F0000}"/>
    <cellStyle name="Normal 21 8_AVA DVA EL" xfId="28425" xr:uid="{00000000-0005-0000-0000-0000C59F0000}"/>
    <cellStyle name="Normal 21 9" xfId="28426" xr:uid="{00000000-0005-0000-0000-0000C69F0000}"/>
    <cellStyle name="Normal 21_7. Other MTM adjustments" xfId="50533" xr:uid="{00000000-0005-0000-0000-0000C79F0000}"/>
    <cellStyle name="Normal 22" xfId="8373" xr:uid="{00000000-0005-0000-0000-0000C89F0000}"/>
    <cellStyle name="Normal 22 2" xfId="28427" xr:uid="{00000000-0005-0000-0000-0000C99F0000}"/>
    <cellStyle name="Normal 22 2 2" xfId="28428" xr:uid="{00000000-0005-0000-0000-0000CA9F0000}"/>
    <cellStyle name="Normal 22 2 3" xfId="28429" xr:uid="{00000000-0005-0000-0000-0000CB9F0000}"/>
    <cellStyle name="Normal 22 2 4" xfId="50534" xr:uid="{00000000-0005-0000-0000-0000CC9F0000}"/>
    <cellStyle name="Normal 22 2_AVA DVA EL" xfId="28430" xr:uid="{00000000-0005-0000-0000-0000CD9F0000}"/>
    <cellStyle name="Normal 22 3" xfId="28431" xr:uid="{00000000-0005-0000-0000-0000CE9F0000}"/>
    <cellStyle name="Normal 22 3 2" xfId="50535" xr:uid="{00000000-0005-0000-0000-0000CF9F0000}"/>
    <cellStyle name="Normal 22 4" xfId="50536" xr:uid="{00000000-0005-0000-0000-0000D09F0000}"/>
    <cellStyle name="Normal 22 4 2" xfId="50537" xr:uid="{00000000-0005-0000-0000-0000D19F0000}"/>
    <cellStyle name="Normal 22 5" xfId="50538" xr:uid="{00000000-0005-0000-0000-0000D29F0000}"/>
    <cellStyle name="Normal 22 6" xfId="50539" xr:uid="{00000000-0005-0000-0000-0000D39F0000}"/>
    <cellStyle name="Normal 22_7. Other MTM adjustments" xfId="50540" xr:uid="{00000000-0005-0000-0000-0000D49F0000}"/>
    <cellStyle name="Normal 23" xfId="8374" xr:uid="{00000000-0005-0000-0000-0000D59F0000}"/>
    <cellStyle name="Normal 23 2" xfId="28432" xr:uid="{00000000-0005-0000-0000-0000D69F0000}"/>
    <cellStyle name="Normal 23 2 2" xfId="28433" xr:uid="{00000000-0005-0000-0000-0000D79F0000}"/>
    <cellStyle name="Normal 23 2 3" xfId="28434" xr:uid="{00000000-0005-0000-0000-0000D89F0000}"/>
    <cellStyle name="Normal 23 2 4" xfId="50541" xr:uid="{00000000-0005-0000-0000-0000D99F0000}"/>
    <cellStyle name="Normal 23 2_AVA DVA EL" xfId="28435" xr:uid="{00000000-0005-0000-0000-0000DA9F0000}"/>
    <cellStyle name="Normal 23 3" xfId="28436" xr:uid="{00000000-0005-0000-0000-0000DB9F0000}"/>
    <cellStyle name="Normal 23 3 2" xfId="28437" xr:uid="{00000000-0005-0000-0000-0000DC9F0000}"/>
    <cellStyle name="Normal 23 3 2 2" xfId="50542" xr:uid="{00000000-0005-0000-0000-0000DD9F0000}"/>
    <cellStyle name="Normal 23 3 2 2 2" xfId="50543" xr:uid="{00000000-0005-0000-0000-0000DE9F0000}"/>
    <cellStyle name="Normal 23 3 2 3" xfId="50544" xr:uid="{00000000-0005-0000-0000-0000DF9F0000}"/>
    <cellStyle name="Normal 23 3 2 4" xfId="50545" xr:uid="{00000000-0005-0000-0000-0000E09F0000}"/>
    <cellStyle name="Normal 23 3 2_3. Chng in credit spreads" xfId="50546" xr:uid="{00000000-0005-0000-0000-0000E19F0000}"/>
    <cellStyle name="Normal 23 3 3" xfId="28438" xr:uid="{00000000-0005-0000-0000-0000E29F0000}"/>
    <cellStyle name="Normal 23 3 3 2" xfId="50547" xr:uid="{00000000-0005-0000-0000-0000E39F0000}"/>
    <cellStyle name="Normal 23 3 4" xfId="50548" xr:uid="{00000000-0005-0000-0000-0000E49F0000}"/>
    <cellStyle name="Normal 23 3 5" xfId="50549" xr:uid="{00000000-0005-0000-0000-0000E59F0000}"/>
    <cellStyle name="Normal 23 3_3. Chng in credit spreads" xfId="50550" xr:uid="{00000000-0005-0000-0000-0000E69F0000}"/>
    <cellStyle name="Normal 23 4" xfId="28439" xr:uid="{00000000-0005-0000-0000-0000E79F0000}"/>
    <cellStyle name="Normal 23 4 2" xfId="28440" xr:uid="{00000000-0005-0000-0000-0000E89F0000}"/>
    <cellStyle name="Normal 23 4 3" xfId="28441" xr:uid="{00000000-0005-0000-0000-0000E99F0000}"/>
    <cellStyle name="Normal 23 4 4" xfId="50551" xr:uid="{00000000-0005-0000-0000-0000EA9F0000}"/>
    <cellStyle name="Normal 23 4_AVA DVA EL" xfId="28442" xr:uid="{00000000-0005-0000-0000-0000EB9F0000}"/>
    <cellStyle name="Normal 23 5" xfId="28443" xr:uid="{00000000-0005-0000-0000-0000EC9F0000}"/>
    <cellStyle name="Normal 23 6" xfId="50552" xr:uid="{00000000-0005-0000-0000-0000ED9F0000}"/>
    <cellStyle name="Normal 23_7. Other MTM adjustments" xfId="50553" xr:uid="{00000000-0005-0000-0000-0000EE9F0000}"/>
    <cellStyle name="Normal 24" xfId="8375" xr:uid="{00000000-0005-0000-0000-0000EF9F0000}"/>
    <cellStyle name="Normal 24 2" xfId="8376" xr:uid="{00000000-0005-0000-0000-0000F09F0000}"/>
    <cellStyle name="Normal 24 2 2" xfId="50554" xr:uid="{00000000-0005-0000-0000-0000F19F0000}"/>
    <cellStyle name="Normal 24 3" xfId="28444" xr:uid="{00000000-0005-0000-0000-0000F29F0000}"/>
    <cellStyle name="Normal 24 3 2" xfId="28445" xr:uid="{00000000-0005-0000-0000-0000F39F0000}"/>
    <cellStyle name="Normal 24 3 3" xfId="28446" xr:uid="{00000000-0005-0000-0000-0000F49F0000}"/>
    <cellStyle name="Normal 24 3 4" xfId="50555" xr:uid="{00000000-0005-0000-0000-0000F59F0000}"/>
    <cellStyle name="Normal 24 3_AVA DVA EL" xfId="28447" xr:uid="{00000000-0005-0000-0000-0000F69F0000}"/>
    <cellStyle name="Normal 24 4" xfId="28448" xr:uid="{00000000-0005-0000-0000-0000F79F0000}"/>
    <cellStyle name="Normal 24 4 2" xfId="28449" xr:uid="{00000000-0005-0000-0000-0000F89F0000}"/>
    <cellStyle name="Normal 24 4 3" xfId="28450" xr:uid="{00000000-0005-0000-0000-0000F99F0000}"/>
    <cellStyle name="Normal 24 4_AVA DVA EL" xfId="28451" xr:uid="{00000000-0005-0000-0000-0000FA9F0000}"/>
    <cellStyle name="Normal 24 5" xfId="50556" xr:uid="{00000000-0005-0000-0000-0000FB9F0000}"/>
    <cellStyle name="Normal 24_7. Other MTM adjustments" xfId="50557"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2" xr:uid="{00000000-0005-0000-0000-000000A00000}"/>
    <cellStyle name="Normal 25 2 2_AVA DVA EL" xfId="28453" xr:uid="{00000000-0005-0000-0000-000001A00000}"/>
    <cellStyle name="Normal 25 2 3" xfId="28454" xr:uid="{00000000-0005-0000-0000-000002A00000}"/>
    <cellStyle name="Normal 25 2 4" xfId="50558" xr:uid="{00000000-0005-0000-0000-000003A00000}"/>
    <cellStyle name="Normal 25 2_AVA DVA EL" xfId="28455" xr:uid="{00000000-0005-0000-0000-000004A00000}"/>
    <cellStyle name="Normal 25 3" xfId="8380" xr:uid="{00000000-0005-0000-0000-000005A00000}"/>
    <cellStyle name="Normal 25 3 2" xfId="28456" xr:uid="{00000000-0005-0000-0000-000006A00000}"/>
    <cellStyle name="Normal 25 3_AVA DVA EL" xfId="28457" xr:uid="{00000000-0005-0000-0000-000007A00000}"/>
    <cellStyle name="Normal 25 4" xfId="28458" xr:uid="{00000000-0005-0000-0000-000008A00000}"/>
    <cellStyle name="Normal 25 4 2" xfId="28459" xr:uid="{00000000-0005-0000-0000-000009A00000}"/>
    <cellStyle name="Normal 25 4 3" xfId="28460" xr:uid="{00000000-0005-0000-0000-00000AA00000}"/>
    <cellStyle name="Normal 25 4_AVA DVA EL" xfId="28461" xr:uid="{00000000-0005-0000-0000-00000BA00000}"/>
    <cellStyle name="Normal 25 5" xfId="28462" xr:uid="{00000000-0005-0000-0000-00000CA00000}"/>
    <cellStyle name="Normal 25 5 2" xfId="28463" xr:uid="{00000000-0005-0000-0000-00000DA00000}"/>
    <cellStyle name="Normal 25 5 3" xfId="28464" xr:uid="{00000000-0005-0000-0000-00000EA00000}"/>
    <cellStyle name="Normal 25 5_AVA DVA EL" xfId="28465" xr:uid="{00000000-0005-0000-0000-00000FA00000}"/>
    <cellStyle name="Normal 25 6" xfId="28466" xr:uid="{00000000-0005-0000-0000-000010A00000}"/>
    <cellStyle name="Normal 25 7" xfId="50559" xr:uid="{00000000-0005-0000-0000-000011A00000}"/>
    <cellStyle name="Normal 25 8" xfId="50560" xr:uid="{00000000-0005-0000-0000-000012A00000}"/>
    <cellStyle name="Normal 25 9" xfId="50561" xr:uid="{00000000-0005-0000-0000-000013A00000}"/>
    <cellStyle name="Normal 25_AVA DVA EL" xfId="28467" xr:uid="{00000000-0005-0000-0000-000014A00000}"/>
    <cellStyle name="Normal 26" xfId="8381" xr:uid="{00000000-0005-0000-0000-000015A00000}"/>
    <cellStyle name="Normal 26 2" xfId="8382" xr:uid="{00000000-0005-0000-0000-000016A00000}"/>
    <cellStyle name="Normal 26 2 2" xfId="28468" xr:uid="{00000000-0005-0000-0000-000017A00000}"/>
    <cellStyle name="Normal 26 2_AVA DVA EL" xfId="28469" xr:uid="{00000000-0005-0000-0000-000018A00000}"/>
    <cellStyle name="Normal 26 3" xfId="28470" xr:uid="{00000000-0005-0000-0000-000019A00000}"/>
    <cellStyle name="Normal 26 3 2" xfId="28471" xr:uid="{00000000-0005-0000-0000-00001AA00000}"/>
    <cellStyle name="Normal 26 3 3" xfId="28472" xr:uid="{00000000-0005-0000-0000-00001BA00000}"/>
    <cellStyle name="Normal 26 3 4" xfId="50562" xr:uid="{00000000-0005-0000-0000-00001CA00000}"/>
    <cellStyle name="Normal 26 3_AVA DVA EL" xfId="28473" xr:uid="{00000000-0005-0000-0000-00001DA00000}"/>
    <cellStyle name="Normal 26 4" xfId="28474" xr:uid="{00000000-0005-0000-0000-00001EA00000}"/>
    <cellStyle name="Normal 26 5" xfId="50563" xr:uid="{00000000-0005-0000-0000-00001FA00000}"/>
    <cellStyle name="Normal 26_3. Chng in credit spreads" xfId="50564" xr:uid="{00000000-0005-0000-0000-000020A00000}"/>
    <cellStyle name="Normal 27" xfId="8383" xr:uid="{00000000-0005-0000-0000-000021A00000}"/>
    <cellStyle name="Normal 27 2" xfId="8384" xr:uid="{00000000-0005-0000-0000-000022A00000}"/>
    <cellStyle name="Normal 27 2 2" xfId="28475" xr:uid="{00000000-0005-0000-0000-000023A00000}"/>
    <cellStyle name="Normal 27 2 2 2" xfId="28476" xr:uid="{00000000-0005-0000-0000-000024A00000}"/>
    <cellStyle name="Normal 27 2 2 3" xfId="28477" xr:uid="{00000000-0005-0000-0000-000025A00000}"/>
    <cellStyle name="Normal 27 2 2_AVA DVA EL" xfId="28478" xr:uid="{00000000-0005-0000-0000-000026A00000}"/>
    <cellStyle name="Normal 27 2 3" xfId="28479" xr:uid="{00000000-0005-0000-0000-000027A00000}"/>
    <cellStyle name="Normal 27 2 4" xfId="50565" xr:uid="{00000000-0005-0000-0000-000028A00000}"/>
    <cellStyle name="Normal 27 2_AVA DVA EL" xfId="28480" xr:uid="{00000000-0005-0000-0000-000029A00000}"/>
    <cellStyle name="Normal 27 3" xfId="28481" xr:uid="{00000000-0005-0000-0000-00002AA00000}"/>
    <cellStyle name="Normal 27 3 2" xfId="28482" xr:uid="{00000000-0005-0000-0000-00002BA00000}"/>
    <cellStyle name="Normal 27 3 3" xfId="28483" xr:uid="{00000000-0005-0000-0000-00002CA00000}"/>
    <cellStyle name="Normal 27 3 4" xfId="50566" xr:uid="{00000000-0005-0000-0000-00002DA00000}"/>
    <cellStyle name="Normal 27 3_AVA DVA EL" xfId="28484" xr:uid="{00000000-0005-0000-0000-00002EA00000}"/>
    <cellStyle name="Normal 27 4" xfId="28485" xr:uid="{00000000-0005-0000-0000-00002FA00000}"/>
    <cellStyle name="Normal 27 5" xfId="50567" xr:uid="{00000000-0005-0000-0000-000030A00000}"/>
    <cellStyle name="Normal 27 6" xfId="50568" xr:uid="{00000000-0005-0000-0000-000031A00000}"/>
    <cellStyle name="Normal 27_7. Other MTM adjustments" xfId="50569" xr:uid="{00000000-0005-0000-0000-000032A00000}"/>
    <cellStyle name="Normal 28" xfId="8385" xr:uid="{00000000-0005-0000-0000-000033A00000}"/>
    <cellStyle name="Normal 28 2" xfId="8386" xr:uid="{00000000-0005-0000-0000-000034A00000}"/>
    <cellStyle name="Normal 28 2 2" xfId="28486" xr:uid="{00000000-0005-0000-0000-000035A00000}"/>
    <cellStyle name="Normal 28 2_AVA DVA EL" xfId="28487" xr:uid="{00000000-0005-0000-0000-000036A00000}"/>
    <cellStyle name="Normal 28 3" xfId="8387" xr:uid="{00000000-0005-0000-0000-000037A00000}"/>
    <cellStyle name="Normal 28 3 2" xfId="28488" xr:uid="{00000000-0005-0000-0000-000038A00000}"/>
    <cellStyle name="Normal 28 3 3" xfId="50570" xr:uid="{00000000-0005-0000-0000-000039A00000}"/>
    <cellStyle name="Normal 28 3_AVA DVA EL" xfId="28489" xr:uid="{00000000-0005-0000-0000-00003AA00000}"/>
    <cellStyle name="Normal 28 4" xfId="28490" xr:uid="{00000000-0005-0000-0000-00003BA00000}"/>
    <cellStyle name="Normal 28 4 2" xfId="28491" xr:uid="{00000000-0005-0000-0000-00003CA00000}"/>
    <cellStyle name="Normal 28 4 3" xfId="28492" xr:uid="{00000000-0005-0000-0000-00003DA00000}"/>
    <cellStyle name="Normal 28 4_AVA DVA EL" xfId="28493" xr:uid="{00000000-0005-0000-0000-00003EA00000}"/>
    <cellStyle name="Normal 28 5" xfId="28494" xr:uid="{00000000-0005-0000-0000-00003FA00000}"/>
    <cellStyle name="Normal 28_7. Other MTM adjustments" xfId="50571" xr:uid="{00000000-0005-0000-0000-000040A00000}"/>
    <cellStyle name="Normal 29" xfId="8388" xr:uid="{00000000-0005-0000-0000-000041A00000}"/>
    <cellStyle name="Normal 29 2" xfId="28495" xr:uid="{00000000-0005-0000-0000-000042A00000}"/>
    <cellStyle name="Normal 29 2 2" xfId="28496" xr:uid="{00000000-0005-0000-0000-000043A00000}"/>
    <cellStyle name="Normal 29 2 2 2" xfId="50572" xr:uid="{00000000-0005-0000-0000-000044A00000}"/>
    <cellStyle name="Normal 29 2 3" xfId="28497" xr:uid="{00000000-0005-0000-0000-000045A00000}"/>
    <cellStyle name="Normal 29 2 3 2" xfId="50573" xr:uid="{00000000-0005-0000-0000-000046A00000}"/>
    <cellStyle name="Normal 29 2 4" xfId="50574" xr:uid="{00000000-0005-0000-0000-000047A00000}"/>
    <cellStyle name="Normal 29 2_AVA DVA EL" xfId="28498" xr:uid="{00000000-0005-0000-0000-000048A00000}"/>
    <cellStyle name="Normal 29 3" xfId="28499" xr:uid="{00000000-0005-0000-0000-000049A00000}"/>
    <cellStyle name="Normal 29 3 2" xfId="28500" xr:uid="{00000000-0005-0000-0000-00004AA00000}"/>
    <cellStyle name="Normal 29 3 3" xfId="28501" xr:uid="{00000000-0005-0000-0000-00004BA00000}"/>
    <cellStyle name="Normal 29 3 4" xfId="50575" xr:uid="{00000000-0005-0000-0000-00004CA00000}"/>
    <cellStyle name="Normal 29 3_AVA DVA EL" xfId="28502" xr:uid="{00000000-0005-0000-0000-00004DA00000}"/>
    <cellStyle name="Normal 29 4" xfId="28503" xr:uid="{00000000-0005-0000-0000-00004EA00000}"/>
    <cellStyle name="Normal 29 4 2" xfId="28504" xr:uid="{00000000-0005-0000-0000-00004FA00000}"/>
    <cellStyle name="Normal 29 4 3" xfId="28505" xr:uid="{00000000-0005-0000-0000-000050A00000}"/>
    <cellStyle name="Normal 29 4_AVA DVA EL" xfId="28506" xr:uid="{00000000-0005-0000-0000-000051A00000}"/>
    <cellStyle name="Normal 29 5" xfId="28507" xr:uid="{00000000-0005-0000-0000-000052A00000}"/>
    <cellStyle name="Normal 29 5 2" xfId="28508" xr:uid="{00000000-0005-0000-0000-000053A00000}"/>
    <cellStyle name="Normal 29 5 3" xfId="28509" xr:uid="{00000000-0005-0000-0000-000054A00000}"/>
    <cellStyle name="Normal 29 5_AVA DVA EL" xfId="28510" xr:uid="{00000000-0005-0000-0000-000055A00000}"/>
    <cellStyle name="Normal 29 6" xfId="28511" xr:uid="{00000000-0005-0000-0000-000056A00000}"/>
    <cellStyle name="Normal 29 7" xfId="50576" xr:uid="{00000000-0005-0000-0000-000057A00000}"/>
    <cellStyle name="Normal 29 8" xfId="50577" xr:uid="{00000000-0005-0000-0000-000058A00000}"/>
    <cellStyle name="Normal 29 9" xfId="50578" xr:uid="{00000000-0005-0000-0000-000059A00000}"/>
    <cellStyle name="Normal 29_AVA DVA EL" xfId="28512" xr:uid="{00000000-0005-0000-0000-00005AA00000}"/>
    <cellStyle name="Normal 3" xfId="8389" xr:uid="{00000000-0005-0000-0000-00005BA00000}"/>
    <cellStyle name="Normal 3 10" xfId="8390" xr:uid="{00000000-0005-0000-0000-00005CA00000}"/>
    <cellStyle name="Normal 3 10 2" xfId="28513" xr:uid="{00000000-0005-0000-0000-00005DA00000}"/>
    <cellStyle name="Normal 3 10 3" xfId="50579" xr:uid="{00000000-0005-0000-0000-00005EA00000}"/>
    <cellStyle name="Normal 3 10_AVA DVA EL" xfId="28514" xr:uid="{00000000-0005-0000-0000-00005FA00000}"/>
    <cellStyle name="Normal 3 11" xfId="8391" xr:uid="{00000000-0005-0000-0000-000060A00000}"/>
    <cellStyle name="Normal 3 11 2" xfId="28515" xr:uid="{00000000-0005-0000-0000-000061A00000}"/>
    <cellStyle name="Normal 3 11 2 2" xfId="28516" xr:uid="{00000000-0005-0000-0000-000062A00000}"/>
    <cellStyle name="Normal 3 11 2 3" xfId="28517" xr:uid="{00000000-0005-0000-0000-000063A00000}"/>
    <cellStyle name="Normal 3 11 2_AVA DVA EL" xfId="28518" xr:uid="{00000000-0005-0000-0000-000064A00000}"/>
    <cellStyle name="Normal 3 11 3" xfId="28519" xr:uid="{00000000-0005-0000-0000-000065A00000}"/>
    <cellStyle name="Normal 3 11_AVA DVA EL" xfId="28520" xr:uid="{00000000-0005-0000-0000-000066A00000}"/>
    <cellStyle name="Normal 3 12" xfId="8392" xr:uid="{00000000-0005-0000-0000-000067A00000}"/>
    <cellStyle name="Normal 3 12 2" xfId="28521" xr:uid="{00000000-0005-0000-0000-000068A00000}"/>
    <cellStyle name="Normal 3 12 2 2" xfId="28522" xr:uid="{00000000-0005-0000-0000-000069A00000}"/>
    <cellStyle name="Normal 3 12 2 3" xfId="28523" xr:uid="{00000000-0005-0000-0000-00006AA00000}"/>
    <cellStyle name="Normal 3 12 2_AVA DVA EL" xfId="28524" xr:uid="{00000000-0005-0000-0000-00006BA00000}"/>
    <cellStyle name="Normal 3 12 3" xfId="28525" xr:uid="{00000000-0005-0000-0000-00006CA00000}"/>
    <cellStyle name="Normal 3 12_AVA DVA EL" xfId="28526" xr:uid="{00000000-0005-0000-0000-00006DA00000}"/>
    <cellStyle name="Normal 3 13" xfId="8393" xr:uid="{00000000-0005-0000-0000-00006EA00000}"/>
    <cellStyle name="Normal 3 13 2" xfId="28527" xr:uid="{00000000-0005-0000-0000-00006FA00000}"/>
    <cellStyle name="Normal 3 13 2 2" xfId="28528" xr:uid="{00000000-0005-0000-0000-000070A00000}"/>
    <cellStyle name="Normal 3 13 2 3" xfId="28529" xr:uid="{00000000-0005-0000-0000-000071A00000}"/>
    <cellStyle name="Normal 3 13 2_AVA DVA EL" xfId="28530" xr:uid="{00000000-0005-0000-0000-000072A00000}"/>
    <cellStyle name="Normal 3 13 3" xfId="28531" xr:uid="{00000000-0005-0000-0000-000073A00000}"/>
    <cellStyle name="Normal 3 13 4" xfId="28532" xr:uid="{00000000-0005-0000-0000-000074A00000}"/>
    <cellStyle name="Normal 3 13_AVA DVA EL" xfId="28533" xr:uid="{00000000-0005-0000-0000-000075A00000}"/>
    <cellStyle name="Normal 3 14" xfId="28534" xr:uid="{00000000-0005-0000-0000-000076A00000}"/>
    <cellStyle name="Normal 3 14 2" xfId="28535" xr:uid="{00000000-0005-0000-0000-000077A00000}"/>
    <cellStyle name="Normal 3 14 2 2" xfId="28536" xr:uid="{00000000-0005-0000-0000-000078A00000}"/>
    <cellStyle name="Normal 3 14 2 3" xfId="28537" xr:uid="{00000000-0005-0000-0000-000079A00000}"/>
    <cellStyle name="Normal 3 14 2_AVA DVA EL" xfId="28538" xr:uid="{00000000-0005-0000-0000-00007AA00000}"/>
    <cellStyle name="Normal 3 14 3" xfId="28539" xr:uid="{00000000-0005-0000-0000-00007BA00000}"/>
    <cellStyle name="Normal 3 14 4" xfId="28540" xr:uid="{00000000-0005-0000-0000-00007CA00000}"/>
    <cellStyle name="Normal 3 14 5" xfId="36068" xr:uid="{00000000-0005-0000-0000-00007DA00000}"/>
    <cellStyle name="Normal 3 14 6" xfId="36042" xr:uid="{00000000-0005-0000-0000-00007EA00000}"/>
    <cellStyle name="Normal 3 14_AVA DVA EL" xfId="28541" xr:uid="{00000000-0005-0000-0000-00007FA00000}"/>
    <cellStyle name="Normal 3 15" xfId="28542" xr:uid="{00000000-0005-0000-0000-000080A00000}"/>
    <cellStyle name="Normal 3 15 2" xfId="28543" xr:uid="{00000000-0005-0000-0000-000081A00000}"/>
    <cellStyle name="Normal 3 15 3" xfId="28544" xr:uid="{00000000-0005-0000-0000-000082A00000}"/>
    <cellStyle name="Normal 3 15 4" xfId="36103" xr:uid="{00000000-0005-0000-0000-000083A00000}"/>
    <cellStyle name="Normal 3 15_AVA DVA EL" xfId="28545" xr:uid="{00000000-0005-0000-0000-000084A00000}"/>
    <cellStyle name="Normal 3 16" xfId="28546" xr:uid="{00000000-0005-0000-0000-000085A00000}"/>
    <cellStyle name="Normal 3 17" xfId="35980" xr:uid="{00000000-0005-0000-0000-000086A00000}"/>
    <cellStyle name="Normal 3 18" xfId="36568" xr:uid="{00000000-0005-0000-0000-000087A00000}"/>
    <cellStyle name="Normal 3 19" xfId="36868" xr:uid="{00000000-0005-0000-0000-000088A00000}"/>
    <cellStyle name="Normal 3 2" xfId="8394" xr:uid="{00000000-0005-0000-0000-000089A00000}"/>
    <cellStyle name="Normal 3 2 10" xfId="8395" xr:uid="{00000000-0005-0000-0000-00008AA00000}"/>
    <cellStyle name="Normal 3 2 10 2" xfId="28547" xr:uid="{00000000-0005-0000-0000-00008BA00000}"/>
    <cellStyle name="Normal 3 2 10 2 2" xfId="28548" xr:uid="{00000000-0005-0000-0000-00008CA00000}"/>
    <cellStyle name="Normal 3 2 10 2 3" xfId="28549" xr:uid="{00000000-0005-0000-0000-00008DA00000}"/>
    <cellStyle name="Normal 3 2 10 2_AVA DVA EL" xfId="28550" xr:uid="{00000000-0005-0000-0000-00008EA00000}"/>
    <cellStyle name="Normal 3 2 10 3" xfId="28551" xr:uid="{00000000-0005-0000-0000-00008FA00000}"/>
    <cellStyle name="Normal 3 2 10_AVA DVA EL" xfId="28552" xr:uid="{00000000-0005-0000-0000-000090A00000}"/>
    <cellStyle name="Normal 3 2 11" xfId="8396" xr:uid="{00000000-0005-0000-0000-000091A00000}"/>
    <cellStyle name="Normal 3 2 11 2" xfId="28553" xr:uid="{00000000-0005-0000-0000-000092A00000}"/>
    <cellStyle name="Normal 3 2 11 2 2" xfId="28554" xr:uid="{00000000-0005-0000-0000-000093A00000}"/>
    <cellStyle name="Normal 3 2 11 2 3" xfId="28555" xr:uid="{00000000-0005-0000-0000-000094A00000}"/>
    <cellStyle name="Normal 3 2 11 2_AVA DVA EL" xfId="28556" xr:uid="{00000000-0005-0000-0000-000095A00000}"/>
    <cellStyle name="Normal 3 2 11 3" xfId="28557" xr:uid="{00000000-0005-0000-0000-000096A00000}"/>
    <cellStyle name="Normal 3 2 11_AVA DVA EL" xfId="28558" xr:uid="{00000000-0005-0000-0000-000097A00000}"/>
    <cellStyle name="Normal 3 2 12" xfId="8397" xr:uid="{00000000-0005-0000-0000-000098A00000}"/>
    <cellStyle name="Normal 3 2 12 2" xfId="8398" xr:uid="{00000000-0005-0000-0000-000099A00000}"/>
    <cellStyle name="Normal 3 2 12 2 2" xfId="28559" xr:uid="{00000000-0005-0000-0000-00009AA00000}"/>
    <cellStyle name="Normal 3 2 12 2_A01" xfId="35954" xr:uid="{00000000-0005-0000-0000-00009BA00000}"/>
    <cellStyle name="Normal 3 2 12 3" xfId="28560" xr:uid="{00000000-0005-0000-0000-00009CA00000}"/>
    <cellStyle name="Normal 3 2 12 3 2" xfId="28561" xr:uid="{00000000-0005-0000-0000-00009DA00000}"/>
    <cellStyle name="Normal 3 2 12 3 3" xfId="28562" xr:uid="{00000000-0005-0000-0000-00009EA00000}"/>
    <cellStyle name="Normal 3 2 12 3_AVA DVA EL" xfId="28563" xr:uid="{00000000-0005-0000-0000-00009FA00000}"/>
    <cellStyle name="Normal 3 2 12 4" xfId="28564" xr:uid="{00000000-0005-0000-0000-0000A0A00000}"/>
    <cellStyle name="Normal 3 2 12 5" xfId="36870" xr:uid="{00000000-0005-0000-0000-0000A1A00000}"/>
    <cellStyle name="Normal 3 2 12_4Q16" xfId="28565" xr:uid="{00000000-0005-0000-0000-0000A2A00000}"/>
    <cellStyle name="Normal 3 2 13" xfId="8399" xr:uid="{00000000-0005-0000-0000-0000A3A00000}"/>
    <cellStyle name="Normal 3 2 13 2" xfId="28566" xr:uid="{00000000-0005-0000-0000-0000A4A00000}"/>
    <cellStyle name="Normal 3 2 13 2 2" xfId="28567" xr:uid="{00000000-0005-0000-0000-0000A5A00000}"/>
    <cellStyle name="Normal 3 2 13 2 3" xfId="28568" xr:uid="{00000000-0005-0000-0000-0000A6A00000}"/>
    <cellStyle name="Normal 3 2 13 2_AVA DVA EL" xfId="28569" xr:uid="{00000000-0005-0000-0000-0000A7A00000}"/>
    <cellStyle name="Normal 3 2 13 3" xfId="28570" xr:uid="{00000000-0005-0000-0000-0000A8A00000}"/>
    <cellStyle name="Normal 3 2 13_A01" xfId="35955" xr:uid="{00000000-0005-0000-0000-0000A9A00000}"/>
    <cellStyle name="Normal 3 2 14" xfId="8400" xr:uid="{00000000-0005-0000-0000-0000AAA00000}"/>
    <cellStyle name="Normal 3 2 14 2" xfId="28571" xr:uid="{00000000-0005-0000-0000-0000ABA00000}"/>
    <cellStyle name="Normal 3 2 14 2 2" xfId="28572" xr:uid="{00000000-0005-0000-0000-0000ACA00000}"/>
    <cellStyle name="Normal 3 2 14 2 3" xfId="28573" xr:uid="{00000000-0005-0000-0000-0000ADA00000}"/>
    <cellStyle name="Normal 3 2 14 2_AVA DVA EL" xfId="28574" xr:uid="{00000000-0005-0000-0000-0000AEA00000}"/>
    <cellStyle name="Normal 3 2 14 3" xfId="28575" xr:uid="{00000000-0005-0000-0000-0000AFA00000}"/>
    <cellStyle name="Normal 3 2 14_A01" xfId="35956" xr:uid="{00000000-0005-0000-0000-0000B0A00000}"/>
    <cellStyle name="Normal 3 2 15" xfId="28576" xr:uid="{00000000-0005-0000-0000-0000B1A00000}"/>
    <cellStyle name="Normal 3 2 15 2" xfId="28577" xr:uid="{00000000-0005-0000-0000-0000B2A00000}"/>
    <cellStyle name="Normal 3 2 15 2 2" xfId="28578" xr:uid="{00000000-0005-0000-0000-0000B3A00000}"/>
    <cellStyle name="Normal 3 2 15 2 3" xfId="28579" xr:uid="{00000000-0005-0000-0000-0000B4A00000}"/>
    <cellStyle name="Normal 3 2 15 2_AVA DVA EL" xfId="28580" xr:uid="{00000000-0005-0000-0000-0000B5A00000}"/>
    <cellStyle name="Normal 3 2 15 3" xfId="28581" xr:uid="{00000000-0005-0000-0000-0000B6A00000}"/>
    <cellStyle name="Normal 3 2 15 4" xfId="28582" xr:uid="{00000000-0005-0000-0000-0000B7A00000}"/>
    <cellStyle name="Normal 3 2 15 5" xfId="36069" xr:uid="{00000000-0005-0000-0000-0000B8A00000}"/>
    <cellStyle name="Normal 3 2 15 6" xfId="36041" xr:uid="{00000000-0005-0000-0000-0000B9A00000}"/>
    <cellStyle name="Normal 3 2 15_AVA DVA EL" xfId="28583" xr:uid="{00000000-0005-0000-0000-0000BAA00000}"/>
    <cellStyle name="Normal 3 2 16" xfId="28584" xr:uid="{00000000-0005-0000-0000-0000BBA00000}"/>
    <cellStyle name="Normal 3 2 16 2" xfId="28585" xr:uid="{00000000-0005-0000-0000-0000BCA00000}"/>
    <cellStyle name="Normal 3 2 16 3" xfId="28586" xr:uid="{00000000-0005-0000-0000-0000BDA00000}"/>
    <cellStyle name="Normal 3 2 16 4" xfId="36124" xr:uid="{00000000-0005-0000-0000-0000BEA00000}"/>
    <cellStyle name="Normal 3 2 16_AVA DVA EL" xfId="28587" xr:uid="{00000000-0005-0000-0000-0000BFA00000}"/>
    <cellStyle name="Normal 3 2 17" xfId="28588" xr:uid="{00000000-0005-0000-0000-0000C0A00000}"/>
    <cellStyle name="Normal 3 2 18" xfId="35998" xr:uid="{00000000-0005-0000-0000-0000C1A00000}"/>
    <cellStyle name="Normal 3 2 19" xfId="36087" xr:uid="{00000000-0005-0000-0000-0000C2A00000}"/>
    <cellStyle name="Normal 3 2 2" xfId="8401" xr:uid="{00000000-0005-0000-0000-0000C3A00000}"/>
    <cellStyle name="Normal 3 2 2 10" xfId="8402" xr:uid="{00000000-0005-0000-0000-0000C4A00000}"/>
    <cellStyle name="Normal 3 2 2 10 2" xfId="28589" xr:uid="{00000000-0005-0000-0000-0000C5A00000}"/>
    <cellStyle name="Normal 3 2 2 10 2 2" xfId="28590" xr:uid="{00000000-0005-0000-0000-0000C6A00000}"/>
    <cellStyle name="Normal 3 2 2 10 2 3" xfId="28591" xr:uid="{00000000-0005-0000-0000-0000C7A00000}"/>
    <cellStyle name="Normal 3 2 2 10 2_AVA DVA EL" xfId="28592" xr:uid="{00000000-0005-0000-0000-0000C8A00000}"/>
    <cellStyle name="Normal 3 2 2 10 3" xfId="28593" xr:uid="{00000000-0005-0000-0000-0000C9A00000}"/>
    <cellStyle name="Normal 3 2 2 10_AVA DVA EL" xfId="28594" xr:uid="{00000000-0005-0000-0000-0000CAA00000}"/>
    <cellStyle name="Normal 3 2 2 11" xfId="28595" xr:uid="{00000000-0005-0000-0000-0000CBA00000}"/>
    <cellStyle name="Normal 3 2 2 11 2" xfId="28596" xr:uid="{00000000-0005-0000-0000-0000CCA00000}"/>
    <cellStyle name="Normal 3 2 2 11 2 2" xfId="28597" xr:uid="{00000000-0005-0000-0000-0000CDA00000}"/>
    <cellStyle name="Normal 3 2 2 11 2 3" xfId="28598" xr:uid="{00000000-0005-0000-0000-0000CEA00000}"/>
    <cellStyle name="Normal 3 2 2 11 2_AVA DVA EL" xfId="28599" xr:uid="{00000000-0005-0000-0000-0000CFA00000}"/>
    <cellStyle name="Normal 3 2 2 11 3" xfId="28600" xr:uid="{00000000-0005-0000-0000-0000D0A00000}"/>
    <cellStyle name="Normal 3 2 2 11 4" xfId="28601" xr:uid="{00000000-0005-0000-0000-0000D1A00000}"/>
    <cellStyle name="Normal 3 2 2 11_AVA DVA EL" xfId="28602" xr:uid="{00000000-0005-0000-0000-0000D2A00000}"/>
    <cellStyle name="Normal 3 2 2 12" xfId="28603" xr:uid="{00000000-0005-0000-0000-0000D3A00000}"/>
    <cellStyle name="Normal 3 2 2 12 2" xfId="28604" xr:uid="{00000000-0005-0000-0000-0000D4A00000}"/>
    <cellStyle name="Normal 3 2 2 12 3" xfId="28605" xr:uid="{00000000-0005-0000-0000-0000D5A00000}"/>
    <cellStyle name="Normal 3 2 2 12_AVA DVA EL" xfId="28606" xr:uid="{00000000-0005-0000-0000-0000D6A00000}"/>
    <cellStyle name="Normal 3 2 2 13" xfId="28607" xr:uid="{00000000-0005-0000-0000-0000D7A00000}"/>
    <cellStyle name="Normal 3 2 2 14" xfId="50580" xr:uid="{00000000-0005-0000-0000-0000D8A00000}"/>
    <cellStyle name="Normal 3 2 2 15" xfId="50581" xr:uid="{00000000-0005-0000-0000-0000D9A00000}"/>
    <cellStyle name="Normal 3 2 2 2" xfId="8403" xr:uid="{00000000-0005-0000-0000-0000DAA00000}"/>
    <cellStyle name="Normal 3 2 2 2 10" xfId="28608" xr:uid="{00000000-0005-0000-0000-0000DBA00000}"/>
    <cellStyle name="Normal 3 2 2 2 10 2" xfId="28609" xr:uid="{00000000-0005-0000-0000-0000DCA00000}"/>
    <cellStyle name="Normal 3 2 2 2 10 3" xfId="28610" xr:uid="{00000000-0005-0000-0000-0000DDA00000}"/>
    <cellStyle name="Normal 3 2 2 2 10_AVA DVA EL" xfId="28611" xr:uid="{00000000-0005-0000-0000-0000DEA00000}"/>
    <cellStyle name="Normal 3 2 2 2 11" xfId="28612" xr:uid="{00000000-0005-0000-0000-0000DFA00000}"/>
    <cellStyle name="Normal 3 2 2 2 11 2" xfId="28613" xr:uid="{00000000-0005-0000-0000-0000E0A00000}"/>
    <cellStyle name="Normal 3 2 2 2 11 3" xfId="28614" xr:uid="{00000000-0005-0000-0000-0000E1A00000}"/>
    <cellStyle name="Normal 3 2 2 2 11_AVA DVA EL" xfId="28615" xr:uid="{00000000-0005-0000-0000-0000E2A00000}"/>
    <cellStyle name="Normal 3 2 2 2 12" xfId="28616" xr:uid="{00000000-0005-0000-0000-0000E3A00000}"/>
    <cellStyle name="Normal 3 2 2 2 2" xfId="28617" xr:uid="{00000000-0005-0000-0000-0000E4A00000}"/>
    <cellStyle name="Normal 3 2 2 2 2 10" xfId="28618" xr:uid="{00000000-0005-0000-0000-0000E5A00000}"/>
    <cellStyle name="Normal 3 2 2 2 2 11" xfId="28619" xr:uid="{00000000-0005-0000-0000-0000E6A00000}"/>
    <cellStyle name="Normal 3 2 2 2 2 2" xfId="28620" xr:uid="{00000000-0005-0000-0000-0000E7A00000}"/>
    <cellStyle name="Normal 3 2 2 2 2 2 2" xfId="28621" xr:uid="{00000000-0005-0000-0000-0000E8A00000}"/>
    <cellStyle name="Normal 3 2 2 2 2 2 2 2" xfId="28622" xr:uid="{00000000-0005-0000-0000-0000E9A00000}"/>
    <cellStyle name="Normal 3 2 2 2 2 2 2 3" xfId="28623" xr:uid="{00000000-0005-0000-0000-0000EAA00000}"/>
    <cellStyle name="Normal 3 2 2 2 2 2 2_AVA DVA EL" xfId="28624" xr:uid="{00000000-0005-0000-0000-0000EBA00000}"/>
    <cellStyle name="Normal 3 2 2 2 2 2 3" xfId="28625" xr:uid="{00000000-0005-0000-0000-0000ECA00000}"/>
    <cellStyle name="Normal 3 2 2 2 2 2 3 2" xfId="28626" xr:uid="{00000000-0005-0000-0000-0000EDA00000}"/>
    <cellStyle name="Normal 3 2 2 2 2 2 3 3" xfId="28627" xr:uid="{00000000-0005-0000-0000-0000EEA00000}"/>
    <cellStyle name="Normal 3 2 2 2 2 2 3_AVA DVA EL" xfId="28628" xr:uid="{00000000-0005-0000-0000-0000EFA00000}"/>
    <cellStyle name="Normal 3 2 2 2 2 2 4" xfId="28629" xr:uid="{00000000-0005-0000-0000-0000F0A00000}"/>
    <cellStyle name="Normal 3 2 2 2 2 2 5" xfId="28630" xr:uid="{00000000-0005-0000-0000-0000F1A00000}"/>
    <cellStyle name="Normal 3 2 2 2 2 2_AVA DVA EL" xfId="28631" xr:uid="{00000000-0005-0000-0000-0000F2A00000}"/>
    <cellStyle name="Normal 3 2 2 2 2 3" xfId="28632" xr:uid="{00000000-0005-0000-0000-0000F3A00000}"/>
    <cellStyle name="Normal 3 2 2 2 2 3 2" xfId="28633" xr:uid="{00000000-0005-0000-0000-0000F4A00000}"/>
    <cellStyle name="Normal 3 2 2 2 2 3 3" xfId="28634" xr:uid="{00000000-0005-0000-0000-0000F5A00000}"/>
    <cellStyle name="Normal 3 2 2 2 2 3_AVA DVA EL" xfId="28635" xr:uid="{00000000-0005-0000-0000-0000F6A00000}"/>
    <cellStyle name="Normal 3 2 2 2 2 4" xfId="28636" xr:uid="{00000000-0005-0000-0000-0000F7A00000}"/>
    <cellStyle name="Normal 3 2 2 2 2 4 2" xfId="28637" xr:uid="{00000000-0005-0000-0000-0000F8A00000}"/>
    <cellStyle name="Normal 3 2 2 2 2 4 3" xfId="28638" xr:uid="{00000000-0005-0000-0000-0000F9A00000}"/>
    <cellStyle name="Normal 3 2 2 2 2 4_AVA DVA EL" xfId="28639" xr:uid="{00000000-0005-0000-0000-0000FAA00000}"/>
    <cellStyle name="Normal 3 2 2 2 2 5" xfId="28640" xr:uid="{00000000-0005-0000-0000-0000FBA00000}"/>
    <cellStyle name="Normal 3 2 2 2 2 5 2" xfId="28641" xr:uid="{00000000-0005-0000-0000-0000FCA00000}"/>
    <cellStyle name="Normal 3 2 2 2 2 5 3" xfId="28642" xr:uid="{00000000-0005-0000-0000-0000FDA00000}"/>
    <cellStyle name="Normal 3 2 2 2 2 5_AVA DVA EL" xfId="28643" xr:uid="{00000000-0005-0000-0000-0000FEA00000}"/>
    <cellStyle name="Normal 3 2 2 2 2 6" xfId="28644" xr:uid="{00000000-0005-0000-0000-0000FFA00000}"/>
    <cellStyle name="Normal 3 2 2 2 2 6 2" xfId="28645" xr:uid="{00000000-0005-0000-0000-000000A10000}"/>
    <cellStyle name="Normal 3 2 2 2 2 6 3" xfId="28646" xr:uid="{00000000-0005-0000-0000-000001A10000}"/>
    <cellStyle name="Normal 3 2 2 2 2 6_AVA DVA EL" xfId="28647" xr:uid="{00000000-0005-0000-0000-000002A10000}"/>
    <cellStyle name="Normal 3 2 2 2 2 7" xfId="28648" xr:uid="{00000000-0005-0000-0000-000003A10000}"/>
    <cellStyle name="Normal 3 2 2 2 2 7 2" xfId="28649" xr:uid="{00000000-0005-0000-0000-000004A10000}"/>
    <cellStyle name="Normal 3 2 2 2 2 7 3" xfId="28650" xr:uid="{00000000-0005-0000-0000-000005A10000}"/>
    <cellStyle name="Normal 3 2 2 2 2 7_AVA DVA EL" xfId="28651" xr:uid="{00000000-0005-0000-0000-000006A10000}"/>
    <cellStyle name="Normal 3 2 2 2 2 8" xfId="28652" xr:uid="{00000000-0005-0000-0000-000007A10000}"/>
    <cellStyle name="Normal 3 2 2 2 2 8 2" xfId="28653" xr:uid="{00000000-0005-0000-0000-000008A10000}"/>
    <cellStyle name="Normal 3 2 2 2 2 8 3" xfId="28654" xr:uid="{00000000-0005-0000-0000-000009A10000}"/>
    <cellStyle name="Normal 3 2 2 2 2 8_AVA DVA EL" xfId="28655" xr:uid="{00000000-0005-0000-0000-00000AA10000}"/>
    <cellStyle name="Normal 3 2 2 2 2 9" xfId="28656" xr:uid="{00000000-0005-0000-0000-00000BA10000}"/>
    <cellStyle name="Normal 3 2 2 2 2 9 2" xfId="28657" xr:uid="{00000000-0005-0000-0000-00000CA10000}"/>
    <cellStyle name="Normal 3 2 2 2 2 9 3" xfId="28658" xr:uid="{00000000-0005-0000-0000-00000DA10000}"/>
    <cellStyle name="Normal 3 2 2 2 2 9_AVA DVA EL" xfId="28659" xr:uid="{00000000-0005-0000-0000-00000EA10000}"/>
    <cellStyle name="Normal 3 2 2 2 2_AVA DVA EL" xfId="28660" xr:uid="{00000000-0005-0000-0000-00000FA10000}"/>
    <cellStyle name="Normal 3 2 2 2 3" xfId="28661" xr:uid="{00000000-0005-0000-0000-000010A10000}"/>
    <cellStyle name="Normal 3 2 2 2 3 2" xfId="28662" xr:uid="{00000000-0005-0000-0000-000011A10000}"/>
    <cellStyle name="Normal 3 2 2 2 3 2 2" xfId="28663" xr:uid="{00000000-0005-0000-0000-000012A10000}"/>
    <cellStyle name="Normal 3 2 2 2 3 2 3" xfId="28664" xr:uid="{00000000-0005-0000-0000-000013A10000}"/>
    <cellStyle name="Normal 3 2 2 2 3 2_AVA DVA EL" xfId="28665" xr:uid="{00000000-0005-0000-0000-000014A10000}"/>
    <cellStyle name="Normal 3 2 2 2 3 3" xfId="28666" xr:uid="{00000000-0005-0000-0000-000015A10000}"/>
    <cellStyle name="Normal 3 2 2 2 3 3 2" xfId="28667" xr:uid="{00000000-0005-0000-0000-000016A10000}"/>
    <cellStyle name="Normal 3 2 2 2 3 3 3" xfId="28668" xr:uid="{00000000-0005-0000-0000-000017A10000}"/>
    <cellStyle name="Normal 3 2 2 2 3 3_AVA DVA EL" xfId="28669" xr:uid="{00000000-0005-0000-0000-000018A10000}"/>
    <cellStyle name="Normal 3 2 2 2 3 4" xfId="28670" xr:uid="{00000000-0005-0000-0000-000019A10000}"/>
    <cellStyle name="Normal 3 2 2 2 3 5" xfId="28671" xr:uid="{00000000-0005-0000-0000-00001AA10000}"/>
    <cellStyle name="Normal 3 2 2 2 3_AVA DVA EL" xfId="28672" xr:uid="{00000000-0005-0000-0000-00001BA10000}"/>
    <cellStyle name="Normal 3 2 2 2 4" xfId="28673" xr:uid="{00000000-0005-0000-0000-00001CA10000}"/>
    <cellStyle name="Normal 3 2 2 2 4 2" xfId="28674" xr:uid="{00000000-0005-0000-0000-00001DA10000}"/>
    <cellStyle name="Normal 3 2 2 2 4 3" xfId="28675" xr:uid="{00000000-0005-0000-0000-00001EA10000}"/>
    <cellStyle name="Normal 3 2 2 2 4_AVA DVA EL" xfId="28676" xr:uid="{00000000-0005-0000-0000-00001FA10000}"/>
    <cellStyle name="Normal 3 2 2 2 5" xfId="28677" xr:uid="{00000000-0005-0000-0000-000020A10000}"/>
    <cellStyle name="Normal 3 2 2 2 5 2" xfId="28678" xr:uid="{00000000-0005-0000-0000-000021A10000}"/>
    <cellStyle name="Normal 3 2 2 2 5 3" xfId="28679" xr:uid="{00000000-0005-0000-0000-000022A10000}"/>
    <cellStyle name="Normal 3 2 2 2 5_AVA DVA EL" xfId="28680" xr:uid="{00000000-0005-0000-0000-000023A10000}"/>
    <cellStyle name="Normal 3 2 2 2 6" xfId="28681" xr:uid="{00000000-0005-0000-0000-000024A10000}"/>
    <cellStyle name="Normal 3 2 2 2 6 2" xfId="28682" xr:uid="{00000000-0005-0000-0000-000025A10000}"/>
    <cellStyle name="Normal 3 2 2 2 6 3" xfId="28683" xr:uid="{00000000-0005-0000-0000-000026A10000}"/>
    <cellStyle name="Normal 3 2 2 2 6_AVA DVA EL" xfId="28684" xr:uid="{00000000-0005-0000-0000-000027A10000}"/>
    <cellStyle name="Normal 3 2 2 2 7" xfId="28685" xr:uid="{00000000-0005-0000-0000-000028A10000}"/>
    <cellStyle name="Normal 3 2 2 2 7 2" xfId="28686" xr:uid="{00000000-0005-0000-0000-000029A10000}"/>
    <cellStyle name="Normal 3 2 2 2 7 3" xfId="28687" xr:uid="{00000000-0005-0000-0000-00002AA10000}"/>
    <cellStyle name="Normal 3 2 2 2 7_AVA DVA EL" xfId="28688" xr:uid="{00000000-0005-0000-0000-00002BA10000}"/>
    <cellStyle name="Normal 3 2 2 2 8" xfId="28689" xr:uid="{00000000-0005-0000-0000-00002CA10000}"/>
    <cellStyle name="Normal 3 2 2 2 8 2" xfId="28690" xr:uid="{00000000-0005-0000-0000-00002DA10000}"/>
    <cellStyle name="Normal 3 2 2 2 8 3" xfId="28691" xr:uid="{00000000-0005-0000-0000-00002EA10000}"/>
    <cellStyle name="Normal 3 2 2 2 8_AVA DVA EL" xfId="28692" xr:uid="{00000000-0005-0000-0000-00002FA10000}"/>
    <cellStyle name="Normal 3 2 2 2 9" xfId="28693" xr:uid="{00000000-0005-0000-0000-000030A10000}"/>
    <cellStyle name="Normal 3 2 2 2 9 2" xfId="28694" xr:uid="{00000000-0005-0000-0000-000031A10000}"/>
    <cellStyle name="Normal 3 2 2 2 9 3" xfId="28695" xr:uid="{00000000-0005-0000-0000-000032A10000}"/>
    <cellStyle name="Normal 3 2 2 2 9_AVA DVA EL" xfId="28696" xr:uid="{00000000-0005-0000-0000-000033A10000}"/>
    <cellStyle name="Normal 3 2 2 2_AVA DVA EL" xfId="28697" xr:uid="{00000000-0005-0000-0000-000034A10000}"/>
    <cellStyle name="Normal 3 2 2 3" xfId="8404" xr:uid="{00000000-0005-0000-0000-000035A10000}"/>
    <cellStyle name="Normal 3 2 2 3 10" xfId="28698" xr:uid="{00000000-0005-0000-0000-000036A10000}"/>
    <cellStyle name="Normal 3 2 2 3 10 2" xfId="28699" xr:uid="{00000000-0005-0000-0000-000037A10000}"/>
    <cellStyle name="Normal 3 2 2 3 10 3" xfId="28700" xr:uid="{00000000-0005-0000-0000-000038A10000}"/>
    <cellStyle name="Normal 3 2 2 3 10_AVA DVA EL" xfId="28701" xr:uid="{00000000-0005-0000-0000-000039A10000}"/>
    <cellStyle name="Normal 3 2 2 3 11" xfId="28702" xr:uid="{00000000-0005-0000-0000-00003AA10000}"/>
    <cellStyle name="Normal 3 2 2 3 2" xfId="28703" xr:uid="{00000000-0005-0000-0000-00003BA10000}"/>
    <cellStyle name="Normal 3 2 2 3 2 2" xfId="28704" xr:uid="{00000000-0005-0000-0000-00003CA10000}"/>
    <cellStyle name="Normal 3 2 2 3 2 2 2" xfId="28705" xr:uid="{00000000-0005-0000-0000-00003DA10000}"/>
    <cellStyle name="Normal 3 2 2 3 2 2 3" xfId="28706" xr:uid="{00000000-0005-0000-0000-00003EA10000}"/>
    <cellStyle name="Normal 3 2 2 3 2 2_AVA DVA EL" xfId="28707" xr:uid="{00000000-0005-0000-0000-00003FA10000}"/>
    <cellStyle name="Normal 3 2 2 3 2 3" xfId="28708" xr:uid="{00000000-0005-0000-0000-000040A10000}"/>
    <cellStyle name="Normal 3 2 2 3 2 3 2" xfId="28709" xr:uid="{00000000-0005-0000-0000-000041A10000}"/>
    <cellStyle name="Normal 3 2 2 3 2 3 3" xfId="28710" xr:uid="{00000000-0005-0000-0000-000042A10000}"/>
    <cellStyle name="Normal 3 2 2 3 2 3_AVA DVA EL" xfId="28711" xr:uid="{00000000-0005-0000-0000-000043A10000}"/>
    <cellStyle name="Normal 3 2 2 3 2 4" xfId="28712" xr:uid="{00000000-0005-0000-0000-000044A10000}"/>
    <cellStyle name="Normal 3 2 2 3 2 5" xfId="28713" xr:uid="{00000000-0005-0000-0000-000045A10000}"/>
    <cellStyle name="Normal 3 2 2 3 2_AVA DVA EL" xfId="28714" xr:uid="{00000000-0005-0000-0000-000046A10000}"/>
    <cellStyle name="Normal 3 2 2 3 3" xfId="28715" xr:uid="{00000000-0005-0000-0000-000047A10000}"/>
    <cellStyle name="Normal 3 2 2 3 3 2" xfId="28716" xr:uid="{00000000-0005-0000-0000-000048A10000}"/>
    <cellStyle name="Normal 3 2 2 3 3 3" xfId="28717" xr:uid="{00000000-0005-0000-0000-000049A10000}"/>
    <cellStyle name="Normal 3 2 2 3 3_AVA DVA EL" xfId="28718" xr:uid="{00000000-0005-0000-0000-00004AA10000}"/>
    <cellStyle name="Normal 3 2 2 3 4" xfId="28719" xr:uid="{00000000-0005-0000-0000-00004BA10000}"/>
    <cellStyle name="Normal 3 2 2 3 4 2" xfId="28720" xr:uid="{00000000-0005-0000-0000-00004CA10000}"/>
    <cellStyle name="Normal 3 2 2 3 4 3" xfId="28721" xr:uid="{00000000-0005-0000-0000-00004DA10000}"/>
    <cellStyle name="Normal 3 2 2 3 4_AVA DVA EL" xfId="28722" xr:uid="{00000000-0005-0000-0000-00004EA10000}"/>
    <cellStyle name="Normal 3 2 2 3 5" xfId="28723" xr:uid="{00000000-0005-0000-0000-00004FA10000}"/>
    <cellStyle name="Normal 3 2 2 3 5 2" xfId="28724" xr:uid="{00000000-0005-0000-0000-000050A10000}"/>
    <cellStyle name="Normal 3 2 2 3 5 3" xfId="28725" xr:uid="{00000000-0005-0000-0000-000051A10000}"/>
    <cellStyle name="Normal 3 2 2 3 5_AVA DVA EL" xfId="28726" xr:uid="{00000000-0005-0000-0000-000052A10000}"/>
    <cellStyle name="Normal 3 2 2 3 6" xfId="28727" xr:uid="{00000000-0005-0000-0000-000053A10000}"/>
    <cellStyle name="Normal 3 2 2 3 6 2" xfId="28728" xr:uid="{00000000-0005-0000-0000-000054A10000}"/>
    <cellStyle name="Normal 3 2 2 3 6 3" xfId="28729" xr:uid="{00000000-0005-0000-0000-000055A10000}"/>
    <cellStyle name="Normal 3 2 2 3 6_AVA DVA EL" xfId="28730" xr:uid="{00000000-0005-0000-0000-000056A10000}"/>
    <cellStyle name="Normal 3 2 2 3 7" xfId="28731" xr:uid="{00000000-0005-0000-0000-000057A10000}"/>
    <cellStyle name="Normal 3 2 2 3 7 2" xfId="28732" xr:uid="{00000000-0005-0000-0000-000058A10000}"/>
    <cellStyle name="Normal 3 2 2 3 7 3" xfId="28733" xr:uid="{00000000-0005-0000-0000-000059A10000}"/>
    <cellStyle name="Normal 3 2 2 3 7_AVA DVA EL" xfId="28734" xr:uid="{00000000-0005-0000-0000-00005AA10000}"/>
    <cellStyle name="Normal 3 2 2 3 8" xfId="28735" xr:uid="{00000000-0005-0000-0000-00005BA10000}"/>
    <cellStyle name="Normal 3 2 2 3 8 2" xfId="28736" xr:uid="{00000000-0005-0000-0000-00005CA10000}"/>
    <cellStyle name="Normal 3 2 2 3 8 3" xfId="28737" xr:uid="{00000000-0005-0000-0000-00005DA10000}"/>
    <cellStyle name="Normal 3 2 2 3 8_AVA DVA EL" xfId="28738" xr:uid="{00000000-0005-0000-0000-00005EA10000}"/>
    <cellStyle name="Normal 3 2 2 3 9" xfId="28739" xr:uid="{00000000-0005-0000-0000-00005FA10000}"/>
    <cellStyle name="Normal 3 2 2 3 9 2" xfId="28740" xr:uid="{00000000-0005-0000-0000-000060A10000}"/>
    <cellStyle name="Normal 3 2 2 3 9 3" xfId="28741" xr:uid="{00000000-0005-0000-0000-000061A10000}"/>
    <cellStyle name="Normal 3 2 2 3 9_AVA DVA EL" xfId="28742" xr:uid="{00000000-0005-0000-0000-000062A10000}"/>
    <cellStyle name="Normal 3 2 2 3_AVA DVA EL" xfId="28743" xr:uid="{00000000-0005-0000-0000-000063A10000}"/>
    <cellStyle name="Normal 3 2 2 4" xfId="8405" xr:uid="{00000000-0005-0000-0000-000064A10000}"/>
    <cellStyle name="Normal 3 2 2 4 2" xfId="28744" xr:uid="{00000000-0005-0000-0000-000065A10000}"/>
    <cellStyle name="Normal 3 2 2 4 2 2" xfId="28745" xr:uid="{00000000-0005-0000-0000-000066A10000}"/>
    <cellStyle name="Normal 3 2 2 4 2 3" xfId="28746" xr:uid="{00000000-0005-0000-0000-000067A10000}"/>
    <cellStyle name="Normal 3 2 2 4 2_AVA DVA EL" xfId="28747" xr:uid="{00000000-0005-0000-0000-000068A10000}"/>
    <cellStyle name="Normal 3 2 2 4 3" xfId="28748" xr:uid="{00000000-0005-0000-0000-000069A10000}"/>
    <cellStyle name="Normal 3 2 2 4 3 2" xfId="28749" xr:uid="{00000000-0005-0000-0000-00006AA10000}"/>
    <cellStyle name="Normal 3 2 2 4 3 3" xfId="28750" xr:uid="{00000000-0005-0000-0000-00006BA10000}"/>
    <cellStyle name="Normal 3 2 2 4 3_AVA DVA EL" xfId="28751" xr:uid="{00000000-0005-0000-0000-00006CA10000}"/>
    <cellStyle name="Normal 3 2 2 4 4" xfId="28752" xr:uid="{00000000-0005-0000-0000-00006DA10000}"/>
    <cellStyle name="Normal 3 2 2 4 4 2" xfId="28753" xr:uid="{00000000-0005-0000-0000-00006EA10000}"/>
    <cellStyle name="Normal 3 2 2 4 4 3" xfId="28754" xr:uid="{00000000-0005-0000-0000-00006FA10000}"/>
    <cellStyle name="Normal 3 2 2 4 4_AVA DVA EL" xfId="28755" xr:uid="{00000000-0005-0000-0000-000070A10000}"/>
    <cellStyle name="Normal 3 2 2 4 5" xfId="28756" xr:uid="{00000000-0005-0000-0000-000071A10000}"/>
    <cellStyle name="Normal 3 2 2 4_AVA DVA EL" xfId="28757" xr:uid="{00000000-0005-0000-0000-000072A10000}"/>
    <cellStyle name="Normal 3 2 2 5" xfId="8406" xr:uid="{00000000-0005-0000-0000-000073A10000}"/>
    <cellStyle name="Normal 3 2 2 5 2" xfId="28758" xr:uid="{00000000-0005-0000-0000-000074A10000}"/>
    <cellStyle name="Normal 3 2 2 5 2 2" xfId="28759" xr:uid="{00000000-0005-0000-0000-000075A10000}"/>
    <cellStyle name="Normal 3 2 2 5 2 3" xfId="28760" xr:uid="{00000000-0005-0000-0000-000076A10000}"/>
    <cellStyle name="Normal 3 2 2 5 2_AVA DVA EL" xfId="28761" xr:uid="{00000000-0005-0000-0000-000077A10000}"/>
    <cellStyle name="Normal 3 2 2 5 3" xfId="28762" xr:uid="{00000000-0005-0000-0000-000078A10000}"/>
    <cellStyle name="Normal 3 2 2 5_AVA DVA EL" xfId="28763" xr:uid="{00000000-0005-0000-0000-000079A10000}"/>
    <cellStyle name="Normal 3 2 2 6" xfId="8407" xr:uid="{00000000-0005-0000-0000-00007AA10000}"/>
    <cellStyle name="Normal 3 2 2 6 2" xfId="28764" xr:uid="{00000000-0005-0000-0000-00007BA10000}"/>
    <cellStyle name="Normal 3 2 2 6 2 2" xfId="28765" xr:uid="{00000000-0005-0000-0000-00007CA10000}"/>
    <cellStyle name="Normal 3 2 2 6 2 3" xfId="28766" xr:uid="{00000000-0005-0000-0000-00007DA10000}"/>
    <cellStyle name="Normal 3 2 2 6 2_AVA DVA EL" xfId="28767" xr:uid="{00000000-0005-0000-0000-00007EA10000}"/>
    <cellStyle name="Normal 3 2 2 6 3" xfId="28768" xr:uid="{00000000-0005-0000-0000-00007FA10000}"/>
    <cellStyle name="Normal 3 2 2 6_AVA DVA EL" xfId="28769" xr:uid="{00000000-0005-0000-0000-000080A10000}"/>
    <cellStyle name="Normal 3 2 2 7" xfId="8408" xr:uid="{00000000-0005-0000-0000-000081A10000}"/>
    <cellStyle name="Normal 3 2 2 7 2" xfId="28770" xr:uid="{00000000-0005-0000-0000-000082A10000}"/>
    <cellStyle name="Normal 3 2 2 7 2 2" xfId="28771" xr:uid="{00000000-0005-0000-0000-000083A10000}"/>
    <cellStyle name="Normal 3 2 2 7 2 3" xfId="28772" xr:uid="{00000000-0005-0000-0000-000084A10000}"/>
    <cellStyle name="Normal 3 2 2 7 2_AVA DVA EL" xfId="28773" xr:uid="{00000000-0005-0000-0000-000085A10000}"/>
    <cellStyle name="Normal 3 2 2 7 3" xfId="28774" xr:uid="{00000000-0005-0000-0000-000086A10000}"/>
    <cellStyle name="Normal 3 2 2 7_AVA DVA EL" xfId="28775" xr:uid="{00000000-0005-0000-0000-000087A10000}"/>
    <cellStyle name="Normal 3 2 2 8" xfId="8409" xr:uid="{00000000-0005-0000-0000-000088A10000}"/>
    <cellStyle name="Normal 3 2 2 8 2" xfId="28776" xr:uid="{00000000-0005-0000-0000-000089A10000}"/>
    <cellStyle name="Normal 3 2 2 8 2 2" xfId="28777" xr:uid="{00000000-0005-0000-0000-00008AA10000}"/>
    <cellStyle name="Normal 3 2 2 8 2 3" xfId="28778" xr:uid="{00000000-0005-0000-0000-00008BA10000}"/>
    <cellStyle name="Normal 3 2 2 8 2_AVA DVA EL" xfId="28779" xr:uid="{00000000-0005-0000-0000-00008CA10000}"/>
    <cellStyle name="Normal 3 2 2 8 3" xfId="28780" xr:uid="{00000000-0005-0000-0000-00008DA10000}"/>
    <cellStyle name="Normal 3 2 2 8_AVA DVA EL" xfId="28781" xr:uid="{00000000-0005-0000-0000-00008EA10000}"/>
    <cellStyle name="Normal 3 2 2 9" xfId="8410" xr:uid="{00000000-0005-0000-0000-00008FA10000}"/>
    <cellStyle name="Normal 3 2 2 9 2" xfId="28782" xr:uid="{00000000-0005-0000-0000-000090A10000}"/>
    <cellStyle name="Normal 3 2 2 9 2 2" xfId="28783" xr:uid="{00000000-0005-0000-0000-000091A10000}"/>
    <cellStyle name="Normal 3 2 2 9 2 3" xfId="28784" xr:uid="{00000000-0005-0000-0000-000092A10000}"/>
    <cellStyle name="Normal 3 2 2 9 2_AVA DVA EL" xfId="28785" xr:uid="{00000000-0005-0000-0000-000093A10000}"/>
    <cellStyle name="Normal 3 2 2 9 3" xfId="28786" xr:uid="{00000000-0005-0000-0000-000094A10000}"/>
    <cellStyle name="Normal 3 2 2 9_AVA DVA EL" xfId="28787" xr:uid="{00000000-0005-0000-0000-000095A10000}"/>
    <cellStyle name="Normal 3 2 2_AVA DVA EL" xfId="28788" xr:uid="{00000000-0005-0000-0000-000096A10000}"/>
    <cellStyle name="Normal 3 2 20" xfId="36869" xr:uid="{00000000-0005-0000-0000-000097A10000}"/>
    <cellStyle name="Normal 3 2 3" xfId="8411" xr:uid="{00000000-0005-0000-0000-000098A10000}"/>
    <cellStyle name="Normal 3 2 3 10" xfId="28789" xr:uid="{00000000-0005-0000-0000-000099A10000}"/>
    <cellStyle name="Normal 3 2 3 10 2" xfId="28790" xr:uid="{00000000-0005-0000-0000-00009AA10000}"/>
    <cellStyle name="Normal 3 2 3 10 3" xfId="28791" xr:uid="{00000000-0005-0000-0000-00009BA10000}"/>
    <cellStyle name="Normal 3 2 3 10_AVA DVA EL" xfId="28792" xr:uid="{00000000-0005-0000-0000-00009CA10000}"/>
    <cellStyle name="Normal 3 2 3 11" xfId="28793" xr:uid="{00000000-0005-0000-0000-00009DA10000}"/>
    <cellStyle name="Normal 3 2 3 11 2" xfId="28794" xr:uid="{00000000-0005-0000-0000-00009EA10000}"/>
    <cellStyle name="Normal 3 2 3 11 3" xfId="28795" xr:uid="{00000000-0005-0000-0000-00009FA10000}"/>
    <cellStyle name="Normal 3 2 3 11_AVA DVA EL" xfId="28796" xr:uid="{00000000-0005-0000-0000-0000A0A10000}"/>
    <cellStyle name="Normal 3 2 3 12" xfId="28797" xr:uid="{00000000-0005-0000-0000-0000A1A10000}"/>
    <cellStyle name="Normal 3 2 3 12 2" xfId="28798" xr:uid="{00000000-0005-0000-0000-0000A2A10000}"/>
    <cellStyle name="Normal 3 2 3 12 3" xfId="28799" xr:uid="{00000000-0005-0000-0000-0000A3A10000}"/>
    <cellStyle name="Normal 3 2 3 12_AVA DVA EL" xfId="28800" xr:uid="{00000000-0005-0000-0000-0000A4A10000}"/>
    <cellStyle name="Normal 3 2 3 13" xfId="28801" xr:uid="{00000000-0005-0000-0000-0000A5A10000}"/>
    <cellStyle name="Normal 3 2 3 14" xfId="50582" xr:uid="{00000000-0005-0000-0000-0000A6A10000}"/>
    <cellStyle name="Normal 3 2 3 2" xfId="8412" xr:uid="{00000000-0005-0000-0000-0000A7A10000}"/>
    <cellStyle name="Normal 3 2 3 2 10" xfId="28802" xr:uid="{00000000-0005-0000-0000-0000A8A10000}"/>
    <cellStyle name="Normal 3 2 3 2 10 2" xfId="28803" xr:uid="{00000000-0005-0000-0000-0000A9A10000}"/>
    <cellStyle name="Normal 3 2 3 2 10 3" xfId="28804" xr:uid="{00000000-0005-0000-0000-0000AAA10000}"/>
    <cellStyle name="Normal 3 2 3 2 10_AVA DVA EL" xfId="28805" xr:uid="{00000000-0005-0000-0000-0000ABA10000}"/>
    <cellStyle name="Normal 3 2 3 2 11" xfId="28806" xr:uid="{00000000-0005-0000-0000-0000ACA10000}"/>
    <cellStyle name="Normal 3 2 3 2 11 2" xfId="28807" xr:uid="{00000000-0005-0000-0000-0000ADA10000}"/>
    <cellStyle name="Normal 3 2 3 2 11 3" xfId="28808" xr:uid="{00000000-0005-0000-0000-0000AEA10000}"/>
    <cellStyle name="Normal 3 2 3 2 11_AVA DVA EL" xfId="28809" xr:uid="{00000000-0005-0000-0000-0000AFA10000}"/>
    <cellStyle name="Normal 3 2 3 2 12" xfId="28810" xr:uid="{00000000-0005-0000-0000-0000B0A10000}"/>
    <cellStyle name="Normal 3 2 3 2 2" xfId="28811" xr:uid="{00000000-0005-0000-0000-0000B1A10000}"/>
    <cellStyle name="Normal 3 2 3 2 2 10" xfId="28812" xr:uid="{00000000-0005-0000-0000-0000B2A10000}"/>
    <cellStyle name="Normal 3 2 3 2 2 11" xfId="28813" xr:uid="{00000000-0005-0000-0000-0000B3A10000}"/>
    <cellStyle name="Normal 3 2 3 2 2 2" xfId="28814" xr:uid="{00000000-0005-0000-0000-0000B4A10000}"/>
    <cellStyle name="Normal 3 2 3 2 2 2 2" xfId="28815" xr:uid="{00000000-0005-0000-0000-0000B5A10000}"/>
    <cellStyle name="Normal 3 2 3 2 2 2 2 2" xfId="28816" xr:uid="{00000000-0005-0000-0000-0000B6A10000}"/>
    <cellStyle name="Normal 3 2 3 2 2 2 2 3" xfId="28817" xr:uid="{00000000-0005-0000-0000-0000B7A10000}"/>
    <cellStyle name="Normal 3 2 3 2 2 2 2_AVA DVA EL" xfId="28818" xr:uid="{00000000-0005-0000-0000-0000B8A10000}"/>
    <cellStyle name="Normal 3 2 3 2 2 2 3" xfId="28819" xr:uid="{00000000-0005-0000-0000-0000B9A10000}"/>
    <cellStyle name="Normal 3 2 3 2 2 2 3 2" xfId="28820" xr:uid="{00000000-0005-0000-0000-0000BAA10000}"/>
    <cellStyle name="Normal 3 2 3 2 2 2 3 3" xfId="28821" xr:uid="{00000000-0005-0000-0000-0000BBA10000}"/>
    <cellStyle name="Normal 3 2 3 2 2 2 3_AVA DVA EL" xfId="28822" xr:uid="{00000000-0005-0000-0000-0000BCA10000}"/>
    <cellStyle name="Normal 3 2 3 2 2 2 4" xfId="28823" xr:uid="{00000000-0005-0000-0000-0000BDA10000}"/>
    <cellStyle name="Normal 3 2 3 2 2 2 5" xfId="28824" xr:uid="{00000000-0005-0000-0000-0000BEA10000}"/>
    <cellStyle name="Normal 3 2 3 2 2 2_AVA DVA EL" xfId="28825" xr:uid="{00000000-0005-0000-0000-0000BFA10000}"/>
    <cellStyle name="Normal 3 2 3 2 2 3" xfId="28826" xr:uid="{00000000-0005-0000-0000-0000C0A10000}"/>
    <cellStyle name="Normal 3 2 3 2 2 3 2" xfId="28827" xr:uid="{00000000-0005-0000-0000-0000C1A10000}"/>
    <cellStyle name="Normal 3 2 3 2 2 3 3" xfId="28828" xr:uid="{00000000-0005-0000-0000-0000C2A10000}"/>
    <cellStyle name="Normal 3 2 3 2 2 3_AVA DVA EL" xfId="28829" xr:uid="{00000000-0005-0000-0000-0000C3A10000}"/>
    <cellStyle name="Normal 3 2 3 2 2 4" xfId="28830" xr:uid="{00000000-0005-0000-0000-0000C4A10000}"/>
    <cellStyle name="Normal 3 2 3 2 2 4 2" xfId="28831" xr:uid="{00000000-0005-0000-0000-0000C5A10000}"/>
    <cellStyle name="Normal 3 2 3 2 2 4 3" xfId="28832" xr:uid="{00000000-0005-0000-0000-0000C6A10000}"/>
    <cellStyle name="Normal 3 2 3 2 2 4_AVA DVA EL" xfId="28833" xr:uid="{00000000-0005-0000-0000-0000C7A10000}"/>
    <cellStyle name="Normal 3 2 3 2 2 5" xfId="28834" xr:uid="{00000000-0005-0000-0000-0000C8A10000}"/>
    <cellStyle name="Normal 3 2 3 2 2 5 2" xfId="28835" xr:uid="{00000000-0005-0000-0000-0000C9A10000}"/>
    <cellStyle name="Normal 3 2 3 2 2 5 3" xfId="28836" xr:uid="{00000000-0005-0000-0000-0000CAA10000}"/>
    <cellStyle name="Normal 3 2 3 2 2 5_AVA DVA EL" xfId="28837" xr:uid="{00000000-0005-0000-0000-0000CBA10000}"/>
    <cellStyle name="Normal 3 2 3 2 2 6" xfId="28838" xr:uid="{00000000-0005-0000-0000-0000CCA10000}"/>
    <cellStyle name="Normal 3 2 3 2 2 6 2" xfId="28839" xr:uid="{00000000-0005-0000-0000-0000CDA10000}"/>
    <cellStyle name="Normal 3 2 3 2 2 6 3" xfId="28840" xr:uid="{00000000-0005-0000-0000-0000CEA10000}"/>
    <cellStyle name="Normal 3 2 3 2 2 6_AVA DVA EL" xfId="28841" xr:uid="{00000000-0005-0000-0000-0000CFA10000}"/>
    <cellStyle name="Normal 3 2 3 2 2 7" xfId="28842" xr:uid="{00000000-0005-0000-0000-0000D0A10000}"/>
    <cellStyle name="Normal 3 2 3 2 2 7 2" xfId="28843" xr:uid="{00000000-0005-0000-0000-0000D1A10000}"/>
    <cellStyle name="Normal 3 2 3 2 2 7 3" xfId="28844" xr:uid="{00000000-0005-0000-0000-0000D2A10000}"/>
    <cellStyle name="Normal 3 2 3 2 2 7_AVA DVA EL" xfId="28845" xr:uid="{00000000-0005-0000-0000-0000D3A10000}"/>
    <cellStyle name="Normal 3 2 3 2 2 8" xfId="28846" xr:uid="{00000000-0005-0000-0000-0000D4A10000}"/>
    <cellStyle name="Normal 3 2 3 2 2 8 2" xfId="28847" xr:uid="{00000000-0005-0000-0000-0000D5A10000}"/>
    <cellStyle name="Normal 3 2 3 2 2 8 3" xfId="28848" xr:uid="{00000000-0005-0000-0000-0000D6A10000}"/>
    <cellStyle name="Normal 3 2 3 2 2 8_AVA DVA EL" xfId="28849" xr:uid="{00000000-0005-0000-0000-0000D7A10000}"/>
    <cellStyle name="Normal 3 2 3 2 2 9" xfId="28850" xr:uid="{00000000-0005-0000-0000-0000D8A10000}"/>
    <cellStyle name="Normal 3 2 3 2 2 9 2" xfId="28851" xr:uid="{00000000-0005-0000-0000-0000D9A10000}"/>
    <cellStyle name="Normal 3 2 3 2 2 9 3" xfId="28852" xr:uid="{00000000-0005-0000-0000-0000DAA10000}"/>
    <cellStyle name="Normal 3 2 3 2 2 9_AVA DVA EL" xfId="28853" xr:uid="{00000000-0005-0000-0000-0000DBA10000}"/>
    <cellStyle name="Normal 3 2 3 2 2_AVA DVA EL" xfId="28854" xr:uid="{00000000-0005-0000-0000-0000DCA10000}"/>
    <cellStyle name="Normal 3 2 3 2 3" xfId="28855" xr:uid="{00000000-0005-0000-0000-0000DDA10000}"/>
    <cellStyle name="Normal 3 2 3 2 3 2" xfId="28856" xr:uid="{00000000-0005-0000-0000-0000DEA10000}"/>
    <cellStyle name="Normal 3 2 3 2 3 2 2" xfId="28857" xr:uid="{00000000-0005-0000-0000-0000DFA10000}"/>
    <cellStyle name="Normal 3 2 3 2 3 2 3" xfId="28858" xr:uid="{00000000-0005-0000-0000-0000E0A10000}"/>
    <cellStyle name="Normal 3 2 3 2 3 2_AVA DVA EL" xfId="28859" xr:uid="{00000000-0005-0000-0000-0000E1A10000}"/>
    <cellStyle name="Normal 3 2 3 2 3 3" xfId="28860" xr:uid="{00000000-0005-0000-0000-0000E2A10000}"/>
    <cellStyle name="Normal 3 2 3 2 3 3 2" xfId="28861" xr:uid="{00000000-0005-0000-0000-0000E3A10000}"/>
    <cellStyle name="Normal 3 2 3 2 3 3 3" xfId="28862" xr:uid="{00000000-0005-0000-0000-0000E4A10000}"/>
    <cellStyle name="Normal 3 2 3 2 3 3_AVA DVA EL" xfId="28863" xr:uid="{00000000-0005-0000-0000-0000E5A10000}"/>
    <cellStyle name="Normal 3 2 3 2 3 4" xfId="28864" xr:uid="{00000000-0005-0000-0000-0000E6A10000}"/>
    <cellStyle name="Normal 3 2 3 2 3 5" xfId="28865" xr:uid="{00000000-0005-0000-0000-0000E7A10000}"/>
    <cellStyle name="Normal 3 2 3 2 3_AVA DVA EL" xfId="28866" xr:uid="{00000000-0005-0000-0000-0000E8A10000}"/>
    <cellStyle name="Normal 3 2 3 2 4" xfId="28867" xr:uid="{00000000-0005-0000-0000-0000E9A10000}"/>
    <cellStyle name="Normal 3 2 3 2 4 2" xfId="28868" xr:uid="{00000000-0005-0000-0000-0000EAA10000}"/>
    <cellStyle name="Normal 3 2 3 2 4 3" xfId="28869" xr:uid="{00000000-0005-0000-0000-0000EBA10000}"/>
    <cellStyle name="Normal 3 2 3 2 4_AVA DVA EL" xfId="28870" xr:uid="{00000000-0005-0000-0000-0000ECA10000}"/>
    <cellStyle name="Normal 3 2 3 2 5" xfId="28871" xr:uid="{00000000-0005-0000-0000-0000EDA10000}"/>
    <cellStyle name="Normal 3 2 3 2 5 2" xfId="28872" xr:uid="{00000000-0005-0000-0000-0000EEA10000}"/>
    <cellStyle name="Normal 3 2 3 2 5 3" xfId="28873" xr:uid="{00000000-0005-0000-0000-0000EFA10000}"/>
    <cellStyle name="Normal 3 2 3 2 5_AVA DVA EL" xfId="28874" xr:uid="{00000000-0005-0000-0000-0000F0A10000}"/>
    <cellStyle name="Normal 3 2 3 2 6" xfId="28875" xr:uid="{00000000-0005-0000-0000-0000F1A10000}"/>
    <cellStyle name="Normal 3 2 3 2 6 2" xfId="28876" xr:uid="{00000000-0005-0000-0000-0000F2A10000}"/>
    <cellStyle name="Normal 3 2 3 2 6 3" xfId="28877" xr:uid="{00000000-0005-0000-0000-0000F3A10000}"/>
    <cellStyle name="Normal 3 2 3 2 6_AVA DVA EL" xfId="28878" xr:uid="{00000000-0005-0000-0000-0000F4A10000}"/>
    <cellStyle name="Normal 3 2 3 2 7" xfId="28879" xr:uid="{00000000-0005-0000-0000-0000F5A10000}"/>
    <cellStyle name="Normal 3 2 3 2 7 2" xfId="28880" xr:uid="{00000000-0005-0000-0000-0000F6A10000}"/>
    <cellStyle name="Normal 3 2 3 2 7 3" xfId="28881" xr:uid="{00000000-0005-0000-0000-0000F7A10000}"/>
    <cellStyle name="Normal 3 2 3 2 7_AVA DVA EL" xfId="28882" xr:uid="{00000000-0005-0000-0000-0000F8A10000}"/>
    <cellStyle name="Normal 3 2 3 2 8" xfId="28883" xr:uid="{00000000-0005-0000-0000-0000F9A10000}"/>
    <cellStyle name="Normal 3 2 3 2 8 2" xfId="28884" xr:uid="{00000000-0005-0000-0000-0000FAA10000}"/>
    <cellStyle name="Normal 3 2 3 2 8 3" xfId="28885" xr:uid="{00000000-0005-0000-0000-0000FBA10000}"/>
    <cellStyle name="Normal 3 2 3 2 8_AVA DVA EL" xfId="28886" xr:uid="{00000000-0005-0000-0000-0000FCA10000}"/>
    <cellStyle name="Normal 3 2 3 2 9" xfId="28887" xr:uid="{00000000-0005-0000-0000-0000FDA10000}"/>
    <cellStyle name="Normal 3 2 3 2 9 2" xfId="28888" xr:uid="{00000000-0005-0000-0000-0000FEA10000}"/>
    <cellStyle name="Normal 3 2 3 2 9 3" xfId="28889" xr:uid="{00000000-0005-0000-0000-0000FFA10000}"/>
    <cellStyle name="Normal 3 2 3 2 9_AVA DVA EL" xfId="28890" xr:uid="{00000000-0005-0000-0000-000000A20000}"/>
    <cellStyle name="Normal 3 2 3 2_AVA DVA EL" xfId="28891" xr:uid="{00000000-0005-0000-0000-000001A20000}"/>
    <cellStyle name="Normal 3 2 3 3" xfId="28892" xr:uid="{00000000-0005-0000-0000-000002A20000}"/>
    <cellStyle name="Normal 3 2 3 3 10" xfId="28893" xr:uid="{00000000-0005-0000-0000-000003A20000}"/>
    <cellStyle name="Normal 3 2 3 3 11" xfId="28894" xr:uid="{00000000-0005-0000-0000-000004A20000}"/>
    <cellStyle name="Normal 3 2 3 3 2" xfId="28895" xr:uid="{00000000-0005-0000-0000-000005A20000}"/>
    <cellStyle name="Normal 3 2 3 3 2 2" xfId="28896" xr:uid="{00000000-0005-0000-0000-000006A20000}"/>
    <cellStyle name="Normal 3 2 3 3 2 2 2" xfId="28897" xr:uid="{00000000-0005-0000-0000-000007A20000}"/>
    <cellStyle name="Normal 3 2 3 3 2 2 3" xfId="28898" xr:uid="{00000000-0005-0000-0000-000008A20000}"/>
    <cellStyle name="Normal 3 2 3 3 2 2_AVA DVA EL" xfId="28899" xr:uid="{00000000-0005-0000-0000-000009A20000}"/>
    <cellStyle name="Normal 3 2 3 3 2 3" xfId="28900" xr:uid="{00000000-0005-0000-0000-00000AA20000}"/>
    <cellStyle name="Normal 3 2 3 3 2 3 2" xfId="28901" xr:uid="{00000000-0005-0000-0000-00000BA20000}"/>
    <cellStyle name="Normal 3 2 3 3 2 3 3" xfId="28902" xr:uid="{00000000-0005-0000-0000-00000CA20000}"/>
    <cellStyle name="Normal 3 2 3 3 2 3_AVA DVA EL" xfId="28903" xr:uid="{00000000-0005-0000-0000-00000DA20000}"/>
    <cellStyle name="Normal 3 2 3 3 2 4" xfId="28904" xr:uid="{00000000-0005-0000-0000-00000EA20000}"/>
    <cellStyle name="Normal 3 2 3 3 2 5" xfId="28905" xr:uid="{00000000-0005-0000-0000-00000FA20000}"/>
    <cellStyle name="Normal 3 2 3 3 2_AVA DVA EL" xfId="28906" xr:uid="{00000000-0005-0000-0000-000010A20000}"/>
    <cellStyle name="Normal 3 2 3 3 3" xfId="28907" xr:uid="{00000000-0005-0000-0000-000011A20000}"/>
    <cellStyle name="Normal 3 2 3 3 3 2" xfId="28908" xr:uid="{00000000-0005-0000-0000-000012A20000}"/>
    <cellStyle name="Normal 3 2 3 3 3 3" xfId="28909" xr:uid="{00000000-0005-0000-0000-000013A20000}"/>
    <cellStyle name="Normal 3 2 3 3 3_AVA DVA EL" xfId="28910" xr:uid="{00000000-0005-0000-0000-000014A20000}"/>
    <cellStyle name="Normal 3 2 3 3 4" xfId="28911" xr:uid="{00000000-0005-0000-0000-000015A20000}"/>
    <cellStyle name="Normal 3 2 3 3 4 2" xfId="28912" xr:uid="{00000000-0005-0000-0000-000016A20000}"/>
    <cellStyle name="Normal 3 2 3 3 4 3" xfId="28913" xr:uid="{00000000-0005-0000-0000-000017A20000}"/>
    <cellStyle name="Normal 3 2 3 3 4_AVA DVA EL" xfId="28914" xr:uid="{00000000-0005-0000-0000-000018A20000}"/>
    <cellStyle name="Normal 3 2 3 3 5" xfId="28915" xr:uid="{00000000-0005-0000-0000-000019A20000}"/>
    <cellStyle name="Normal 3 2 3 3 5 2" xfId="28916" xr:uid="{00000000-0005-0000-0000-00001AA20000}"/>
    <cellStyle name="Normal 3 2 3 3 5 3" xfId="28917" xr:uid="{00000000-0005-0000-0000-00001BA20000}"/>
    <cellStyle name="Normal 3 2 3 3 5_AVA DVA EL" xfId="28918" xr:uid="{00000000-0005-0000-0000-00001CA20000}"/>
    <cellStyle name="Normal 3 2 3 3 6" xfId="28919" xr:uid="{00000000-0005-0000-0000-00001DA20000}"/>
    <cellStyle name="Normal 3 2 3 3 6 2" xfId="28920" xr:uid="{00000000-0005-0000-0000-00001EA20000}"/>
    <cellStyle name="Normal 3 2 3 3 6 3" xfId="28921" xr:uid="{00000000-0005-0000-0000-00001FA20000}"/>
    <cellStyle name="Normal 3 2 3 3 6_AVA DVA EL" xfId="28922" xr:uid="{00000000-0005-0000-0000-000020A20000}"/>
    <cellStyle name="Normal 3 2 3 3 7" xfId="28923" xr:uid="{00000000-0005-0000-0000-000021A20000}"/>
    <cellStyle name="Normal 3 2 3 3 7 2" xfId="28924" xr:uid="{00000000-0005-0000-0000-000022A20000}"/>
    <cellStyle name="Normal 3 2 3 3 7 3" xfId="28925" xr:uid="{00000000-0005-0000-0000-000023A20000}"/>
    <cellStyle name="Normal 3 2 3 3 7_AVA DVA EL" xfId="28926" xr:uid="{00000000-0005-0000-0000-000024A20000}"/>
    <cellStyle name="Normal 3 2 3 3 8" xfId="28927" xr:uid="{00000000-0005-0000-0000-000025A20000}"/>
    <cellStyle name="Normal 3 2 3 3 8 2" xfId="28928" xr:uid="{00000000-0005-0000-0000-000026A20000}"/>
    <cellStyle name="Normal 3 2 3 3 8 3" xfId="28929" xr:uid="{00000000-0005-0000-0000-000027A20000}"/>
    <cellStyle name="Normal 3 2 3 3 8_AVA DVA EL" xfId="28930" xr:uid="{00000000-0005-0000-0000-000028A20000}"/>
    <cellStyle name="Normal 3 2 3 3 9" xfId="28931" xr:uid="{00000000-0005-0000-0000-000029A20000}"/>
    <cellStyle name="Normal 3 2 3 3 9 2" xfId="28932" xr:uid="{00000000-0005-0000-0000-00002AA20000}"/>
    <cellStyle name="Normal 3 2 3 3 9 3" xfId="28933" xr:uid="{00000000-0005-0000-0000-00002BA20000}"/>
    <cellStyle name="Normal 3 2 3 3 9_AVA DVA EL" xfId="28934" xr:uid="{00000000-0005-0000-0000-00002CA20000}"/>
    <cellStyle name="Normal 3 2 3 3_AVA DVA EL" xfId="28935" xr:uid="{00000000-0005-0000-0000-00002DA20000}"/>
    <cellStyle name="Normal 3 2 3 4" xfId="28936" xr:uid="{00000000-0005-0000-0000-00002EA20000}"/>
    <cellStyle name="Normal 3 2 3 4 2" xfId="28937" xr:uid="{00000000-0005-0000-0000-00002FA20000}"/>
    <cellStyle name="Normal 3 2 3 4 2 2" xfId="28938" xr:uid="{00000000-0005-0000-0000-000030A20000}"/>
    <cellStyle name="Normal 3 2 3 4 2 3" xfId="28939" xr:uid="{00000000-0005-0000-0000-000031A20000}"/>
    <cellStyle name="Normal 3 2 3 4 2_AVA DVA EL" xfId="28940" xr:uid="{00000000-0005-0000-0000-000032A20000}"/>
    <cellStyle name="Normal 3 2 3 4 3" xfId="28941" xr:uid="{00000000-0005-0000-0000-000033A20000}"/>
    <cellStyle name="Normal 3 2 3 4 3 2" xfId="28942" xr:uid="{00000000-0005-0000-0000-000034A20000}"/>
    <cellStyle name="Normal 3 2 3 4 3 3" xfId="28943" xr:uid="{00000000-0005-0000-0000-000035A20000}"/>
    <cellStyle name="Normal 3 2 3 4 3_AVA DVA EL" xfId="28944" xr:uid="{00000000-0005-0000-0000-000036A20000}"/>
    <cellStyle name="Normal 3 2 3 4 4" xfId="28945" xr:uid="{00000000-0005-0000-0000-000037A20000}"/>
    <cellStyle name="Normal 3 2 3 4 5" xfId="28946" xr:uid="{00000000-0005-0000-0000-000038A20000}"/>
    <cellStyle name="Normal 3 2 3 4_AVA DVA EL" xfId="28947" xr:uid="{00000000-0005-0000-0000-000039A20000}"/>
    <cellStyle name="Normal 3 2 3 5" xfId="28948" xr:uid="{00000000-0005-0000-0000-00003AA20000}"/>
    <cellStyle name="Normal 3 2 3 5 2" xfId="28949" xr:uid="{00000000-0005-0000-0000-00003BA20000}"/>
    <cellStyle name="Normal 3 2 3 5 3" xfId="28950" xr:uid="{00000000-0005-0000-0000-00003CA20000}"/>
    <cellStyle name="Normal 3 2 3 5_AVA DVA EL" xfId="28951" xr:uid="{00000000-0005-0000-0000-00003DA20000}"/>
    <cellStyle name="Normal 3 2 3 6" xfId="28952" xr:uid="{00000000-0005-0000-0000-00003EA20000}"/>
    <cellStyle name="Normal 3 2 3 6 2" xfId="28953" xr:uid="{00000000-0005-0000-0000-00003FA20000}"/>
    <cellStyle name="Normal 3 2 3 6 3" xfId="28954" xr:uid="{00000000-0005-0000-0000-000040A20000}"/>
    <cellStyle name="Normal 3 2 3 6_AVA DVA EL" xfId="28955" xr:uid="{00000000-0005-0000-0000-000041A20000}"/>
    <cellStyle name="Normal 3 2 3 7" xfId="28956" xr:uid="{00000000-0005-0000-0000-000042A20000}"/>
    <cellStyle name="Normal 3 2 3 7 2" xfId="28957" xr:uid="{00000000-0005-0000-0000-000043A20000}"/>
    <cellStyle name="Normal 3 2 3 7 3" xfId="28958" xr:uid="{00000000-0005-0000-0000-000044A20000}"/>
    <cellStyle name="Normal 3 2 3 7_AVA DVA EL" xfId="28959" xr:uid="{00000000-0005-0000-0000-000045A20000}"/>
    <cellStyle name="Normal 3 2 3 8" xfId="28960" xr:uid="{00000000-0005-0000-0000-000046A20000}"/>
    <cellStyle name="Normal 3 2 3 8 2" xfId="28961" xr:uid="{00000000-0005-0000-0000-000047A20000}"/>
    <cellStyle name="Normal 3 2 3 8 3" xfId="28962" xr:uid="{00000000-0005-0000-0000-000048A20000}"/>
    <cellStyle name="Normal 3 2 3 8_AVA DVA EL" xfId="28963" xr:uid="{00000000-0005-0000-0000-000049A20000}"/>
    <cellStyle name="Normal 3 2 3 9" xfId="28964" xr:uid="{00000000-0005-0000-0000-00004AA20000}"/>
    <cellStyle name="Normal 3 2 3 9 2" xfId="28965" xr:uid="{00000000-0005-0000-0000-00004BA20000}"/>
    <cellStyle name="Normal 3 2 3 9 3" xfId="28966" xr:uid="{00000000-0005-0000-0000-00004CA20000}"/>
    <cellStyle name="Normal 3 2 3 9_AVA DVA EL" xfId="28967" xr:uid="{00000000-0005-0000-0000-00004DA20000}"/>
    <cellStyle name="Normal 3 2 3_AVA DVA EL" xfId="28968" xr:uid="{00000000-0005-0000-0000-00004EA20000}"/>
    <cellStyle name="Normal 3 2 4" xfId="8413" xr:uid="{00000000-0005-0000-0000-00004FA20000}"/>
    <cellStyle name="Normal 3 2 4 10" xfId="28969" xr:uid="{00000000-0005-0000-0000-000050A20000}"/>
    <cellStyle name="Normal 3 2 4 10 2" xfId="28970" xr:uid="{00000000-0005-0000-0000-000051A20000}"/>
    <cellStyle name="Normal 3 2 4 10 3" xfId="28971" xr:uid="{00000000-0005-0000-0000-000052A20000}"/>
    <cellStyle name="Normal 3 2 4 10_AVA DVA EL" xfId="28972" xr:uid="{00000000-0005-0000-0000-000053A20000}"/>
    <cellStyle name="Normal 3 2 4 11" xfId="28973" xr:uid="{00000000-0005-0000-0000-000054A20000}"/>
    <cellStyle name="Normal 3 2 4 11 2" xfId="28974" xr:uid="{00000000-0005-0000-0000-000055A20000}"/>
    <cellStyle name="Normal 3 2 4 11 3" xfId="28975" xr:uid="{00000000-0005-0000-0000-000056A20000}"/>
    <cellStyle name="Normal 3 2 4 11_AVA DVA EL" xfId="28976" xr:uid="{00000000-0005-0000-0000-000057A20000}"/>
    <cellStyle name="Normal 3 2 4 12" xfId="28977" xr:uid="{00000000-0005-0000-0000-000058A20000}"/>
    <cellStyle name="Normal 3 2 4 12 2" xfId="28978" xr:uid="{00000000-0005-0000-0000-000059A20000}"/>
    <cellStyle name="Normal 3 2 4 12 3" xfId="28979" xr:uid="{00000000-0005-0000-0000-00005AA20000}"/>
    <cellStyle name="Normal 3 2 4 12_AVA DVA EL" xfId="28980" xr:uid="{00000000-0005-0000-0000-00005BA20000}"/>
    <cellStyle name="Normal 3 2 4 13" xfId="28981" xr:uid="{00000000-0005-0000-0000-00005CA20000}"/>
    <cellStyle name="Normal 3 2 4 2" xfId="28982" xr:uid="{00000000-0005-0000-0000-00005DA20000}"/>
    <cellStyle name="Normal 3 2 4 2 10" xfId="28983" xr:uid="{00000000-0005-0000-0000-00005EA20000}"/>
    <cellStyle name="Normal 3 2 4 2 10 2" xfId="28984" xr:uid="{00000000-0005-0000-0000-00005FA20000}"/>
    <cellStyle name="Normal 3 2 4 2 10 3" xfId="28985" xr:uid="{00000000-0005-0000-0000-000060A20000}"/>
    <cellStyle name="Normal 3 2 4 2 10_AVA DVA EL" xfId="28986" xr:uid="{00000000-0005-0000-0000-000061A20000}"/>
    <cellStyle name="Normal 3 2 4 2 11" xfId="28987" xr:uid="{00000000-0005-0000-0000-000062A20000}"/>
    <cellStyle name="Normal 3 2 4 2 12" xfId="28988" xr:uid="{00000000-0005-0000-0000-000063A20000}"/>
    <cellStyle name="Normal 3 2 4 2 2" xfId="28989" xr:uid="{00000000-0005-0000-0000-000064A20000}"/>
    <cellStyle name="Normal 3 2 4 2 2 10" xfId="28990" xr:uid="{00000000-0005-0000-0000-000065A20000}"/>
    <cellStyle name="Normal 3 2 4 2 2 11" xfId="28991" xr:uid="{00000000-0005-0000-0000-000066A20000}"/>
    <cellStyle name="Normal 3 2 4 2 2 2" xfId="28992" xr:uid="{00000000-0005-0000-0000-000067A20000}"/>
    <cellStyle name="Normal 3 2 4 2 2 2 2" xfId="28993" xr:uid="{00000000-0005-0000-0000-000068A20000}"/>
    <cellStyle name="Normal 3 2 4 2 2 2 2 2" xfId="28994" xr:uid="{00000000-0005-0000-0000-000069A20000}"/>
    <cellStyle name="Normal 3 2 4 2 2 2 2 3" xfId="28995" xr:uid="{00000000-0005-0000-0000-00006AA20000}"/>
    <cellStyle name="Normal 3 2 4 2 2 2 2_AVA DVA EL" xfId="28996" xr:uid="{00000000-0005-0000-0000-00006BA20000}"/>
    <cellStyle name="Normal 3 2 4 2 2 2 3" xfId="28997" xr:uid="{00000000-0005-0000-0000-00006CA20000}"/>
    <cellStyle name="Normal 3 2 4 2 2 2 3 2" xfId="28998" xr:uid="{00000000-0005-0000-0000-00006DA20000}"/>
    <cellStyle name="Normal 3 2 4 2 2 2 3 3" xfId="28999" xr:uid="{00000000-0005-0000-0000-00006EA20000}"/>
    <cellStyle name="Normal 3 2 4 2 2 2 3_AVA DVA EL" xfId="29000" xr:uid="{00000000-0005-0000-0000-00006FA20000}"/>
    <cellStyle name="Normal 3 2 4 2 2 2 4" xfId="29001" xr:uid="{00000000-0005-0000-0000-000070A20000}"/>
    <cellStyle name="Normal 3 2 4 2 2 2 5" xfId="29002" xr:uid="{00000000-0005-0000-0000-000071A20000}"/>
    <cellStyle name="Normal 3 2 4 2 2 2_AVA DVA EL" xfId="29003" xr:uid="{00000000-0005-0000-0000-000072A20000}"/>
    <cellStyle name="Normal 3 2 4 2 2 3" xfId="29004" xr:uid="{00000000-0005-0000-0000-000073A20000}"/>
    <cellStyle name="Normal 3 2 4 2 2 3 2" xfId="29005" xr:uid="{00000000-0005-0000-0000-000074A20000}"/>
    <cellStyle name="Normal 3 2 4 2 2 3 3" xfId="29006" xr:uid="{00000000-0005-0000-0000-000075A20000}"/>
    <cellStyle name="Normal 3 2 4 2 2 3_AVA DVA EL" xfId="29007" xr:uid="{00000000-0005-0000-0000-000076A20000}"/>
    <cellStyle name="Normal 3 2 4 2 2 4" xfId="29008" xr:uid="{00000000-0005-0000-0000-000077A20000}"/>
    <cellStyle name="Normal 3 2 4 2 2 4 2" xfId="29009" xr:uid="{00000000-0005-0000-0000-000078A20000}"/>
    <cellStyle name="Normal 3 2 4 2 2 4 3" xfId="29010" xr:uid="{00000000-0005-0000-0000-000079A20000}"/>
    <cellStyle name="Normal 3 2 4 2 2 4_AVA DVA EL" xfId="29011" xr:uid="{00000000-0005-0000-0000-00007AA20000}"/>
    <cellStyle name="Normal 3 2 4 2 2 5" xfId="29012" xr:uid="{00000000-0005-0000-0000-00007BA20000}"/>
    <cellStyle name="Normal 3 2 4 2 2 5 2" xfId="29013" xr:uid="{00000000-0005-0000-0000-00007CA20000}"/>
    <cellStyle name="Normal 3 2 4 2 2 5 3" xfId="29014" xr:uid="{00000000-0005-0000-0000-00007DA20000}"/>
    <cellStyle name="Normal 3 2 4 2 2 5_AVA DVA EL" xfId="29015" xr:uid="{00000000-0005-0000-0000-00007EA20000}"/>
    <cellStyle name="Normal 3 2 4 2 2 6" xfId="29016" xr:uid="{00000000-0005-0000-0000-00007FA20000}"/>
    <cellStyle name="Normal 3 2 4 2 2 6 2" xfId="29017" xr:uid="{00000000-0005-0000-0000-000080A20000}"/>
    <cellStyle name="Normal 3 2 4 2 2 6 3" xfId="29018" xr:uid="{00000000-0005-0000-0000-000081A20000}"/>
    <cellStyle name="Normal 3 2 4 2 2 6_AVA DVA EL" xfId="29019" xr:uid="{00000000-0005-0000-0000-000082A20000}"/>
    <cellStyle name="Normal 3 2 4 2 2 7" xfId="29020" xr:uid="{00000000-0005-0000-0000-000083A20000}"/>
    <cellStyle name="Normal 3 2 4 2 2 7 2" xfId="29021" xr:uid="{00000000-0005-0000-0000-000084A20000}"/>
    <cellStyle name="Normal 3 2 4 2 2 7 3" xfId="29022" xr:uid="{00000000-0005-0000-0000-000085A20000}"/>
    <cellStyle name="Normal 3 2 4 2 2 7_AVA DVA EL" xfId="29023" xr:uid="{00000000-0005-0000-0000-000086A20000}"/>
    <cellStyle name="Normal 3 2 4 2 2 8" xfId="29024" xr:uid="{00000000-0005-0000-0000-000087A20000}"/>
    <cellStyle name="Normal 3 2 4 2 2 8 2" xfId="29025" xr:uid="{00000000-0005-0000-0000-000088A20000}"/>
    <cellStyle name="Normal 3 2 4 2 2 8 3" xfId="29026" xr:uid="{00000000-0005-0000-0000-000089A20000}"/>
    <cellStyle name="Normal 3 2 4 2 2 8_AVA DVA EL" xfId="29027" xr:uid="{00000000-0005-0000-0000-00008AA20000}"/>
    <cellStyle name="Normal 3 2 4 2 2 9" xfId="29028" xr:uid="{00000000-0005-0000-0000-00008BA20000}"/>
    <cellStyle name="Normal 3 2 4 2 2 9 2" xfId="29029" xr:uid="{00000000-0005-0000-0000-00008CA20000}"/>
    <cellStyle name="Normal 3 2 4 2 2 9 3" xfId="29030" xr:uid="{00000000-0005-0000-0000-00008DA20000}"/>
    <cellStyle name="Normal 3 2 4 2 2 9_AVA DVA EL" xfId="29031" xr:uid="{00000000-0005-0000-0000-00008EA20000}"/>
    <cellStyle name="Normal 3 2 4 2 2_AVA DVA EL" xfId="29032" xr:uid="{00000000-0005-0000-0000-00008FA20000}"/>
    <cellStyle name="Normal 3 2 4 2 3" xfId="29033" xr:uid="{00000000-0005-0000-0000-000090A20000}"/>
    <cellStyle name="Normal 3 2 4 2 3 2" xfId="29034" xr:uid="{00000000-0005-0000-0000-000091A20000}"/>
    <cellStyle name="Normal 3 2 4 2 3 2 2" xfId="29035" xr:uid="{00000000-0005-0000-0000-000092A20000}"/>
    <cellStyle name="Normal 3 2 4 2 3 2 3" xfId="29036" xr:uid="{00000000-0005-0000-0000-000093A20000}"/>
    <cellStyle name="Normal 3 2 4 2 3 2_AVA DVA EL" xfId="29037" xr:uid="{00000000-0005-0000-0000-000094A20000}"/>
    <cellStyle name="Normal 3 2 4 2 3 3" xfId="29038" xr:uid="{00000000-0005-0000-0000-000095A20000}"/>
    <cellStyle name="Normal 3 2 4 2 3 3 2" xfId="29039" xr:uid="{00000000-0005-0000-0000-000096A20000}"/>
    <cellStyle name="Normal 3 2 4 2 3 3 3" xfId="29040" xr:uid="{00000000-0005-0000-0000-000097A20000}"/>
    <cellStyle name="Normal 3 2 4 2 3 3_AVA DVA EL" xfId="29041" xr:uid="{00000000-0005-0000-0000-000098A20000}"/>
    <cellStyle name="Normal 3 2 4 2 3 4" xfId="29042" xr:uid="{00000000-0005-0000-0000-000099A20000}"/>
    <cellStyle name="Normal 3 2 4 2 3 5" xfId="29043" xr:uid="{00000000-0005-0000-0000-00009AA20000}"/>
    <cellStyle name="Normal 3 2 4 2 3_AVA DVA EL" xfId="29044" xr:uid="{00000000-0005-0000-0000-00009BA20000}"/>
    <cellStyle name="Normal 3 2 4 2 4" xfId="29045" xr:uid="{00000000-0005-0000-0000-00009CA20000}"/>
    <cellStyle name="Normal 3 2 4 2 4 2" xfId="29046" xr:uid="{00000000-0005-0000-0000-00009DA20000}"/>
    <cellStyle name="Normal 3 2 4 2 4 3" xfId="29047" xr:uid="{00000000-0005-0000-0000-00009EA20000}"/>
    <cellStyle name="Normal 3 2 4 2 4_AVA DVA EL" xfId="29048" xr:uid="{00000000-0005-0000-0000-00009FA20000}"/>
    <cellStyle name="Normal 3 2 4 2 5" xfId="29049" xr:uid="{00000000-0005-0000-0000-0000A0A20000}"/>
    <cellStyle name="Normal 3 2 4 2 5 2" xfId="29050" xr:uid="{00000000-0005-0000-0000-0000A1A20000}"/>
    <cellStyle name="Normal 3 2 4 2 5 3" xfId="29051" xr:uid="{00000000-0005-0000-0000-0000A2A20000}"/>
    <cellStyle name="Normal 3 2 4 2 5_AVA DVA EL" xfId="29052" xr:uid="{00000000-0005-0000-0000-0000A3A20000}"/>
    <cellStyle name="Normal 3 2 4 2 6" xfId="29053" xr:uid="{00000000-0005-0000-0000-0000A4A20000}"/>
    <cellStyle name="Normal 3 2 4 2 6 2" xfId="29054" xr:uid="{00000000-0005-0000-0000-0000A5A20000}"/>
    <cellStyle name="Normal 3 2 4 2 6 3" xfId="29055" xr:uid="{00000000-0005-0000-0000-0000A6A20000}"/>
    <cellStyle name="Normal 3 2 4 2 6_AVA DVA EL" xfId="29056" xr:uid="{00000000-0005-0000-0000-0000A7A20000}"/>
    <cellStyle name="Normal 3 2 4 2 7" xfId="29057" xr:uid="{00000000-0005-0000-0000-0000A8A20000}"/>
    <cellStyle name="Normal 3 2 4 2 7 2" xfId="29058" xr:uid="{00000000-0005-0000-0000-0000A9A20000}"/>
    <cellStyle name="Normal 3 2 4 2 7 3" xfId="29059" xr:uid="{00000000-0005-0000-0000-0000AAA20000}"/>
    <cellStyle name="Normal 3 2 4 2 7_AVA DVA EL" xfId="29060" xr:uid="{00000000-0005-0000-0000-0000ABA20000}"/>
    <cellStyle name="Normal 3 2 4 2 8" xfId="29061" xr:uid="{00000000-0005-0000-0000-0000ACA20000}"/>
    <cellStyle name="Normal 3 2 4 2 8 2" xfId="29062" xr:uid="{00000000-0005-0000-0000-0000ADA20000}"/>
    <cellStyle name="Normal 3 2 4 2 8 3" xfId="29063" xr:uid="{00000000-0005-0000-0000-0000AEA20000}"/>
    <cellStyle name="Normal 3 2 4 2 8_AVA DVA EL" xfId="29064" xr:uid="{00000000-0005-0000-0000-0000AFA20000}"/>
    <cellStyle name="Normal 3 2 4 2 9" xfId="29065" xr:uid="{00000000-0005-0000-0000-0000B0A20000}"/>
    <cellStyle name="Normal 3 2 4 2 9 2" xfId="29066" xr:uid="{00000000-0005-0000-0000-0000B1A20000}"/>
    <cellStyle name="Normal 3 2 4 2 9 3" xfId="29067" xr:uid="{00000000-0005-0000-0000-0000B2A20000}"/>
    <cellStyle name="Normal 3 2 4 2 9_AVA DVA EL" xfId="29068" xr:uid="{00000000-0005-0000-0000-0000B3A20000}"/>
    <cellStyle name="Normal 3 2 4 2_AVA DVA EL" xfId="29069" xr:uid="{00000000-0005-0000-0000-0000B4A20000}"/>
    <cellStyle name="Normal 3 2 4 3" xfId="29070" xr:uid="{00000000-0005-0000-0000-0000B5A20000}"/>
    <cellStyle name="Normal 3 2 4 3 10" xfId="29071" xr:uid="{00000000-0005-0000-0000-0000B6A20000}"/>
    <cellStyle name="Normal 3 2 4 3 11" xfId="29072" xr:uid="{00000000-0005-0000-0000-0000B7A20000}"/>
    <cellStyle name="Normal 3 2 4 3 2" xfId="29073" xr:uid="{00000000-0005-0000-0000-0000B8A20000}"/>
    <cellStyle name="Normal 3 2 4 3 2 2" xfId="29074" xr:uid="{00000000-0005-0000-0000-0000B9A20000}"/>
    <cellStyle name="Normal 3 2 4 3 2 2 2" xfId="29075" xr:uid="{00000000-0005-0000-0000-0000BAA20000}"/>
    <cellStyle name="Normal 3 2 4 3 2 2 3" xfId="29076" xr:uid="{00000000-0005-0000-0000-0000BBA20000}"/>
    <cellStyle name="Normal 3 2 4 3 2 2_AVA DVA EL" xfId="29077" xr:uid="{00000000-0005-0000-0000-0000BCA20000}"/>
    <cellStyle name="Normal 3 2 4 3 2 3" xfId="29078" xr:uid="{00000000-0005-0000-0000-0000BDA20000}"/>
    <cellStyle name="Normal 3 2 4 3 2 3 2" xfId="29079" xr:uid="{00000000-0005-0000-0000-0000BEA20000}"/>
    <cellStyle name="Normal 3 2 4 3 2 3 3" xfId="29080" xr:uid="{00000000-0005-0000-0000-0000BFA20000}"/>
    <cellStyle name="Normal 3 2 4 3 2 3_AVA DVA EL" xfId="29081" xr:uid="{00000000-0005-0000-0000-0000C0A20000}"/>
    <cellStyle name="Normal 3 2 4 3 2 4" xfId="29082" xr:uid="{00000000-0005-0000-0000-0000C1A20000}"/>
    <cellStyle name="Normal 3 2 4 3 2 5" xfId="29083" xr:uid="{00000000-0005-0000-0000-0000C2A20000}"/>
    <cellStyle name="Normal 3 2 4 3 2_AVA DVA EL" xfId="29084" xr:uid="{00000000-0005-0000-0000-0000C3A20000}"/>
    <cellStyle name="Normal 3 2 4 3 3" xfId="29085" xr:uid="{00000000-0005-0000-0000-0000C4A20000}"/>
    <cellStyle name="Normal 3 2 4 3 3 2" xfId="29086" xr:uid="{00000000-0005-0000-0000-0000C5A20000}"/>
    <cellStyle name="Normal 3 2 4 3 3 3" xfId="29087" xr:uid="{00000000-0005-0000-0000-0000C6A20000}"/>
    <cellStyle name="Normal 3 2 4 3 3_AVA DVA EL" xfId="29088" xr:uid="{00000000-0005-0000-0000-0000C7A20000}"/>
    <cellStyle name="Normal 3 2 4 3 4" xfId="29089" xr:uid="{00000000-0005-0000-0000-0000C8A20000}"/>
    <cellStyle name="Normal 3 2 4 3 4 2" xfId="29090" xr:uid="{00000000-0005-0000-0000-0000C9A20000}"/>
    <cellStyle name="Normal 3 2 4 3 4 3" xfId="29091" xr:uid="{00000000-0005-0000-0000-0000CAA20000}"/>
    <cellStyle name="Normal 3 2 4 3 4_AVA DVA EL" xfId="29092" xr:uid="{00000000-0005-0000-0000-0000CBA20000}"/>
    <cellStyle name="Normal 3 2 4 3 5" xfId="29093" xr:uid="{00000000-0005-0000-0000-0000CCA20000}"/>
    <cellStyle name="Normal 3 2 4 3 5 2" xfId="29094" xr:uid="{00000000-0005-0000-0000-0000CDA20000}"/>
    <cellStyle name="Normal 3 2 4 3 5 3" xfId="29095" xr:uid="{00000000-0005-0000-0000-0000CEA20000}"/>
    <cellStyle name="Normal 3 2 4 3 5_AVA DVA EL" xfId="29096" xr:uid="{00000000-0005-0000-0000-0000CFA20000}"/>
    <cellStyle name="Normal 3 2 4 3 6" xfId="29097" xr:uid="{00000000-0005-0000-0000-0000D0A20000}"/>
    <cellStyle name="Normal 3 2 4 3 6 2" xfId="29098" xr:uid="{00000000-0005-0000-0000-0000D1A20000}"/>
    <cellStyle name="Normal 3 2 4 3 6 3" xfId="29099" xr:uid="{00000000-0005-0000-0000-0000D2A20000}"/>
    <cellStyle name="Normal 3 2 4 3 6_AVA DVA EL" xfId="29100" xr:uid="{00000000-0005-0000-0000-0000D3A20000}"/>
    <cellStyle name="Normal 3 2 4 3 7" xfId="29101" xr:uid="{00000000-0005-0000-0000-0000D4A20000}"/>
    <cellStyle name="Normal 3 2 4 3 7 2" xfId="29102" xr:uid="{00000000-0005-0000-0000-0000D5A20000}"/>
    <cellStyle name="Normal 3 2 4 3 7 3" xfId="29103" xr:uid="{00000000-0005-0000-0000-0000D6A20000}"/>
    <cellStyle name="Normal 3 2 4 3 7_AVA DVA EL" xfId="29104" xr:uid="{00000000-0005-0000-0000-0000D7A20000}"/>
    <cellStyle name="Normal 3 2 4 3 8" xfId="29105" xr:uid="{00000000-0005-0000-0000-0000D8A20000}"/>
    <cellStyle name="Normal 3 2 4 3 8 2" xfId="29106" xr:uid="{00000000-0005-0000-0000-0000D9A20000}"/>
    <cellStyle name="Normal 3 2 4 3 8 3" xfId="29107" xr:uid="{00000000-0005-0000-0000-0000DAA20000}"/>
    <cellStyle name="Normal 3 2 4 3 8_AVA DVA EL" xfId="29108" xr:uid="{00000000-0005-0000-0000-0000DBA20000}"/>
    <cellStyle name="Normal 3 2 4 3 9" xfId="29109" xr:uid="{00000000-0005-0000-0000-0000DCA20000}"/>
    <cellStyle name="Normal 3 2 4 3 9 2" xfId="29110" xr:uid="{00000000-0005-0000-0000-0000DDA20000}"/>
    <cellStyle name="Normal 3 2 4 3 9 3" xfId="29111" xr:uid="{00000000-0005-0000-0000-0000DEA20000}"/>
    <cellStyle name="Normal 3 2 4 3 9_AVA DVA EL" xfId="29112" xr:uid="{00000000-0005-0000-0000-0000DFA20000}"/>
    <cellStyle name="Normal 3 2 4 3_AVA DVA EL" xfId="29113" xr:uid="{00000000-0005-0000-0000-0000E0A20000}"/>
    <cellStyle name="Normal 3 2 4 4" xfId="29114" xr:uid="{00000000-0005-0000-0000-0000E1A20000}"/>
    <cellStyle name="Normal 3 2 4 4 2" xfId="29115" xr:uid="{00000000-0005-0000-0000-0000E2A20000}"/>
    <cellStyle name="Normal 3 2 4 4 2 2" xfId="29116" xr:uid="{00000000-0005-0000-0000-0000E3A20000}"/>
    <cellStyle name="Normal 3 2 4 4 2 3" xfId="29117" xr:uid="{00000000-0005-0000-0000-0000E4A20000}"/>
    <cellStyle name="Normal 3 2 4 4 2_AVA DVA EL" xfId="29118" xr:uid="{00000000-0005-0000-0000-0000E5A20000}"/>
    <cellStyle name="Normal 3 2 4 4 3" xfId="29119" xr:uid="{00000000-0005-0000-0000-0000E6A20000}"/>
    <cellStyle name="Normal 3 2 4 4 3 2" xfId="29120" xr:uid="{00000000-0005-0000-0000-0000E7A20000}"/>
    <cellStyle name="Normal 3 2 4 4 3 3" xfId="29121" xr:uid="{00000000-0005-0000-0000-0000E8A20000}"/>
    <cellStyle name="Normal 3 2 4 4 3_AVA DVA EL" xfId="29122" xr:uid="{00000000-0005-0000-0000-0000E9A20000}"/>
    <cellStyle name="Normal 3 2 4 4 4" xfId="29123" xr:uid="{00000000-0005-0000-0000-0000EAA20000}"/>
    <cellStyle name="Normal 3 2 4 4 5" xfId="29124" xr:uid="{00000000-0005-0000-0000-0000EBA20000}"/>
    <cellStyle name="Normal 3 2 4 4_AVA DVA EL" xfId="29125" xr:uid="{00000000-0005-0000-0000-0000ECA20000}"/>
    <cellStyle name="Normal 3 2 4 5" xfId="29126" xr:uid="{00000000-0005-0000-0000-0000EDA20000}"/>
    <cellStyle name="Normal 3 2 4 5 2" xfId="29127" xr:uid="{00000000-0005-0000-0000-0000EEA20000}"/>
    <cellStyle name="Normal 3 2 4 5 3" xfId="29128" xr:uid="{00000000-0005-0000-0000-0000EFA20000}"/>
    <cellStyle name="Normal 3 2 4 5_AVA DVA EL" xfId="29129" xr:uid="{00000000-0005-0000-0000-0000F0A20000}"/>
    <cellStyle name="Normal 3 2 4 6" xfId="29130" xr:uid="{00000000-0005-0000-0000-0000F1A20000}"/>
    <cellStyle name="Normal 3 2 4 6 2" xfId="29131" xr:uid="{00000000-0005-0000-0000-0000F2A20000}"/>
    <cellStyle name="Normal 3 2 4 6 3" xfId="29132" xr:uid="{00000000-0005-0000-0000-0000F3A20000}"/>
    <cellStyle name="Normal 3 2 4 6_AVA DVA EL" xfId="29133" xr:uid="{00000000-0005-0000-0000-0000F4A20000}"/>
    <cellStyle name="Normal 3 2 4 7" xfId="29134" xr:uid="{00000000-0005-0000-0000-0000F5A20000}"/>
    <cellStyle name="Normal 3 2 4 7 2" xfId="29135" xr:uid="{00000000-0005-0000-0000-0000F6A20000}"/>
    <cellStyle name="Normal 3 2 4 7 3" xfId="29136" xr:uid="{00000000-0005-0000-0000-0000F7A20000}"/>
    <cellStyle name="Normal 3 2 4 7_AVA DVA EL" xfId="29137" xr:uid="{00000000-0005-0000-0000-0000F8A20000}"/>
    <cellStyle name="Normal 3 2 4 8" xfId="29138" xr:uid="{00000000-0005-0000-0000-0000F9A20000}"/>
    <cellStyle name="Normal 3 2 4 8 2" xfId="29139" xr:uid="{00000000-0005-0000-0000-0000FAA20000}"/>
    <cellStyle name="Normal 3 2 4 8 3" xfId="29140" xr:uid="{00000000-0005-0000-0000-0000FBA20000}"/>
    <cellStyle name="Normal 3 2 4 8_AVA DVA EL" xfId="29141" xr:uid="{00000000-0005-0000-0000-0000FCA20000}"/>
    <cellStyle name="Normal 3 2 4 9" xfId="29142" xr:uid="{00000000-0005-0000-0000-0000FDA20000}"/>
    <cellStyle name="Normal 3 2 4 9 2" xfId="29143" xr:uid="{00000000-0005-0000-0000-0000FEA20000}"/>
    <cellStyle name="Normal 3 2 4 9 3" xfId="29144" xr:uid="{00000000-0005-0000-0000-0000FFA20000}"/>
    <cellStyle name="Normal 3 2 4 9_AVA DVA EL" xfId="29145" xr:uid="{00000000-0005-0000-0000-000000A30000}"/>
    <cellStyle name="Normal 3 2 4_AVA DVA EL" xfId="29146" xr:uid="{00000000-0005-0000-0000-000001A30000}"/>
    <cellStyle name="Normal 3 2 5" xfId="8414" xr:uid="{00000000-0005-0000-0000-000002A30000}"/>
    <cellStyle name="Normal 3 2 5 10" xfId="29147" xr:uid="{00000000-0005-0000-0000-000003A30000}"/>
    <cellStyle name="Normal 3 2 5 10 2" xfId="29148" xr:uid="{00000000-0005-0000-0000-000004A30000}"/>
    <cellStyle name="Normal 3 2 5 10 3" xfId="29149" xr:uid="{00000000-0005-0000-0000-000005A30000}"/>
    <cellStyle name="Normal 3 2 5 10_AVA DVA EL" xfId="29150" xr:uid="{00000000-0005-0000-0000-000006A30000}"/>
    <cellStyle name="Normal 3 2 5 11" xfId="29151" xr:uid="{00000000-0005-0000-0000-000007A30000}"/>
    <cellStyle name="Normal 3 2 5 11 2" xfId="29152" xr:uid="{00000000-0005-0000-0000-000008A30000}"/>
    <cellStyle name="Normal 3 2 5 11 3" xfId="29153" xr:uid="{00000000-0005-0000-0000-000009A30000}"/>
    <cellStyle name="Normal 3 2 5 11_AVA DVA EL" xfId="29154" xr:uid="{00000000-0005-0000-0000-00000AA30000}"/>
    <cellStyle name="Normal 3 2 5 12" xfId="29155" xr:uid="{00000000-0005-0000-0000-00000BA30000}"/>
    <cellStyle name="Normal 3 2 5 2" xfId="29156" xr:uid="{00000000-0005-0000-0000-00000CA30000}"/>
    <cellStyle name="Normal 3 2 5 2 10" xfId="29157" xr:uid="{00000000-0005-0000-0000-00000DA30000}"/>
    <cellStyle name="Normal 3 2 5 2 11" xfId="29158" xr:uid="{00000000-0005-0000-0000-00000EA30000}"/>
    <cellStyle name="Normal 3 2 5 2 2" xfId="29159" xr:uid="{00000000-0005-0000-0000-00000FA30000}"/>
    <cellStyle name="Normal 3 2 5 2 2 2" xfId="29160" xr:uid="{00000000-0005-0000-0000-000010A30000}"/>
    <cellStyle name="Normal 3 2 5 2 2 2 2" xfId="29161" xr:uid="{00000000-0005-0000-0000-000011A30000}"/>
    <cellStyle name="Normal 3 2 5 2 2 2 3" xfId="29162" xr:uid="{00000000-0005-0000-0000-000012A30000}"/>
    <cellStyle name="Normal 3 2 5 2 2 2_AVA DVA EL" xfId="29163" xr:uid="{00000000-0005-0000-0000-000013A30000}"/>
    <cellStyle name="Normal 3 2 5 2 2 3" xfId="29164" xr:uid="{00000000-0005-0000-0000-000014A30000}"/>
    <cellStyle name="Normal 3 2 5 2 2 3 2" xfId="29165" xr:uid="{00000000-0005-0000-0000-000015A30000}"/>
    <cellStyle name="Normal 3 2 5 2 2 3 3" xfId="29166" xr:uid="{00000000-0005-0000-0000-000016A30000}"/>
    <cellStyle name="Normal 3 2 5 2 2 3_AVA DVA EL" xfId="29167" xr:uid="{00000000-0005-0000-0000-000017A30000}"/>
    <cellStyle name="Normal 3 2 5 2 2 4" xfId="29168" xr:uid="{00000000-0005-0000-0000-000018A30000}"/>
    <cellStyle name="Normal 3 2 5 2 2 5" xfId="29169" xr:uid="{00000000-0005-0000-0000-000019A30000}"/>
    <cellStyle name="Normal 3 2 5 2 2_AVA DVA EL" xfId="29170" xr:uid="{00000000-0005-0000-0000-00001AA30000}"/>
    <cellStyle name="Normal 3 2 5 2 3" xfId="29171" xr:uid="{00000000-0005-0000-0000-00001BA30000}"/>
    <cellStyle name="Normal 3 2 5 2 3 2" xfId="29172" xr:uid="{00000000-0005-0000-0000-00001CA30000}"/>
    <cellStyle name="Normal 3 2 5 2 3 3" xfId="29173" xr:uid="{00000000-0005-0000-0000-00001DA30000}"/>
    <cellStyle name="Normal 3 2 5 2 3_AVA DVA EL" xfId="29174" xr:uid="{00000000-0005-0000-0000-00001EA30000}"/>
    <cellStyle name="Normal 3 2 5 2 4" xfId="29175" xr:uid="{00000000-0005-0000-0000-00001FA30000}"/>
    <cellStyle name="Normal 3 2 5 2 4 2" xfId="29176" xr:uid="{00000000-0005-0000-0000-000020A30000}"/>
    <cellStyle name="Normal 3 2 5 2 4 3" xfId="29177" xr:uid="{00000000-0005-0000-0000-000021A30000}"/>
    <cellStyle name="Normal 3 2 5 2 4_AVA DVA EL" xfId="29178" xr:uid="{00000000-0005-0000-0000-000022A30000}"/>
    <cellStyle name="Normal 3 2 5 2 5" xfId="29179" xr:uid="{00000000-0005-0000-0000-000023A30000}"/>
    <cellStyle name="Normal 3 2 5 2 5 2" xfId="29180" xr:uid="{00000000-0005-0000-0000-000024A30000}"/>
    <cellStyle name="Normal 3 2 5 2 5 3" xfId="29181" xr:uid="{00000000-0005-0000-0000-000025A30000}"/>
    <cellStyle name="Normal 3 2 5 2 5_AVA DVA EL" xfId="29182" xr:uid="{00000000-0005-0000-0000-000026A30000}"/>
    <cellStyle name="Normal 3 2 5 2 6" xfId="29183" xr:uid="{00000000-0005-0000-0000-000027A30000}"/>
    <cellStyle name="Normal 3 2 5 2 6 2" xfId="29184" xr:uid="{00000000-0005-0000-0000-000028A30000}"/>
    <cellStyle name="Normal 3 2 5 2 6 3" xfId="29185" xr:uid="{00000000-0005-0000-0000-000029A30000}"/>
    <cellStyle name="Normal 3 2 5 2 6_AVA DVA EL" xfId="29186" xr:uid="{00000000-0005-0000-0000-00002AA30000}"/>
    <cellStyle name="Normal 3 2 5 2 7" xfId="29187" xr:uid="{00000000-0005-0000-0000-00002BA30000}"/>
    <cellStyle name="Normal 3 2 5 2 7 2" xfId="29188" xr:uid="{00000000-0005-0000-0000-00002CA30000}"/>
    <cellStyle name="Normal 3 2 5 2 7 3" xfId="29189" xr:uid="{00000000-0005-0000-0000-00002DA30000}"/>
    <cellStyle name="Normal 3 2 5 2 7_AVA DVA EL" xfId="29190" xr:uid="{00000000-0005-0000-0000-00002EA30000}"/>
    <cellStyle name="Normal 3 2 5 2 8" xfId="29191" xr:uid="{00000000-0005-0000-0000-00002FA30000}"/>
    <cellStyle name="Normal 3 2 5 2 8 2" xfId="29192" xr:uid="{00000000-0005-0000-0000-000030A30000}"/>
    <cellStyle name="Normal 3 2 5 2 8 3" xfId="29193" xr:uid="{00000000-0005-0000-0000-000031A30000}"/>
    <cellStyle name="Normal 3 2 5 2 8_AVA DVA EL" xfId="29194" xr:uid="{00000000-0005-0000-0000-000032A30000}"/>
    <cellStyle name="Normal 3 2 5 2 9" xfId="29195" xr:uid="{00000000-0005-0000-0000-000033A30000}"/>
    <cellStyle name="Normal 3 2 5 2 9 2" xfId="29196" xr:uid="{00000000-0005-0000-0000-000034A30000}"/>
    <cellStyle name="Normal 3 2 5 2 9 3" xfId="29197" xr:uid="{00000000-0005-0000-0000-000035A30000}"/>
    <cellStyle name="Normal 3 2 5 2 9_AVA DVA EL" xfId="29198" xr:uid="{00000000-0005-0000-0000-000036A30000}"/>
    <cellStyle name="Normal 3 2 5 2_AVA DVA EL" xfId="29199" xr:uid="{00000000-0005-0000-0000-000037A30000}"/>
    <cellStyle name="Normal 3 2 5 3" xfId="29200" xr:uid="{00000000-0005-0000-0000-000038A30000}"/>
    <cellStyle name="Normal 3 2 5 3 2" xfId="29201" xr:uid="{00000000-0005-0000-0000-000039A30000}"/>
    <cellStyle name="Normal 3 2 5 3 2 2" xfId="29202" xr:uid="{00000000-0005-0000-0000-00003AA30000}"/>
    <cellStyle name="Normal 3 2 5 3 2 3" xfId="29203" xr:uid="{00000000-0005-0000-0000-00003BA30000}"/>
    <cellStyle name="Normal 3 2 5 3 2_AVA DVA EL" xfId="29204" xr:uid="{00000000-0005-0000-0000-00003CA30000}"/>
    <cellStyle name="Normal 3 2 5 3 3" xfId="29205" xr:uid="{00000000-0005-0000-0000-00003DA30000}"/>
    <cellStyle name="Normal 3 2 5 3 3 2" xfId="29206" xr:uid="{00000000-0005-0000-0000-00003EA30000}"/>
    <cellStyle name="Normal 3 2 5 3 3 3" xfId="29207" xr:uid="{00000000-0005-0000-0000-00003FA30000}"/>
    <cellStyle name="Normal 3 2 5 3 3_AVA DVA EL" xfId="29208" xr:uid="{00000000-0005-0000-0000-000040A30000}"/>
    <cellStyle name="Normal 3 2 5 3 4" xfId="29209" xr:uid="{00000000-0005-0000-0000-000041A30000}"/>
    <cellStyle name="Normal 3 2 5 3 5" xfId="29210" xr:uid="{00000000-0005-0000-0000-000042A30000}"/>
    <cellStyle name="Normal 3 2 5 3_AVA DVA EL" xfId="29211" xr:uid="{00000000-0005-0000-0000-000043A30000}"/>
    <cellStyle name="Normal 3 2 5 4" xfId="29212" xr:uid="{00000000-0005-0000-0000-000044A30000}"/>
    <cellStyle name="Normal 3 2 5 4 2" xfId="29213" xr:uid="{00000000-0005-0000-0000-000045A30000}"/>
    <cellStyle name="Normal 3 2 5 4 3" xfId="29214" xr:uid="{00000000-0005-0000-0000-000046A30000}"/>
    <cellStyle name="Normal 3 2 5 4_AVA DVA EL" xfId="29215" xr:uid="{00000000-0005-0000-0000-000047A30000}"/>
    <cellStyle name="Normal 3 2 5 5" xfId="29216" xr:uid="{00000000-0005-0000-0000-000048A30000}"/>
    <cellStyle name="Normal 3 2 5 5 2" xfId="29217" xr:uid="{00000000-0005-0000-0000-000049A30000}"/>
    <cellStyle name="Normal 3 2 5 5 3" xfId="29218" xr:uid="{00000000-0005-0000-0000-00004AA30000}"/>
    <cellStyle name="Normal 3 2 5 5_AVA DVA EL" xfId="29219" xr:uid="{00000000-0005-0000-0000-00004BA30000}"/>
    <cellStyle name="Normal 3 2 5 6" xfId="29220" xr:uid="{00000000-0005-0000-0000-00004CA30000}"/>
    <cellStyle name="Normal 3 2 5 6 2" xfId="29221" xr:uid="{00000000-0005-0000-0000-00004DA30000}"/>
    <cellStyle name="Normal 3 2 5 6 3" xfId="29222" xr:uid="{00000000-0005-0000-0000-00004EA30000}"/>
    <cellStyle name="Normal 3 2 5 6_AVA DVA EL" xfId="29223" xr:uid="{00000000-0005-0000-0000-00004FA30000}"/>
    <cellStyle name="Normal 3 2 5 7" xfId="29224" xr:uid="{00000000-0005-0000-0000-000050A30000}"/>
    <cellStyle name="Normal 3 2 5 7 2" xfId="29225" xr:uid="{00000000-0005-0000-0000-000051A30000}"/>
    <cellStyle name="Normal 3 2 5 7 3" xfId="29226" xr:uid="{00000000-0005-0000-0000-000052A30000}"/>
    <cellStyle name="Normal 3 2 5 7_AVA DVA EL" xfId="29227" xr:uid="{00000000-0005-0000-0000-000053A30000}"/>
    <cellStyle name="Normal 3 2 5 8" xfId="29228" xr:uid="{00000000-0005-0000-0000-000054A30000}"/>
    <cellStyle name="Normal 3 2 5 8 2" xfId="29229" xr:uid="{00000000-0005-0000-0000-000055A30000}"/>
    <cellStyle name="Normal 3 2 5 8 3" xfId="29230" xr:uid="{00000000-0005-0000-0000-000056A30000}"/>
    <cellStyle name="Normal 3 2 5 8_AVA DVA EL" xfId="29231" xr:uid="{00000000-0005-0000-0000-000057A30000}"/>
    <cellStyle name="Normal 3 2 5 9" xfId="29232" xr:uid="{00000000-0005-0000-0000-000058A30000}"/>
    <cellStyle name="Normal 3 2 5 9 2" xfId="29233" xr:uid="{00000000-0005-0000-0000-000059A30000}"/>
    <cellStyle name="Normal 3 2 5 9 3" xfId="29234" xr:uid="{00000000-0005-0000-0000-00005AA30000}"/>
    <cellStyle name="Normal 3 2 5 9_AVA DVA EL" xfId="29235" xr:uid="{00000000-0005-0000-0000-00005BA30000}"/>
    <cellStyle name="Normal 3 2 5_AVA DVA EL" xfId="29236" xr:uid="{00000000-0005-0000-0000-00005CA30000}"/>
    <cellStyle name="Normal 3 2 6" xfId="8415" xr:uid="{00000000-0005-0000-0000-00005DA30000}"/>
    <cellStyle name="Normal 3 2 6 10" xfId="29237" xr:uid="{00000000-0005-0000-0000-00005EA30000}"/>
    <cellStyle name="Normal 3 2 6 10 2" xfId="29238" xr:uid="{00000000-0005-0000-0000-00005FA30000}"/>
    <cellStyle name="Normal 3 2 6 10 3" xfId="29239" xr:uid="{00000000-0005-0000-0000-000060A30000}"/>
    <cellStyle name="Normal 3 2 6 10_AVA DVA EL" xfId="29240" xr:uid="{00000000-0005-0000-0000-000061A30000}"/>
    <cellStyle name="Normal 3 2 6 11" xfId="29241" xr:uid="{00000000-0005-0000-0000-000062A30000}"/>
    <cellStyle name="Normal 3 2 6 2" xfId="29242" xr:uid="{00000000-0005-0000-0000-000063A30000}"/>
    <cellStyle name="Normal 3 2 6 2 2" xfId="29243" xr:uid="{00000000-0005-0000-0000-000064A30000}"/>
    <cellStyle name="Normal 3 2 6 2 2 2" xfId="29244" xr:uid="{00000000-0005-0000-0000-000065A30000}"/>
    <cellStyle name="Normal 3 2 6 2 2 3" xfId="29245" xr:uid="{00000000-0005-0000-0000-000066A30000}"/>
    <cellStyle name="Normal 3 2 6 2 2_AVA DVA EL" xfId="29246" xr:uid="{00000000-0005-0000-0000-000067A30000}"/>
    <cellStyle name="Normal 3 2 6 2 3" xfId="29247" xr:uid="{00000000-0005-0000-0000-000068A30000}"/>
    <cellStyle name="Normal 3 2 6 2 3 2" xfId="29248" xr:uid="{00000000-0005-0000-0000-000069A30000}"/>
    <cellStyle name="Normal 3 2 6 2 3 3" xfId="29249" xr:uid="{00000000-0005-0000-0000-00006AA30000}"/>
    <cellStyle name="Normal 3 2 6 2 3_AVA DVA EL" xfId="29250" xr:uid="{00000000-0005-0000-0000-00006BA30000}"/>
    <cellStyle name="Normal 3 2 6 2 4" xfId="29251" xr:uid="{00000000-0005-0000-0000-00006CA30000}"/>
    <cellStyle name="Normal 3 2 6 2 5" xfId="29252" xr:uid="{00000000-0005-0000-0000-00006DA30000}"/>
    <cellStyle name="Normal 3 2 6 2_AVA DVA EL" xfId="29253" xr:uid="{00000000-0005-0000-0000-00006EA30000}"/>
    <cellStyle name="Normal 3 2 6 3" xfId="29254" xr:uid="{00000000-0005-0000-0000-00006FA30000}"/>
    <cellStyle name="Normal 3 2 6 3 2" xfId="29255" xr:uid="{00000000-0005-0000-0000-000070A30000}"/>
    <cellStyle name="Normal 3 2 6 3 3" xfId="29256" xr:uid="{00000000-0005-0000-0000-000071A30000}"/>
    <cellStyle name="Normal 3 2 6 3_AVA DVA EL" xfId="29257" xr:uid="{00000000-0005-0000-0000-000072A30000}"/>
    <cellStyle name="Normal 3 2 6 4" xfId="29258" xr:uid="{00000000-0005-0000-0000-000073A30000}"/>
    <cellStyle name="Normal 3 2 6 4 2" xfId="29259" xr:uid="{00000000-0005-0000-0000-000074A30000}"/>
    <cellStyle name="Normal 3 2 6 4 3" xfId="29260" xr:uid="{00000000-0005-0000-0000-000075A30000}"/>
    <cellStyle name="Normal 3 2 6 4_AVA DVA EL" xfId="29261" xr:uid="{00000000-0005-0000-0000-000076A30000}"/>
    <cellStyle name="Normal 3 2 6 5" xfId="29262" xr:uid="{00000000-0005-0000-0000-000077A30000}"/>
    <cellStyle name="Normal 3 2 6 5 2" xfId="29263" xr:uid="{00000000-0005-0000-0000-000078A30000}"/>
    <cellStyle name="Normal 3 2 6 5 3" xfId="29264" xr:uid="{00000000-0005-0000-0000-000079A30000}"/>
    <cellStyle name="Normal 3 2 6 5_AVA DVA EL" xfId="29265" xr:uid="{00000000-0005-0000-0000-00007AA30000}"/>
    <cellStyle name="Normal 3 2 6 6" xfId="29266" xr:uid="{00000000-0005-0000-0000-00007BA30000}"/>
    <cellStyle name="Normal 3 2 6 6 2" xfId="29267" xr:uid="{00000000-0005-0000-0000-00007CA30000}"/>
    <cellStyle name="Normal 3 2 6 6 3" xfId="29268" xr:uid="{00000000-0005-0000-0000-00007DA30000}"/>
    <cellStyle name="Normal 3 2 6 6_AVA DVA EL" xfId="29269" xr:uid="{00000000-0005-0000-0000-00007EA30000}"/>
    <cellStyle name="Normal 3 2 6 7" xfId="29270" xr:uid="{00000000-0005-0000-0000-00007FA30000}"/>
    <cellStyle name="Normal 3 2 6 7 2" xfId="29271" xr:uid="{00000000-0005-0000-0000-000080A30000}"/>
    <cellStyle name="Normal 3 2 6 7 3" xfId="29272" xr:uid="{00000000-0005-0000-0000-000081A30000}"/>
    <cellStyle name="Normal 3 2 6 7_AVA DVA EL" xfId="29273" xr:uid="{00000000-0005-0000-0000-000082A30000}"/>
    <cellStyle name="Normal 3 2 6 8" xfId="29274" xr:uid="{00000000-0005-0000-0000-000083A30000}"/>
    <cellStyle name="Normal 3 2 6 8 2" xfId="29275" xr:uid="{00000000-0005-0000-0000-000084A30000}"/>
    <cellStyle name="Normal 3 2 6 8 3" xfId="29276" xr:uid="{00000000-0005-0000-0000-000085A30000}"/>
    <cellStyle name="Normal 3 2 6 8_AVA DVA EL" xfId="29277" xr:uid="{00000000-0005-0000-0000-000086A30000}"/>
    <cellStyle name="Normal 3 2 6 9" xfId="29278" xr:uid="{00000000-0005-0000-0000-000087A30000}"/>
    <cellStyle name="Normal 3 2 6 9 2" xfId="29279" xr:uid="{00000000-0005-0000-0000-000088A30000}"/>
    <cellStyle name="Normal 3 2 6 9 3" xfId="29280" xr:uid="{00000000-0005-0000-0000-000089A30000}"/>
    <cellStyle name="Normal 3 2 6 9_AVA DVA EL" xfId="29281" xr:uid="{00000000-0005-0000-0000-00008AA30000}"/>
    <cellStyle name="Normal 3 2 6_AVA DVA EL" xfId="29282" xr:uid="{00000000-0005-0000-0000-00008BA30000}"/>
    <cellStyle name="Normal 3 2 7" xfId="8416" xr:uid="{00000000-0005-0000-0000-00008CA30000}"/>
    <cellStyle name="Normal 3 2 7 10" xfId="29283" xr:uid="{00000000-0005-0000-0000-00008DA30000}"/>
    <cellStyle name="Normal 3 2 7 10 2" xfId="29284" xr:uid="{00000000-0005-0000-0000-00008EA30000}"/>
    <cellStyle name="Normal 3 2 7 10 3" xfId="29285" xr:uid="{00000000-0005-0000-0000-00008FA30000}"/>
    <cellStyle name="Normal 3 2 7 10_AVA DVA EL" xfId="29286" xr:uid="{00000000-0005-0000-0000-000090A30000}"/>
    <cellStyle name="Normal 3 2 7 11" xfId="29287" xr:uid="{00000000-0005-0000-0000-000091A30000}"/>
    <cellStyle name="Normal 3 2 7 2" xfId="29288" xr:uid="{00000000-0005-0000-0000-000092A30000}"/>
    <cellStyle name="Normal 3 2 7 2 2" xfId="29289" xr:uid="{00000000-0005-0000-0000-000093A30000}"/>
    <cellStyle name="Normal 3 2 7 2 2 2" xfId="29290" xr:uid="{00000000-0005-0000-0000-000094A30000}"/>
    <cellStyle name="Normal 3 2 7 2 2 3" xfId="29291" xr:uid="{00000000-0005-0000-0000-000095A30000}"/>
    <cellStyle name="Normal 3 2 7 2 2_AVA DVA EL" xfId="29292" xr:uid="{00000000-0005-0000-0000-000096A30000}"/>
    <cellStyle name="Normal 3 2 7 2 3" xfId="29293" xr:uid="{00000000-0005-0000-0000-000097A30000}"/>
    <cellStyle name="Normal 3 2 7 2 3 2" xfId="29294" xr:uid="{00000000-0005-0000-0000-000098A30000}"/>
    <cellStyle name="Normal 3 2 7 2 3 3" xfId="29295" xr:uid="{00000000-0005-0000-0000-000099A30000}"/>
    <cellStyle name="Normal 3 2 7 2 3_AVA DVA EL" xfId="29296" xr:uid="{00000000-0005-0000-0000-00009AA30000}"/>
    <cellStyle name="Normal 3 2 7 2 4" xfId="29297" xr:uid="{00000000-0005-0000-0000-00009BA30000}"/>
    <cellStyle name="Normal 3 2 7 2 5" xfId="29298" xr:uid="{00000000-0005-0000-0000-00009CA30000}"/>
    <cellStyle name="Normal 3 2 7 2_AVA DVA EL" xfId="29299" xr:uid="{00000000-0005-0000-0000-00009DA30000}"/>
    <cellStyle name="Normal 3 2 7 3" xfId="29300" xr:uid="{00000000-0005-0000-0000-00009EA30000}"/>
    <cellStyle name="Normal 3 2 7 3 2" xfId="29301" xr:uid="{00000000-0005-0000-0000-00009FA30000}"/>
    <cellStyle name="Normal 3 2 7 3 3" xfId="29302" xr:uid="{00000000-0005-0000-0000-0000A0A30000}"/>
    <cellStyle name="Normal 3 2 7 3_AVA DVA EL" xfId="29303" xr:uid="{00000000-0005-0000-0000-0000A1A30000}"/>
    <cellStyle name="Normal 3 2 7 4" xfId="29304" xr:uid="{00000000-0005-0000-0000-0000A2A30000}"/>
    <cellStyle name="Normal 3 2 7 4 2" xfId="29305" xr:uid="{00000000-0005-0000-0000-0000A3A30000}"/>
    <cellStyle name="Normal 3 2 7 4 3" xfId="29306" xr:uid="{00000000-0005-0000-0000-0000A4A30000}"/>
    <cellStyle name="Normal 3 2 7 4_AVA DVA EL" xfId="29307" xr:uid="{00000000-0005-0000-0000-0000A5A30000}"/>
    <cellStyle name="Normal 3 2 7 5" xfId="29308" xr:uid="{00000000-0005-0000-0000-0000A6A30000}"/>
    <cellStyle name="Normal 3 2 7 5 2" xfId="29309" xr:uid="{00000000-0005-0000-0000-0000A7A30000}"/>
    <cellStyle name="Normal 3 2 7 5 3" xfId="29310" xr:uid="{00000000-0005-0000-0000-0000A8A30000}"/>
    <cellStyle name="Normal 3 2 7 5_AVA DVA EL" xfId="29311" xr:uid="{00000000-0005-0000-0000-0000A9A30000}"/>
    <cellStyle name="Normal 3 2 7 6" xfId="29312" xr:uid="{00000000-0005-0000-0000-0000AAA30000}"/>
    <cellStyle name="Normal 3 2 7 6 2" xfId="29313" xr:uid="{00000000-0005-0000-0000-0000ABA30000}"/>
    <cellStyle name="Normal 3 2 7 6 3" xfId="29314" xr:uid="{00000000-0005-0000-0000-0000ACA30000}"/>
    <cellStyle name="Normal 3 2 7 6_AVA DVA EL" xfId="29315" xr:uid="{00000000-0005-0000-0000-0000ADA30000}"/>
    <cellStyle name="Normal 3 2 7 7" xfId="29316" xr:uid="{00000000-0005-0000-0000-0000AEA30000}"/>
    <cellStyle name="Normal 3 2 7 7 2" xfId="29317" xr:uid="{00000000-0005-0000-0000-0000AFA30000}"/>
    <cellStyle name="Normal 3 2 7 7 3" xfId="29318" xr:uid="{00000000-0005-0000-0000-0000B0A30000}"/>
    <cellStyle name="Normal 3 2 7 7_AVA DVA EL" xfId="29319" xr:uid="{00000000-0005-0000-0000-0000B1A30000}"/>
    <cellStyle name="Normal 3 2 7 8" xfId="29320" xr:uid="{00000000-0005-0000-0000-0000B2A30000}"/>
    <cellStyle name="Normal 3 2 7 8 2" xfId="29321" xr:uid="{00000000-0005-0000-0000-0000B3A30000}"/>
    <cellStyle name="Normal 3 2 7 8 3" xfId="29322" xr:uid="{00000000-0005-0000-0000-0000B4A30000}"/>
    <cellStyle name="Normal 3 2 7 8_AVA DVA EL" xfId="29323" xr:uid="{00000000-0005-0000-0000-0000B5A30000}"/>
    <cellStyle name="Normal 3 2 7 9" xfId="29324" xr:uid="{00000000-0005-0000-0000-0000B6A30000}"/>
    <cellStyle name="Normal 3 2 7 9 2" xfId="29325" xr:uid="{00000000-0005-0000-0000-0000B7A30000}"/>
    <cellStyle name="Normal 3 2 7 9 3" xfId="29326" xr:uid="{00000000-0005-0000-0000-0000B8A30000}"/>
    <cellStyle name="Normal 3 2 7 9_AVA DVA EL" xfId="29327" xr:uid="{00000000-0005-0000-0000-0000B9A30000}"/>
    <cellStyle name="Normal 3 2 7_AVA DVA EL" xfId="29328" xr:uid="{00000000-0005-0000-0000-0000BAA30000}"/>
    <cellStyle name="Normal 3 2 8" xfId="8417" xr:uid="{00000000-0005-0000-0000-0000BBA30000}"/>
    <cellStyle name="Normal 3 2 8 2" xfId="29329" xr:uid="{00000000-0005-0000-0000-0000BCA30000}"/>
    <cellStyle name="Normal 3 2 8 2 2" xfId="29330" xr:uid="{00000000-0005-0000-0000-0000BDA30000}"/>
    <cellStyle name="Normal 3 2 8 2 3" xfId="29331" xr:uid="{00000000-0005-0000-0000-0000BEA30000}"/>
    <cellStyle name="Normal 3 2 8 2_AVA DVA EL" xfId="29332" xr:uid="{00000000-0005-0000-0000-0000BFA30000}"/>
    <cellStyle name="Normal 3 2 8 3" xfId="29333" xr:uid="{00000000-0005-0000-0000-0000C0A30000}"/>
    <cellStyle name="Normal 3 2 8 3 2" xfId="29334" xr:uid="{00000000-0005-0000-0000-0000C1A30000}"/>
    <cellStyle name="Normal 3 2 8 3 3" xfId="29335" xr:uid="{00000000-0005-0000-0000-0000C2A30000}"/>
    <cellStyle name="Normal 3 2 8 3_AVA DVA EL" xfId="29336" xr:uid="{00000000-0005-0000-0000-0000C3A30000}"/>
    <cellStyle name="Normal 3 2 8 4" xfId="29337" xr:uid="{00000000-0005-0000-0000-0000C4A30000}"/>
    <cellStyle name="Normal 3 2 8 4 2" xfId="29338" xr:uid="{00000000-0005-0000-0000-0000C5A30000}"/>
    <cellStyle name="Normal 3 2 8 4 3" xfId="29339" xr:uid="{00000000-0005-0000-0000-0000C6A30000}"/>
    <cellStyle name="Normal 3 2 8 4_AVA DVA EL" xfId="29340" xr:uid="{00000000-0005-0000-0000-0000C7A30000}"/>
    <cellStyle name="Normal 3 2 8 5" xfId="29341" xr:uid="{00000000-0005-0000-0000-0000C8A30000}"/>
    <cellStyle name="Normal 3 2 8_AVA DVA EL" xfId="29342" xr:uid="{00000000-0005-0000-0000-0000C9A30000}"/>
    <cellStyle name="Normal 3 2 9" xfId="8418" xr:uid="{00000000-0005-0000-0000-0000CAA30000}"/>
    <cellStyle name="Normal 3 2 9 2" xfId="29343" xr:uid="{00000000-0005-0000-0000-0000CBA30000}"/>
    <cellStyle name="Normal 3 2 9 2 2" xfId="29344" xr:uid="{00000000-0005-0000-0000-0000CCA30000}"/>
    <cellStyle name="Normal 3 2 9 2 3" xfId="29345" xr:uid="{00000000-0005-0000-0000-0000CDA30000}"/>
    <cellStyle name="Normal 3 2 9 2_AVA DVA EL" xfId="29346" xr:uid="{00000000-0005-0000-0000-0000CEA30000}"/>
    <cellStyle name="Normal 3 2 9 3" xfId="29347" xr:uid="{00000000-0005-0000-0000-0000CFA30000}"/>
    <cellStyle name="Normal 3 2 9 3 2" xfId="29348" xr:uid="{00000000-0005-0000-0000-0000D0A30000}"/>
    <cellStyle name="Normal 3 2 9 3 3" xfId="29349" xr:uid="{00000000-0005-0000-0000-0000D1A30000}"/>
    <cellStyle name="Normal 3 2 9 3_AVA DVA EL" xfId="29350" xr:uid="{00000000-0005-0000-0000-0000D2A30000}"/>
    <cellStyle name="Normal 3 2 9 4" xfId="29351" xr:uid="{00000000-0005-0000-0000-0000D3A30000}"/>
    <cellStyle name="Normal 3 2 9 4 2" xfId="29352" xr:uid="{00000000-0005-0000-0000-0000D4A30000}"/>
    <cellStyle name="Normal 3 2 9 4 3" xfId="29353" xr:uid="{00000000-0005-0000-0000-0000D5A30000}"/>
    <cellStyle name="Normal 3 2 9 4_AVA DVA EL" xfId="29354" xr:uid="{00000000-0005-0000-0000-0000D6A30000}"/>
    <cellStyle name="Normal 3 2 9 5" xfId="29355" xr:uid="{00000000-0005-0000-0000-0000D7A30000}"/>
    <cellStyle name="Normal 3 2 9_AVA DVA EL" xfId="29356" xr:uid="{00000000-0005-0000-0000-0000D8A30000}"/>
    <cellStyle name="Normal 3 2_11" xfId="8419" xr:uid="{00000000-0005-0000-0000-0000D9A30000}"/>
    <cellStyle name="Normal 3 3" xfId="8420" xr:uid="{00000000-0005-0000-0000-0000DAA30000}"/>
    <cellStyle name="Normal 3 3 10" xfId="29357" xr:uid="{00000000-0005-0000-0000-0000DBA30000}"/>
    <cellStyle name="Normal 3 3 10 2" xfId="29358" xr:uid="{00000000-0005-0000-0000-0000DCA30000}"/>
    <cellStyle name="Normal 3 3 10 2 2" xfId="29359" xr:uid="{00000000-0005-0000-0000-0000DDA30000}"/>
    <cellStyle name="Normal 3 3 10 2 3" xfId="29360" xr:uid="{00000000-0005-0000-0000-0000DEA30000}"/>
    <cellStyle name="Normal 3 3 10 2_AVA DVA EL" xfId="29361" xr:uid="{00000000-0005-0000-0000-0000DFA30000}"/>
    <cellStyle name="Normal 3 3 10 3" xfId="29362" xr:uid="{00000000-0005-0000-0000-0000E0A30000}"/>
    <cellStyle name="Normal 3 3 10 4" xfId="29363" xr:uid="{00000000-0005-0000-0000-0000E1A30000}"/>
    <cellStyle name="Normal 3 3 10 5" xfId="36383" xr:uid="{00000000-0005-0000-0000-0000E2A30000}"/>
    <cellStyle name="Normal 3 3 10 6" xfId="36426" xr:uid="{00000000-0005-0000-0000-0000E3A30000}"/>
    <cellStyle name="Normal 3 3 10_AVA DVA EL" xfId="29364" xr:uid="{00000000-0005-0000-0000-0000E4A30000}"/>
    <cellStyle name="Normal 3 3 11" xfId="29365" xr:uid="{00000000-0005-0000-0000-0000E5A30000}"/>
    <cellStyle name="Normal 3 3 11 2" xfId="29366" xr:uid="{00000000-0005-0000-0000-0000E6A30000}"/>
    <cellStyle name="Normal 3 3 11 2 2" xfId="29367" xr:uid="{00000000-0005-0000-0000-0000E7A30000}"/>
    <cellStyle name="Normal 3 3 11 2 3" xfId="29368" xr:uid="{00000000-0005-0000-0000-0000E8A30000}"/>
    <cellStyle name="Normal 3 3 11 2_AVA DVA EL" xfId="29369" xr:uid="{00000000-0005-0000-0000-0000E9A30000}"/>
    <cellStyle name="Normal 3 3 11 3" xfId="29370" xr:uid="{00000000-0005-0000-0000-0000EAA30000}"/>
    <cellStyle name="Normal 3 3 11 4" xfId="29371" xr:uid="{00000000-0005-0000-0000-0000EBA30000}"/>
    <cellStyle name="Normal 3 3 11_AVA DVA EL" xfId="29372" xr:uid="{00000000-0005-0000-0000-0000ECA30000}"/>
    <cellStyle name="Normal 3 3 12" xfId="29373" xr:uid="{00000000-0005-0000-0000-0000EDA30000}"/>
    <cellStyle name="Normal 3 3 12 2" xfId="29374" xr:uid="{00000000-0005-0000-0000-0000EEA30000}"/>
    <cellStyle name="Normal 3 3 12 3" xfId="29375" xr:uid="{00000000-0005-0000-0000-0000EFA30000}"/>
    <cellStyle name="Normal 3 3 12_AVA DVA EL" xfId="29376" xr:uid="{00000000-0005-0000-0000-0000F0A30000}"/>
    <cellStyle name="Normal 3 3 13" xfId="29377" xr:uid="{00000000-0005-0000-0000-0000F1A30000}"/>
    <cellStyle name="Normal 3 3 13 2" xfId="29378" xr:uid="{00000000-0005-0000-0000-0000F2A30000}"/>
    <cellStyle name="Normal 3 3 13 3" xfId="29379" xr:uid="{00000000-0005-0000-0000-0000F3A30000}"/>
    <cellStyle name="Normal 3 3 13_AVA DVA EL" xfId="29380" xr:uid="{00000000-0005-0000-0000-0000F4A30000}"/>
    <cellStyle name="Normal 3 3 14" xfId="29381" xr:uid="{00000000-0005-0000-0000-0000F5A30000}"/>
    <cellStyle name="Normal 3 3 14 2" xfId="29382" xr:uid="{00000000-0005-0000-0000-0000F6A30000}"/>
    <cellStyle name="Normal 3 3 14 3" xfId="29383" xr:uid="{00000000-0005-0000-0000-0000F7A30000}"/>
    <cellStyle name="Normal 3 3 14_AVA DVA EL" xfId="29384" xr:uid="{00000000-0005-0000-0000-0000F8A30000}"/>
    <cellStyle name="Normal 3 3 15" xfId="29385" xr:uid="{00000000-0005-0000-0000-0000F9A30000}"/>
    <cellStyle name="Normal 3 3 15 2" xfId="29386" xr:uid="{00000000-0005-0000-0000-0000FAA30000}"/>
    <cellStyle name="Normal 3 3 15 3" xfId="29387" xr:uid="{00000000-0005-0000-0000-0000FBA30000}"/>
    <cellStyle name="Normal 3 3 15_AVA DVA EL" xfId="29388" xr:uid="{00000000-0005-0000-0000-0000FCA30000}"/>
    <cellStyle name="Normal 3 3 16" xfId="29389" xr:uid="{00000000-0005-0000-0000-0000FDA30000}"/>
    <cellStyle name="Normal 3 3 16 2" xfId="29390" xr:uid="{00000000-0005-0000-0000-0000FEA30000}"/>
    <cellStyle name="Normal 3 3 16 3" xfId="29391" xr:uid="{00000000-0005-0000-0000-0000FFA30000}"/>
    <cellStyle name="Normal 3 3 16_AVA DVA EL" xfId="29392" xr:uid="{00000000-0005-0000-0000-000000A40000}"/>
    <cellStyle name="Normal 3 3 17" xfId="29393" xr:uid="{00000000-0005-0000-0000-000001A40000}"/>
    <cellStyle name="Normal 3 3 18" xfId="36871" xr:uid="{00000000-0005-0000-0000-000002A40000}"/>
    <cellStyle name="Normal 3 3 2" xfId="8421" xr:uid="{00000000-0005-0000-0000-000003A40000}"/>
    <cellStyle name="Normal 3 3 2 10" xfId="29394" xr:uid="{00000000-0005-0000-0000-000004A40000}"/>
    <cellStyle name="Normal 3 3 2 10 2" xfId="29395" xr:uid="{00000000-0005-0000-0000-000005A40000}"/>
    <cellStyle name="Normal 3 3 2 10 3" xfId="29396" xr:uid="{00000000-0005-0000-0000-000006A40000}"/>
    <cellStyle name="Normal 3 3 2 10_AVA DVA EL" xfId="29397" xr:uid="{00000000-0005-0000-0000-000007A40000}"/>
    <cellStyle name="Normal 3 3 2 11" xfId="29398" xr:uid="{00000000-0005-0000-0000-000008A40000}"/>
    <cellStyle name="Normal 3 3 2 11 2" xfId="29399" xr:uid="{00000000-0005-0000-0000-000009A40000}"/>
    <cellStyle name="Normal 3 3 2 11 3" xfId="29400" xr:uid="{00000000-0005-0000-0000-00000AA40000}"/>
    <cellStyle name="Normal 3 3 2 11_AVA DVA EL" xfId="29401" xr:uid="{00000000-0005-0000-0000-00000BA40000}"/>
    <cellStyle name="Normal 3 3 2 12" xfId="29402" xr:uid="{00000000-0005-0000-0000-00000CA40000}"/>
    <cellStyle name="Normal 3 3 2 12 2" xfId="29403" xr:uid="{00000000-0005-0000-0000-00000DA40000}"/>
    <cellStyle name="Normal 3 3 2 12 3" xfId="29404" xr:uid="{00000000-0005-0000-0000-00000EA40000}"/>
    <cellStyle name="Normal 3 3 2 12_AVA DVA EL" xfId="29405" xr:uid="{00000000-0005-0000-0000-00000FA40000}"/>
    <cellStyle name="Normal 3 3 2 13" xfId="29406" xr:uid="{00000000-0005-0000-0000-000010A40000}"/>
    <cellStyle name="Normal 3 3 2 14" xfId="36872" xr:uid="{00000000-0005-0000-0000-000011A40000}"/>
    <cellStyle name="Normal 3 3 2 2" xfId="8422" xr:uid="{00000000-0005-0000-0000-000012A40000}"/>
    <cellStyle name="Normal 3 3 2 2 10" xfId="29407" xr:uid="{00000000-0005-0000-0000-000013A40000}"/>
    <cellStyle name="Normal 3 3 2 2 10 2" xfId="29408" xr:uid="{00000000-0005-0000-0000-000014A40000}"/>
    <cellStyle name="Normal 3 3 2 2 10 3" xfId="29409" xr:uid="{00000000-0005-0000-0000-000015A40000}"/>
    <cellStyle name="Normal 3 3 2 2 10_AVA DVA EL" xfId="29410" xr:uid="{00000000-0005-0000-0000-000016A40000}"/>
    <cellStyle name="Normal 3 3 2 2 11" xfId="29411" xr:uid="{00000000-0005-0000-0000-000017A40000}"/>
    <cellStyle name="Normal 3 3 2 2 11 2" xfId="29412" xr:uid="{00000000-0005-0000-0000-000018A40000}"/>
    <cellStyle name="Normal 3 3 2 2 11 3" xfId="29413" xr:uid="{00000000-0005-0000-0000-000019A40000}"/>
    <cellStyle name="Normal 3 3 2 2 11_AVA DVA EL" xfId="29414" xr:uid="{00000000-0005-0000-0000-00001AA40000}"/>
    <cellStyle name="Normal 3 3 2 2 12" xfId="29415" xr:uid="{00000000-0005-0000-0000-00001BA40000}"/>
    <cellStyle name="Normal 3 3 2 2 13" xfId="50583" xr:uid="{00000000-0005-0000-0000-00001CA40000}"/>
    <cellStyle name="Normal 3 3 2 2 2" xfId="29416" xr:uid="{00000000-0005-0000-0000-00001DA40000}"/>
    <cellStyle name="Normal 3 3 2 2 2 10" xfId="29417" xr:uid="{00000000-0005-0000-0000-00001EA40000}"/>
    <cellStyle name="Normal 3 3 2 2 2 11" xfId="29418" xr:uid="{00000000-0005-0000-0000-00001FA40000}"/>
    <cellStyle name="Normal 3 3 2 2 2 2" xfId="29419" xr:uid="{00000000-0005-0000-0000-000020A40000}"/>
    <cellStyle name="Normal 3 3 2 2 2 2 2" xfId="29420" xr:uid="{00000000-0005-0000-0000-000021A40000}"/>
    <cellStyle name="Normal 3 3 2 2 2 2 2 2" xfId="29421" xr:uid="{00000000-0005-0000-0000-000022A40000}"/>
    <cellStyle name="Normal 3 3 2 2 2 2 2 3" xfId="29422" xr:uid="{00000000-0005-0000-0000-000023A40000}"/>
    <cellStyle name="Normal 3 3 2 2 2 2 2_AVA DVA EL" xfId="29423" xr:uid="{00000000-0005-0000-0000-000024A40000}"/>
    <cellStyle name="Normal 3 3 2 2 2 2 3" xfId="29424" xr:uid="{00000000-0005-0000-0000-000025A40000}"/>
    <cellStyle name="Normal 3 3 2 2 2 2 3 2" xfId="29425" xr:uid="{00000000-0005-0000-0000-000026A40000}"/>
    <cellStyle name="Normal 3 3 2 2 2 2 3 3" xfId="29426" xr:uid="{00000000-0005-0000-0000-000027A40000}"/>
    <cellStyle name="Normal 3 3 2 2 2 2 3_AVA DVA EL" xfId="29427" xr:uid="{00000000-0005-0000-0000-000028A40000}"/>
    <cellStyle name="Normal 3 3 2 2 2 2 4" xfId="29428" xr:uid="{00000000-0005-0000-0000-000029A40000}"/>
    <cellStyle name="Normal 3 3 2 2 2 2 5" xfId="29429" xr:uid="{00000000-0005-0000-0000-00002AA40000}"/>
    <cellStyle name="Normal 3 3 2 2 2 2_AVA DVA EL" xfId="29430" xr:uid="{00000000-0005-0000-0000-00002BA40000}"/>
    <cellStyle name="Normal 3 3 2 2 2 3" xfId="29431" xr:uid="{00000000-0005-0000-0000-00002CA40000}"/>
    <cellStyle name="Normal 3 3 2 2 2 3 2" xfId="29432" xr:uid="{00000000-0005-0000-0000-00002DA40000}"/>
    <cellStyle name="Normal 3 3 2 2 2 3 3" xfId="29433" xr:uid="{00000000-0005-0000-0000-00002EA40000}"/>
    <cellStyle name="Normal 3 3 2 2 2 3_AVA DVA EL" xfId="29434" xr:uid="{00000000-0005-0000-0000-00002FA40000}"/>
    <cellStyle name="Normal 3 3 2 2 2 4" xfId="29435" xr:uid="{00000000-0005-0000-0000-000030A40000}"/>
    <cellStyle name="Normal 3 3 2 2 2 4 2" xfId="29436" xr:uid="{00000000-0005-0000-0000-000031A40000}"/>
    <cellStyle name="Normal 3 3 2 2 2 4 3" xfId="29437" xr:uid="{00000000-0005-0000-0000-000032A40000}"/>
    <cellStyle name="Normal 3 3 2 2 2 4_AVA DVA EL" xfId="29438" xr:uid="{00000000-0005-0000-0000-000033A40000}"/>
    <cellStyle name="Normal 3 3 2 2 2 5" xfId="29439" xr:uid="{00000000-0005-0000-0000-000034A40000}"/>
    <cellStyle name="Normal 3 3 2 2 2 5 2" xfId="29440" xr:uid="{00000000-0005-0000-0000-000035A40000}"/>
    <cellStyle name="Normal 3 3 2 2 2 5 3" xfId="29441" xr:uid="{00000000-0005-0000-0000-000036A40000}"/>
    <cellStyle name="Normal 3 3 2 2 2 5_AVA DVA EL" xfId="29442" xr:uid="{00000000-0005-0000-0000-000037A40000}"/>
    <cellStyle name="Normal 3 3 2 2 2 6" xfId="29443" xr:uid="{00000000-0005-0000-0000-000038A40000}"/>
    <cellStyle name="Normal 3 3 2 2 2 6 2" xfId="29444" xr:uid="{00000000-0005-0000-0000-000039A40000}"/>
    <cellStyle name="Normal 3 3 2 2 2 6 3" xfId="29445" xr:uid="{00000000-0005-0000-0000-00003AA40000}"/>
    <cellStyle name="Normal 3 3 2 2 2 6_AVA DVA EL" xfId="29446" xr:uid="{00000000-0005-0000-0000-00003BA40000}"/>
    <cellStyle name="Normal 3 3 2 2 2 7" xfId="29447" xr:uid="{00000000-0005-0000-0000-00003CA40000}"/>
    <cellStyle name="Normal 3 3 2 2 2 7 2" xfId="29448" xr:uid="{00000000-0005-0000-0000-00003DA40000}"/>
    <cellStyle name="Normal 3 3 2 2 2 7 3" xfId="29449" xr:uid="{00000000-0005-0000-0000-00003EA40000}"/>
    <cellStyle name="Normal 3 3 2 2 2 7_AVA DVA EL" xfId="29450" xr:uid="{00000000-0005-0000-0000-00003FA40000}"/>
    <cellStyle name="Normal 3 3 2 2 2 8" xfId="29451" xr:uid="{00000000-0005-0000-0000-000040A40000}"/>
    <cellStyle name="Normal 3 3 2 2 2 8 2" xfId="29452" xr:uid="{00000000-0005-0000-0000-000041A40000}"/>
    <cellStyle name="Normal 3 3 2 2 2 8 3" xfId="29453" xr:uid="{00000000-0005-0000-0000-000042A40000}"/>
    <cellStyle name="Normal 3 3 2 2 2 8_AVA DVA EL" xfId="29454" xr:uid="{00000000-0005-0000-0000-000043A40000}"/>
    <cellStyle name="Normal 3 3 2 2 2 9" xfId="29455" xr:uid="{00000000-0005-0000-0000-000044A40000}"/>
    <cellStyle name="Normal 3 3 2 2 2 9 2" xfId="29456" xr:uid="{00000000-0005-0000-0000-000045A40000}"/>
    <cellStyle name="Normal 3 3 2 2 2 9 3" xfId="29457" xr:uid="{00000000-0005-0000-0000-000046A40000}"/>
    <cellStyle name="Normal 3 3 2 2 2 9_AVA DVA EL" xfId="29458" xr:uid="{00000000-0005-0000-0000-000047A40000}"/>
    <cellStyle name="Normal 3 3 2 2 2_AVA DVA EL" xfId="29459" xr:uid="{00000000-0005-0000-0000-000048A40000}"/>
    <cellStyle name="Normal 3 3 2 2 3" xfId="29460" xr:uid="{00000000-0005-0000-0000-000049A40000}"/>
    <cellStyle name="Normal 3 3 2 2 3 2" xfId="29461" xr:uid="{00000000-0005-0000-0000-00004AA40000}"/>
    <cellStyle name="Normal 3 3 2 2 3 2 2" xfId="29462" xr:uid="{00000000-0005-0000-0000-00004BA40000}"/>
    <cellStyle name="Normal 3 3 2 2 3 2 3" xfId="29463" xr:uid="{00000000-0005-0000-0000-00004CA40000}"/>
    <cellStyle name="Normal 3 3 2 2 3 2_AVA DVA EL" xfId="29464" xr:uid="{00000000-0005-0000-0000-00004DA40000}"/>
    <cellStyle name="Normal 3 3 2 2 3 3" xfId="29465" xr:uid="{00000000-0005-0000-0000-00004EA40000}"/>
    <cellStyle name="Normal 3 3 2 2 3 3 2" xfId="29466" xr:uid="{00000000-0005-0000-0000-00004FA40000}"/>
    <cellStyle name="Normal 3 3 2 2 3 3 3" xfId="29467" xr:uid="{00000000-0005-0000-0000-000050A40000}"/>
    <cellStyle name="Normal 3 3 2 2 3 3_AVA DVA EL" xfId="29468" xr:uid="{00000000-0005-0000-0000-000051A40000}"/>
    <cellStyle name="Normal 3 3 2 2 3 4" xfId="29469" xr:uid="{00000000-0005-0000-0000-000052A40000}"/>
    <cellStyle name="Normal 3 3 2 2 3 5" xfId="29470" xr:uid="{00000000-0005-0000-0000-000053A40000}"/>
    <cellStyle name="Normal 3 3 2 2 3_AVA DVA EL" xfId="29471" xr:uid="{00000000-0005-0000-0000-000054A40000}"/>
    <cellStyle name="Normal 3 3 2 2 4" xfId="29472" xr:uid="{00000000-0005-0000-0000-000055A40000}"/>
    <cellStyle name="Normal 3 3 2 2 4 2" xfId="29473" xr:uid="{00000000-0005-0000-0000-000056A40000}"/>
    <cellStyle name="Normal 3 3 2 2 4 3" xfId="29474" xr:uid="{00000000-0005-0000-0000-000057A40000}"/>
    <cellStyle name="Normal 3 3 2 2 4_AVA DVA EL" xfId="29475" xr:uid="{00000000-0005-0000-0000-000058A40000}"/>
    <cellStyle name="Normal 3 3 2 2 5" xfId="29476" xr:uid="{00000000-0005-0000-0000-000059A40000}"/>
    <cellStyle name="Normal 3 3 2 2 5 2" xfId="29477" xr:uid="{00000000-0005-0000-0000-00005AA40000}"/>
    <cellStyle name="Normal 3 3 2 2 5 3" xfId="29478" xr:uid="{00000000-0005-0000-0000-00005BA40000}"/>
    <cellStyle name="Normal 3 3 2 2 5_AVA DVA EL" xfId="29479" xr:uid="{00000000-0005-0000-0000-00005CA40000}"/>
    <cellStyle name="Normal 3 3 2 2 6" xfId="29480" xr:uid="{00000000-0005-0000-0000-00005DA40000}"/>
    <cellStyle name="Normal 3 3 2 2 6 2" xfId="29481" xr:uid="{00000000-0005-0000-0000-00005EA40000}"/>
    <cellStyle name="Normal 3 3 2 2 6 3" xfId="29482" xr:uid="{00000000-0005-0000-0000-00005FA40000}"/>
    <cellStyle name="Normal 3 3 2 2 6_AVA DVA EL" xfId="29483" xr:uid="{00000000-0005-0000-0000-000060A40000}"/>
    <cellStyle name="Normal 3 3 2 2 7" xfId="29484" xr:uid="{00000000-0005-0000-0000-000061A40000}"/>
    <cellStyle name="Normal 3 3 2 2 7 2" xfId="29485" xr:uid="{00000000-0005-0000-0000-000062A40000}"/>
    <cellStyle name="Normal 3 3 2 2 7 3" xfId="29486" xr:uid="{00000000-0005-0000-0000-000063A40000}"/>
    <cellStyle name="Normal 3 3 2 2 7_AVA DVA EL" xfId="29487" xr:uid="{00000000-0005-0000-0000-000064A40000}"/>
    <cellStyle name="Normal 3 3 2 2 8" xfId="29488" xr:uid="{00000000-0005-0000-0000-000065A40000}"/>
    <cellStyle name="Normal 3 3 2 2 8 2" xfId="29489" xr:uid="{00000000-0005-0000-0000-000066A40000}"/>
    <cellStyle name="Normal 3 3 2 2 8 3" xfId="29490" xr:uid="{00000000-0005-0000-0000-000067A40000}"/>
    <cellStyle name="Normal 3 3 2 2 8_AVA DVA EL" xfId="29491" xr:uid="{00000000-0005-0000-0000-000068A40000}"/>
    <cellStyle name="Normal 3 3 2 2 9" xfId="29492" xr:uid="{00000000-0005-0000-0000-000069A40000}"/>
    <cellStyle name="Normal 3 3 2 2 9 2" xfId="29493" xr:uid="{00000000-0005-0000-0000-00006AA40000}"/>
    <cellStyle name="Normal 3 3 2 2 9 3" xfId="29494" xr:uid="{00000000-0005-0000-0000-00006BA40000}"/>
    <cellStyle name="Normal 3 3 2 2 9_AVA DVA EL" xfId="29495" xr:uid="{00000000-0005-0000-0000-00006CA40000}"/>
    <cellStyle name="Normal 3 3 2 2_A01" xfId="35957" xr:uid="{00000000-0005-0000-0000-00006DA40000}"/>
    <cellStyle name="Normal 3 3 2 3" xfId="29496" xr:uid="{00000000-0005-0000-0000-00006EA40000}"/>
    <cellStyle name="Normal 3 3 2 3 10" xfId="29497" xr:uid="{00000000-0005-0000-0000-00006FA40000}"/>
    <cellStyle name="Normal 3 3 2 3 11" xfId="29498" xr:uid="{00000000-0005-0000-0000-000070A40000}"/>
    <cellStyle name="Normal 3 3 2 3 2" xfId="29499" xr:uid="{00000000-0005-0000-0000-000071A40000}"/>
    <cellStyle name="Normal 3 3 2 3 2 2" xfId="29500" xr:uid="{00000000-0005-0000-0000-000072A40000}"/>
    <cellStyle name="Normal 3 3 2 3 2 2 2" xfId="29501" xr:uid="{00000000-0005-0000-0000-000073A40000}"/>
    <cellStyle name="Normal 3 3 2 3 2 2 3" xfId="29502" xr:uid="{00000000-0005-0000-0000-000074A40000}"/>
    <cellStyle name="Normal 3 3 2 3 2 2_AVA DVA EL" xfId="29503" xr:uid="{00000000-0005-0000-0000-000075A40000}"/>
    <cellStyle name="Normal 3 3 2 3 2 3" xfId="29504" xr:uid="{00000000-0005-0000-0000-000076A40000}"/>
    <cellStyle name="Normal 3 3 2 3 2 3 2" xfId="29505" xr:uid="{00000000-0005-0000-0000-000077A40000}"/>
    <cellStyle name="Normal 3 3 2 3 2 3 3" xfId="29506" xr:uid="{00000000-0005-0000-0000-000078A40000}"/>
    <cellStyle name="Normal 3 3 2 3 2 3_AVA DVA EL" xfId="29507" xr:uid="{00000000-0005-0000-0000-000079A40000}"/>
    <cellStyle name="Normal 3 3 2 3 2 4" xfId="29508" xr:uid="{00000000-0005-0000-0000-00007AA40000}"/>
    <cellStyle name="Normal 3 3 2 3 2 5" xfId="29509" xr:uid="{00000000-0005-0000-0000-00007BA40000}"/>
    <cellStyle name="Normal 3 3 2 3 2_AVA DVA EL" xfId="29510" xr:uid="{00000000-0005-0000-0000-00007CA40000}"/>
    <cellStyle name="Normal 3 3 2 3 3" xfId="29511" xr:uid="{00000000-0005-0000-0000-00007DA40000}"/>
    <cellStyle name="Normal 3 3 2 3 3 2" xfId="29512" xr:uid="{00000000-0005-0000-0000-00007EA40000}"/>
    <cellStyle name="Normal 3 3 2 3 3 3" xfId="29513" xr:uid="{00000000-0005-0000-0000-00007FA40000}"/>
    <cellStyle name="Normal 3 3 2 3 3_AVA DVA EL" xfId="29514" xr:uid="{00000000-0005-0000-0000-000080A40000}"/>
    <cellStyle name="Normal 3 3 2 3 4" xfId="29515" xr:uid="{00000000-0005-0000-0000-000081A40000}"/>
    <cellStyle name="Normal 3 3 2 3 4 2" xfId="29516" xr:uid="{00000000-0005-0000-0000-000082A40000}"/>
    <cellStyle name="Normal 3 3 2 3 4 3" xfId="29517" xr:uid="{00000000-0005-0000-0000-000083A40000}"/>
    <cellStyle name="Normal 3 3 2 3 4_AVA DVA EL" xfId="29518" xr:uid="{00000000-0005-0000-0000-000084A40000}"/>
    <cellStyle name="Normal 3 3 2 3 5" xfId="29519" xr:uid="{00000000-0005-0000-0000-000085A40000}"/>
    <cellStyle name="Normal 3 3 2 3 5 2" xfId="29520" xr:uid="{00000000-0005-0000-0000-000086A40000}"/>
    <cellStyle name="Normal 3 3 2 3 5 3" xfId="29521" xr:uid="{00000000-0005-0000-0000-000087A40000}"/>
    <cellStyle name="Normal 3 3 2 3 5_AVA DVA EL" xfId="29522" xr:uid="{00000000-0005-0000-0000-000088A40000}"/>
    <cellStyle name="Normal 3 3 2 3 6" xfId="29523" xr:uid="{00000000-0005-0000-0000-000089A40000}"/>
    <cellStyle name="Normal 3 3 2 3 6 2" xfId="29524" xr:uid="{00000000-0005-0000-0000-00008AA40000}"/>
    <cellStyle name="Normal 3 3 2 3 6 3" xfId="29525" xr:uid="{00000000-0005-0000-0000-00008BA40000}"/>
    <cellStyle name="Normal 3 3 2 3 6_AVA DVA EL" xfId="29526" xr:uid="{00000000-0005-0000-0000-00008CA40000}"/>
    <cellStyle name="Normal 3 3 2 3 7" xfId="29527" xr:uid="{00000000-0005-0000-0000-00008DA40000}"/>
    <cellStyle name="Normal 3 3 2 3 7 2" xfId="29528" xr:uid="{00000000-0005-0000-0000-00008EA40000}"/>
    <cellStyle name="Normal 3 3 2 3 7 3" xfId="29529" xr:uid="{00000000-0005-0000-0000-00008FA40000}"/>
    <cellStyle name="Normal 3 3 2 3 7_AVA DVA EL" xfId="29530" xr:uid="{00000000-0005-0000-0000-000090A40000}"/>
    <cellStyle name="Normal 3 3 2 3 8" xfId="29531" xr:uid="{00000000-0005-0000-0000-000091A40000}"/>
    <cellStyle name="Normal 3 3 2 3 8 2" xfId="29532" xr:uid="{00000000-0005-0000-0000-000092A40000}"/>
    <cellStyle name="Normal 3 3 2 3 8 3" xfId="29533" xr:uid="{00000000-0005-0000-0000-000093A40000}"/>
    <cellStyle name="Normal 3 3 2 3 8_AVA DVA EL" xfId="29534" xr:uid="{00000000-0005-0000-0000-000094A40000}"/>
    <cellStyle name="Normal 3 3 2 3 9" xfId="29535" xr:uid="{00000000-0005-0000-0000-000095A40000}"/>
    <cellStyle name="Normal 3 3 2 3 9 2" xfId="29536" xr:uid="{00000000-0005-0000-0000-000096A40000}"/>
    <cellStyle name="Normal 3 3 2 3 9 3" xfId="29537" xr:uid="{00000000-0005-0000-0000-000097A40000}"/>
    <cellStyle name="Normal 3 3 2 3 9_AVA DVA EL" xfId="29538" xr:uid="{00000000-0005-0000-0000-000098A40000}"/>
    <cellStyle name="Normal 3 3 2 3_AVA DVA EL" xfId="29539" xr:uid="{00000000-0005-0000-0000-000099A40000}"/>
    <cellStyle name="Normal 3 3 2 4" xfId="29540" xr:uid="{00000000-0005-0000-0000-00009AA40000}"/>
    <cellStyle name="Normal 3 3 2 4 2" xfId="29541" xr:uid="{00000000-0005-0000-0000-00009BA40000}"/>
    <cellStyle name="Normal 3 3 2 4 2 2" xfId="29542" xr:uid="{00000000-0005-0000-0000-00009CA40000}"/>
    <cellStyle name="Normal 3 3 2 4 2 3" xfId="29543" xr:uid="{00000000-0005-0000-0000-00009DA40000}"/>
    <cellStyle name="Normal 3 3 2 4 2_AVA DVA EL" xfId="29544" xr:uid="{00000000-0005-0000-0000-00009EA40000}"/>
    <cellStyle name="Normal 3 3 2 4 3" xfId="29545" xr:uid="{00000000-0005-0000-0000-00009FA40000}"/>
    <cellStyle name="Normal 3 3 2 4 3 2" xfId="29546" xr:uid="{00000000-0005-0000-0000-0000A0A40000}"/>
    <cellStyle name="Normal 3 3 2 4 3 3" xfId="29547" xr:uid="{00000000-0005-0000-0000-0000A1A40000}"/>
    <cellStyle name="Normal 3 3 2 4 3_AVA DVA EL" xfId="29548" xr:uid="{00000000-0005-0000-0000-0000A2A40000}"/>
    <cellStyle name="Normal 3 3 2 4 4" xfId="29549" xr:uid="{00000000-0005-0000-0000-0000A3A40000}"/>
    <cellStyle name="Normal 3 3 2 4 5" xfId="29550" xr:uid="{00000000-0005-0000-0000-0000A4A40000}"/>
    <cellStyle name="Normal 3 3 2 4_AVA DVA EL" xfId="29551" xr:uid="{00000000-0005-0000-0000-0000A5A40000}"/>
    <cellStyle name="Normal 3 3 2 5" xfId="29552" xr:uid="{00000000-0005-0000-0000-0000A6A40000}"/>
    <cellStyle name="Normal 3 3 2 5 2" xfId="29553" xr:uid="{00000000-0005-0000-0000-0000A7A40000}"/>
    <cellStyle name="Normal 3 3 2 5 3" xfId="29554" xr:uid="{00000000-0005-0000-0000-0000A8A40000}"/>
    <cellStyle name="Normal 3 3 2 5_AVA DVA EL" xfId="29555" xr:uid="{00000000-0005-0000-0000-0000A9A40000}"/>
    <cellStyle name="Normal 3 3 2 6" xfId="29556" xr:uid="{00000000-0005-0000-0000-0000AAA40000}"/>
    <cellStyle name="Normal 3 3 2 6 2" xfId="29557" xr:uid="{00000000-0005-0000-0000-0000ABA40000}"/>
    <cellStyle name="Normal 3 3 2 6 3" xfId="29558" xr:uid="{00000000-0005-0000-0000-0000ACA40000}"/>
    <cellStyle name="Normal 3 3 2 6_AVA DVA EL" xfId="29559" xr:uid="{00000000-0005-0000-0000-0000ADA40000}"/>
    <cellStyle name="Normal 3 3 2 7" xfId="29560" xr:uid="{00000000-0005-0000-0000-0000AEA40000}"/>
    <cellStyle name="Normal 3 3 2 7 2" xfId="29561" xr:uid="{00000000-0005-0000-0000-0000AFA40000}"/>
    <cellStyle name="Normal 3 3 2 7 3" xfId="29562" xr:uid="{00000000-0005-0000-0000-0000B0A40000}"/>
    <cellStyle name="Normal 3 3 2 7_AVA DVA EL" xfId="29563" xr:uid="{00000000-0005-0000-0000-0000B1A40000}"/>
    <cellStyle name="Normal 3 3 2 8" xfId="29564" xr:uid="{00000000-0005-0000-0000-0000B2A40000}"/>
    <cellStyle name="Normal 3 3 2 8 2" xfId="29565" xr:uid="{00000000-0005-0000-0000-0000B3A40000}"/>
    <cellStyle name="Normal 3 3 2 8 3" xfId="29566" xr:uid="{00000000-0005-0000-0000-0000B4A40000}"/>
    <cellStyle name="Normal 3 3 2 8_AVA DVA EL" xfId="29567" xr:uid="{00000000-0005-0000-0000-0000B5A40000}"/>
    <cellStyle name="Normal 3 3 2 9" xfId="29568" xr:uid="{00000000-0005-0000-0000-0000B6A40000}"/>
    <cellStyle name="Normal 3 3 2 9 2" xfId="29569" xr:uid="{00000000-0005-0000-0000-0000B7A40000}"/>
    <cellStyle name="Normal 3 3 2 9 3" xfId="29570" xr:uid="{00000000-0005-0000-0000-0000B8A40000}"/>
    <cellStyle name="Normal 3 3 2 9_AVA DVA EL" xfId="29571" xr:uid="{00000000-0005-0000-0000-0000B9A40000}"/>
    <cellStyle name="Normal 3 3 2_3. Chng in credit spreads" xfId="50584" xr:uid="{00000000-0005-0000-0000-0000BAA40000}"/>
    <cellStyle name="Normal 3 3 3" xfId="8423" xr:uid="{00000000-0005-0000-0000-0000BBA40000}"/>
    <cellStyle name="Normal 3 3 3 10" xfId="29572" xr:uid="{00000000-0005-0000-0000-0000BCA40000}"/>
    <cellStyle name="Normal 3 3 3 10 2" xfId="29573" xr:uid="{00000000-0005-0000-0000-0000BDA40000}"/>
    <cellStyle name="Normal 3 3 3 10 3" xfId="29574" xr:uid="{00000000-0005-0000-0000-0000BEA40000}"/>
    <cellStyle name="Normal 3 3 3 10_AVA DVA EL" xfId="29575" xr:uid="{00000000-0005-0000-0000-0000BFA40000}"/>
    <cellStyle name="Normal 3 3 3 11" xfId="29576" xr:uid="{00000000-0005-0000-0000-0000C0A40000}"/>
    <cellStyle name="Normal 3 3 3 11 2" xfId="29577" xr:uid="{00000000-0005-0000-0000-0000C1A40000}"/>
    <cellStyle name="Normal 3 3 3 11 3" xfId="29578" xr:uid="{00000000-0005-0000-0000-0000C2A40000}"/>
    <cellStyle name="Normal 3 3 3 11_AVA DVA EL" xfId="29579" xr:uid="{00000000-0005-0000-0000-0000C3A40000}"/>
    <cellStyle name="Normal 3 3 3 12" xfId="29580" xr:uid="{00000000-0005-0000-0000-0000C4A40000}"/>
    <cellStyle name="Normal 3 3 3 12 2" xfId="29581" xr:uid="{00000000-0005-0000-0000-0000C5A40000}"/>
    <cellStyle name="Normal 3 3 3 12 3" xfId="29582" xr:uid="{00000000-0005-0000-0000-0000C6A40000}"/>
    <cellStyle name="Normal 3 3 3 12_AVA DVA EL" xfId="29583" xr:uid="{00000000-0005-0000-0000-0000C7A40000}"/>
    <cellStyle name="Normal 3 3 3 13" xfId="29584" xr:uid="{00000000-0005-0000-0000-0000C8A40000}"/>
    <cellStyle name="Normal 3 3 3 14" xfId="50585" xr:uid="{00000000-0005-0000-0000-0000C9A40000}"/>
    <cellStyle name="Normal 3 3 3 2" xfId="29585" xr:uid="{00000000-0005-0000-0000-0000CAA40000}"/>
    <cellStyle name="Normal 3 3 3 2 10" xfId="29586" xr:uid="{00000000-0005-0000-0000-0000CBA40000}"/>
    <cellStyle name="Normal 3 3 3 2 10 2" xfId="29587" xr:uid="{00000000-0005-0000-0000-0000CCA40000}"/>
    <cellStyle name="Normal 3 3 3 2 10 3" xfId="29588" xr:uid="{00000000-0005-0000-0000-0000CDA40000}"/>
    <cellStyle name="Normal 3 3 3 2 10_AVA DVA EL" xfId="29589" xr:uid="{00000000-0005-0000-0000-0000CEA40000}"/>
    <cellStyle name="Normal 3 3 3 2 11" xfId="29590" xr:uid="{00000000-0005-0000-0000-0000CFA40000}"/>
    <cellStyle name="Normal 3 3 3 2 12" xfId="29591" xr:uid="{00000000-0005-0000-0000-0000D0A40000}"/>
    <cellStyle name="Normal 3 3 3 2 13" xfId="50586" xr:uid="{00000000-0005-0000-0000-0000D1A40000}"/>
    <cellStyle name="Normal 3 3 3 2 2" xfId="29592" xr:uid="{00000000-0005-0000-0000-0000D2A40000}"/>
    <cellStyle name="Normal 3 3 3 2 2 10" xfId="29593" xr:uid="{00000000-0005-0000-0000-0000D3A40000}"/>
    <cellStyle name="Normal 3 3 3 2 2 11" xfId="29594" xr:uid="{00000000-0005-0000-0000-0000D4A40000}"/>
    <cellStyle name="Normal 3 3 3 2 2 2" xfId="29595" xr:uid="{00000000-0005-0000-0000-0000D5A40000}"/>
    <cellStyle name="Normal 3 3 3 2 2 2 2" xfId="29596" xr:uid="{00000000-0005-0000-0000-0000D6A40000}"/>
    <cellStyle name="Normal 3 3 3 2 2 2 2 2" xfId="29597" xr:uid="{00000000-0005-0000-0000-0000D7A40000}"/>
    <cellStyle name="Normal 3 3 3 2 2 2 2 3" xfId="29598" xr:uid="{00000000-0005-0000-0000-0000D8A40000}"/>
    <cellStyle name="Normal 3 3 3 2 2 2 2_AVA DVA EL" xfId="29599" xr:uid="{00000000-0005-0000-0000-0000D9A40000}"/>
    <cellStyle name="Normal 3 3 3 2 2 2 3" xfId="29600" xr:uid="{00000000-0005-0000-0000-0000DAA40000}"/>
    <cellStyle name="Normal 3 3 3 2 2 2 3 2" xfId="29601" xr:uid="{00000000-0005-0000-0000-0000DBA40000}"/>
    <cellStyle name="Normal 3 3 3 2 2 2 3 3" xfId="29602" xr:uid="{00000000-0005-0000-0000-0000DCA40000}"/>
    <cellStyle name="Normal 3 3 3 2 2 2 3_AVA DVA EL" xfId="29603" xr:uid="{00000000-0005-0000-0000-0000DDA40000}"/>
    <cellStyle name="Normal 3 3 3 2 2 2 4" xfId="29604" xr:uid="{00000000-0005-0000-0000-0000DEA40000}"/>
    <cellStyle name="Normal 3 3 3 2 2 2 5" xfId="29605" xr:uid="{00000000-0005-0000-0000-0000DFA40000}"/>
    <cellStyle name="Normal 3 3 3 2 2 2_AVA DVA EL" xfId="29606" xr:uid="{00000000-0005-0000-0000-0000E0A40000}"/>
    <cellStyle name="Normal 3 3 3 2 2 3" xfId="29607" xr:uid="{00000000-0005-0000-0000-0000E1A40000}"/>
    <cellStyle name="Normal 3 3 3 2 2 3 2" xfId="29608" xr:uid="{00000000-0005-0000-0000-0000E2A40000}"/>
    <cellStyle name="Normal 3 3 3 2 2 3 3" xfId="29609" xr:uid="{00000000-0005-0000-0000-0000E3A40000}"/>
    <cellStyle name="Normal 3 3 3 2 2 3_AVA DVA EL" xfId="29610" xr:uid="{00000000-0005-0000-0000-0000E4A40000}"/>
    <cellStyle name="Normal 3 3 3 2 2 4" xfId="29611" xr:uid="{00000000-0005-0000-0000-0000E5A40000}"/>
    <cellStyle name="Normal 3 3 3 2 2 4 2" xfId="29612" xr:uid="{00000000-0005-0000-0000-0000E6A40000}"/>
    <cellStyle name="Normal 3 3 3 2 2 4 3" xfId="29613" xr:uid="{00000000-0005-0000-0000-0000E7A40000}"/>
    <cellStyle name="Normal 3 3 3 2 2 4_AVA DVA EL" xfId="29614" xr:uid="{00000000-0005-0000-0000-0000E8A40000}"/>
    <cellStyle name="Normal 3 3 3 2 2 5" xfId="29615" xr:uid="{00000000-0005-0000-0000-0000E9A40000}"/>
    <cellStyle name="Normal 3 3 3 2 2 5 2" xfId="29616" xr:uid="{00000000-0005-0000-0000-0000EAA40000}"/>
    <cellStyle name="Normal 3 3 3 2 2 5 3" xfId="29617" xr:uid="{00000000-0005-0000-0000-0000EBA40000}"/>
    <cellStyle name="Normal 3 3 3 2 2 5_AVA DVA EL" xfId="29618" xr:uid="{00000000-0005-0000-0000-0000ECA40000}"/>
    <cellStyle name="Normal 3 3 3 2 2 6" xfId="29619" xr:uid="{00000000-0005-0000-0000-0000EDA40000}"/>
    <cellStyle name="Normal 3 3 3 2 2 6 2" xfId="29620" xr:uid="{00000000-0005-0000-0000-0000EEA40000}"/>
    <cellStyle name="Normal 3 3 3 2 2 6 3" xfId="29621" xr:uid="{00000000-0005-0000-0000-0000EFA40000}"/>
    <cellStyle name="Normal 3 3 3 2 2 6_AVA DVA EL" xfId="29622" xr:uid="{00000000-0005-0000-0000-0000F0A40000}"/>
    <cellStyle name="Normal 3 3 3 2 2 7" xfId="29623" xr:uid="{00000000-0005-0000-0000-0000F1A40000}"/>
    <cellStyle name="Normal 3 3 3 2 2 7 2" xfId="29624" xr:uid="{00000000-0005-0000-0000-0000F2A40000}"/>
    <cellStyle name="Normal 3 3 3 2 2 7 3" xfId="29625" xr:uid="{00000000-0005-0000-0000-0000F3A40000}"/>
    <cellStyle name="Normal 3 3 3 2 2 7_AVA DVA EL" xfId="29626" xr:uid="{00000000-0005-0000-0000-0000F4A40000}"/>
    <cellStyle name="Normal 3 3 3 2 2 8" xfId="29627" xr:uid="{00000000-0005-0000-0000-0000F5A40000}"/>
    <cellStyle name="Normal 3 3 3 2 2 8 2" xfId="29628" xr:uid="{00000000-0005-0000-0000-0000F6A40000}"/>
    <cellStyle name="Normal 3 3 3 2 2 8 3" xfId="29629" xr:uid="{00000000-0005-0000-0000-0000F7A40000}"/>
    <cellStyle name="Normal 3 3 3 2 2 8_AVA DVA EL" xfId="29630" xr:uid="{00000000-0005-0000-0000-0000F8A40000}"/>
    <cellStyle name="Normal 3 3 3 2 2 9" xfId="29631" xr:uid="{00000000-0005-0000-0000-0000F9A40000}"/>
    <cellStyle name="Normal 3 3 3 2 2 9 2" xfId="29632" xr:uid="{00000000-0005-0000-0000-0000FAA40000}"/>
    <cellStyle name="Normal 3 3 3 2 2 9 3" xfId="29633" xr:uid="{00000000-0005-0000-0000-0000FBA40000}"/>
    <cellStyle name="Normal 3 3 3 2 2 9_AVA DVA EL" xfId="29634" xr:uid="{00000000-0005-0000-0000-0000FCA40000}"/>
    <cellStyle name="Normal 3 3 3 2 2_AVA DVA EL" xfId="29635" xr:uid="{00000000-0005-0000-0000-0000FDA40000}"/>
    <cellStyle name="Normal 3 3 3 2 3" xfId="29636" xr:uid="{00000000-0005-0000-0000-0000FEA40000}"/>
    <cellStyle name="Normal 3 3 3 2 3 2" xfId="29637" xr:uid="{00000000-0005-0000-0000-0000FFA40000}"/>
    <cellStyle name="Normal 3 3 3 2 3 2 2" xfId="29638" xr:uid="{00000000-0005-0000-0000-000000A50000}"/>
    <cellStyle name="Normal 3 3 3 2 3 2 3" xfId="29639" xr:uid="{00000000-0005-0000-0000-000001A50000}"/>
    <cellStyle name="Normal 3 3 3 2 3 2_AVA DVA EL" xfId="29640" xr:uid="{00000000-0005-0000-0000-000002A50000}"/>
    <cellStyle name="Normal 3 3 3 2 3 3" xfId="29641" xr:uid="{00000000-0005-0000-0000-000003A50000}"/>
    <cellStyle name="Normal 3 3 3 2 3 3 2" xfId="29642" xr:uid="{00000000-0005-0000-0000-000004A50000}"/>
    <cellStyle name="Normal 3 3 3 2 3 3 3" xfId="29643" xr:uid="{00000000-0005-0000-0000-000005A50000}"/>
    <cellStyle name="Normal 3 3 3 2 3 3_AVA DVA EL" xfId="29644" xr:uid="{00000000-0005-0000-0000-000006A50000}"/>
    <cellStyle name="Normal 3 3 3 2 3 4" xfId="29645" xr:uid="{00000000-0005-0000-0000-000007A50000}"/>
    <cellStyle name="Normal 3 3 3 2 3 5" xfId="29646" xr:uid="{00000000-0005-0000-0000-000008A50000}"/>
    <cellStyle name="Normal 3 3 3 2 3_AVA DVA EL" xfId="29647" xr:uid="{00000000-0005-0000-0000-000009A50000}"/>
    <cellStyle name="Normal 3 3 3 2 4" xfId="29648" xr:uid="{00000000-0005-0000-0000-00000AA50000}"/>
    <cellStyle name="Normal 3 3 3 2 4 2" xfId="29649" xr:uid="{00000000-0005-0000-0000-00000BA50000}"/>
    <cellStyle name="Normal 3 3 3 2 4 3" xfId="29650" xr:uid="{00000000-0005-0000-0000-00000CA50000}"/>
    <cellStyle name="Normal 3 3 3 2 4_AVA DVA EL" xfId="29651" xr:uid="{00000000-0005-0000-0000-00000DA50000}"/>
    <cellStyle name="Normal 3 3 3 2 5" xfId="29652" xr:uid="{00000000-0005-0000-0000-00000EA50000}"/>
    <cellStyle name="Normal 3 3 3 2 5 2" xfId="29653" xr:uid="{00000000-0005-0000-0000-00000FA50000}"/>
    <cellStyle name="Normal 3 3 3 2 5 3" xfId="29654" xr:uid="{00000000-0005-0000-0000-000010A50000}"/>
    <cellStyle name="Normal 3 3 3 2 5_AVA DVA EL" xfId="29655" xr:uid="{00000000-0005-0000-0000-000011A50000}"/>
    <cellStyle name="Normal 3 3 3 2 6" xfId="29656" xr:uid="{00000000-0005-0000-0000-000012A50000}"/>
    <cellStyle name="Normal 3 3 3 2 6 2" xfId="29657" xr:uid="{00000000-0005-0000-0000-000013A50000}"/>
    <cellStyle name="Normal 3 3 3 2 6 3" xfId="29658" xr:uid="{00000000-0005-0000-0000-000014A50000}"/>
    <cellStyle name="Normal 3 3 3 2 6_AVA DVA EL" xfId="29659" xr:uid="{00000000-0005-0000-0000-000015A50000}"/>
    <cellStyle name="Normal 3 3 3 2 7" xfId="29660" xr:uid="{00000000-0005-0000-0000-000016A50000}"/>
    <cellStyle name="Normal 3 3 3 2 7 2" xfId="29661" xr:uid="{00000000-0005-0000-0000-000017A50000}"/>
    <cellStyle name="Normal 3 3 3 2 7 3" xfId="29662" xr:uid="{00000000-0005-0000-0000-000018A50000}"/>
    <cellStyle name="Normal 3 3 3 2 7_AVA DVA EL" xfId="29663" xr:uid="{00000000-0005-0000-0000-000019A50000}"/>
    <cellStyle name="Normal 3 3 3 2 8" xfId="29664" xr:uid="{00000000-0005-0000-0000-00001AA50000}"/>
    <cellStyle name="Normal 3 3 3 2 8 2" xfId="29665" xr:uid="{00000000-0005-0000-0000-00001BA50000}"/>
    <cellStyle name="Normal 3 3 3 2 8 3" xfId="29666" xr:uid="{00000000-0005-0000-0000-00001CA50000}"/>
    <cellStyle name="Normal 3 3 3 2 8_AVA DVA EL" xfId="29667" xr:uid="{00000000-0005-0000-0000-00001DA50000}"/>
    <cellStyle name="Normal 3 3 3 2 9" xfId="29668" xr:uid="{00000000-0005-0000-0000-00001EA50000}"/>
    <cellStyle name="Normal 3 3 3 2 9 2" xfId="29669" xr:uid="{00000000-0005-0000-0000-00001FA50000}"/>
    <cellStyle name="Normal 3 3 3 2 9 3" xfId="29670" xr:uid="{00000000-0005-0000-0000-000020A50000}"/>
    <cellStyle name="Normal 3 3 3 2 9_AVA DVA EL" xfId="29671" xr:uid="{00000000-0005-0000-0000-000021A50000}"/>
    <cellStyle name="Normal 3 3 3 2_AVA DVA EL" xfId="29672" xr:uid="{00000000-0005-0000-0000-000022A50000}"/>
    <cellStyle name="Normal 3 3 3 3" xfId="29673" xr:uid="{00000000-0005-0000-0000-000023A50000}"/>
    <cellStyle name="Normal 3 3 3 3 10" xfId="29674" xr:uid="{00000000-0005-0000-0000-000024A50000}"/>
    <cellStyle name="Normal 3 3 3 3 11" xfId="29675" xr:uid="{00000000-0005-0000-0000-000025A50000}"/>
    <cellStyle name="Normal 3 3 3 3 2" xfId="29676" xr:uid="{00000000-0005-0000-0000-000026A50000}"/>
    <cellStyle name="Normal 3 3 3 3 2 2" xfId="29677" xr:uid="{00000000-0005-0000-0000-000027A50000}"/>
    <cellStyle name="Normal 3 3 3 3 2 2 2" xfId="29678" xr:uid="{00000000-0005-0000-0000-000028A50000}"/>
    <cellStyle name="Normal 3 3 3 3 2 2 3" xfId="29679" xr:uid="{00000000-0005-0000-0000-000029A50000}"/>
    <cellStyle name="Normal 3 3 3 3 2 2_AVA DVA EL" xfId="29680" xr:uid="{00000000-0005-0000-0000-00002AA50000}"/>
    <cellStyle name="Normal 3 3 3 3 2 3" xfId="29681" xr:uid="{00000000-0005-0000-0000-00002BA50000}"/>
    <cellStyle name="Normal 3 3 3 3 2 3 2" xfId="29682" xr:uid="{00000000-0005-0000-0000-00002CA50000}"/>
    <cellStyle name="Normal 3 3 3 3 2 3 3" xfId="29683" xr:uid="{00000000-0005-0000-0000-00002DA50000}"/>
    <cellStyle name="Normal 3 3 3 3 2 3_AVA DVA EL" xfId="29684" xr:uid="{00000000-0005-0000-0000-00002EA50000}"/>
    <cellStyle name="Normal 3 3 3 3 2 4" xfId="29685" xr:uid="{00000000-0005-0000-0000-00002FA50000}"/>
    <cellStyle name="Normal 3 3 3 3 2 5" xfId="29686" xr:uid="{00000000-0005-0000-0000-000030A50000}"/>
    <cellStyle name="Normal 3 3 3 3 2_AVA DVA EL" xfId="29687" xr:uid="{00000000-0005-0000-0000-000031A50000}"/>
    <cellStyle name="Normal 3 3 3 3 3" xfId="29688" xr:uid="{00000000-0005-0000-0000-000032A50000}"/>
    <cellStyle name="Normal 3 3 3 3 3 2" xfId="29689" xr:uid="{00000000-0005-0000-0000-000033A50000}"/>
    <cellStyle name="Normal 3 3 3 3 3 3" xfId="29690" xr:uid="{00000000-0005-0000-0000-000034A50000}"/>
    <cellStyle name="Normal 3 3 3 3 3_AVA DVA EL" xfId="29691" xr:uid="{00000000-0005-0000-0000-000035A50000}"/>
    <cellStyle name="Normal 3 3 3 3 4" xfId="29692" xr:uid="{00000000-0005-0000-0000-000036A50000}"/>
    <cellStyle name="Normal 3 3 3 3 4 2" xfId="29693" xr:uid="{00000000-0005-0000-0000-000037A50000}"/>
    <cellStyle name="Normal 3 3 3 3 4 3" xfId="29694" xr:uid="{00000000-0005-0000-0000-000038A50000}"/>
    <cellStyle name="Normal 3 3 3 3 4_AVA DVA EL" xfId="29695" xr:uid="{00000000-0005-0000-0000-000039A50000}"/>
    <cellStyle name="Normal 3 3 3 3 5" xfId="29696" xr:uid="{00000000-0005-0000-0000-00003AA50000}"/>
    <cellStyle name="Normal 3 3 3 3 5 2" xfId="29697" xr:uid="{00000000-0005-0000-0000-00003BA50000}"/>
    <cellStyle name="Normal 3 3 3 3 5 3" xfId="29698" xr:uid="{00000000-0005-0000-0000-00003CA50000}"/>
    <cellStyle name="Normal 3 3 3 3 5_AVA DVA EL" xfId="29699" xr:uid="{00000000-0005-0000-0000-00003DA50000}"/>
    <cellStyle name="Normal 3 3 3 3 6" xfId="29700" xr:uid="{00000000-0005-0000-0000-00003EA50000}"/>
    <cellStyle name="Normal 3 3 3 3 6 2" xfId="29701" xr:uid="{00000000-0005-0000-0000-00003FA50000}"/>
    <cellStyle name="Normal 3 3 3 3 6 3" xfId="29702" xr:uid="{00000000-0005-0000-0000-000040A50000}"/>
    <cellStyle name="Normal 3 3 3 3 6_AVA DVA EL" xfId="29703" xr:uid="{00000000-0005-0000-0000-000041A50000}"/>
    <cellStyle name="Normal 3 3 3 3 7" xfId="29704" xr:uid="{00000000-0005-0000-0000-000042A50000}"/>
    <cellStyle name="Normal 3 3 3 3 7 2" xfId="29705" xr:uid="{00000000-0005-0000-0000-000043A50000}"/>
    <cellStyle name="Normal 3 3 3 3 7 3" xfId="29706" xr:uid="{00000000-0005-0000-0000-000044A50000}"/>
    <cellStyle name="Normal 3 3 3 3 7_AVA DVA EL" xfId="29707" xr:uid="{00000000-0005-0000-0000-000045A50000}"/>
    <cellStyle name="Normal 3 3 3 3 8" xfId="29708" xr:uid="{00000000-0005-0000-0000-000046A50000}"/>
    <cellStyle name="Normal 3 3 3 3 8 2" xfId="29709" xr:uid="{00000000-0005-0000-0000-000047A50000}"/>
    <cellStyle name="Normal 3 3 3 3 8 3" xfId="29710" xr:uid="{00000000-0005-0000-0000-000048A50000}"/>
    <cellStyle name="Normal 3 3 3 3 8_AVA DVA EL" xfId="29711" xr:uid="{00000000-0005-0000-0000-000049A50000}"/>
    <cellStyle name="Normal 3 3 3 3 9" xfId="29712" xr:uid="{00000000-0005-0000-0000-00004AA50000}"/>
    <cellStyle name="Normal 3 3 3 3 9 2" xfId="29713" xr:uid="{00000000-0005-0000-0000-00004BA50000}"/>
    <cellStyle name="Normal 3 3 3 3 9 3" xfId="29714" xr:uid="{00000000-0005-0000-0000-00004CA50000}"/>
    <cellStyle name="Normal 3 3 3 3 9_AVA DVA EL" xfId="29715" xr:uid="{00000000-0005-0000-0000-00004DA50000}"/>
    <cellStyle name="Normal 3 3 3 3_AVA DVA EL" xfId="29716" xr:uid="{00000000-0005-0000-0000-00004EA50000}"/>
    <cellStyle name="Normal 3 3 3 4" xfId="29717" xr:uid="{00000000-0005-0000-0000-00004FA50000}"/>
    <cellStyle name="Normal 3 3 3 4 2" xfId="29718" xr:uid="{00000000-0005-0000-0000-000050A50000}"/>
    <cellStyle name="Normal 3 3 3 4 2 2" xfId="29719" xr:uid="{00000000-0005-0000-0000-000051A50000}"/>
    <cellStyle name="Normal 3 3 3 4 2 3" xfId="29720" xr:uid="{00000000-0005-0000-0000-000052A50000}"/>
    <cellStyle name="Normal 3 3 3 4 2_AVA DVA EL" xfId="29721" xr:uid="{00000000-0005-0000-0000-000053A50000}"/>
    <cellStyle name="Normal 3 3 3 4 3" xfId="29722" xr:uid="{00000000-0005-0000-0000-000054A50000}"/>
    <cellStyle name="Normal 3 3 3 4 3 2" xfId="29723" xr:uid="{00000000-0005-0000-0000-000055A50000}"/>
    <cellStyle name="Normal 3 3 3 4 3 3" xfId="29724" xr:uid="{00000000-0005-0000-0000-000056A50000}"/>
    <cellStyle name="Normal 3 3 3 4 3_AVA DVA EL" xfId="29725" xr:uid="{00000000-0005-0000-0000-000057A50000}"/>
    <cellStyle name="Normal 3 3 3 4 4" xfId="29726" xr:uid="{00000000-0005-0000-0000-000058A50000}"/>
    <cellStyle name="Normal 3 3 3 4 5" xfId="29727" xr:uid="{00000000-0005-0000-0000-000059A50000}"/>
    <cellStyle name="Normal 3 3 3 4_AVA DVA EL" xfId="29728" xr:uid="{00000000-0005-0000-0000-00005AA50000}"/>
    <cellStyle name="Normal 3 3 3 5" xfId="29729" xr:uid="{00000000-0005-0000-0000-00005BA50000}"/>
    <cellStyle name="Normal 3 3 3 5 2" xfId="29730" xr:uid="{00000000-0005-0000-0000-00005CA50000}"/>
    <cellStyle name="Normal 3 3 3 5 3" xfId="29731" xr:uid="{00000000-0005-0000-0000-00005DA50000}"/>
    <cellStyle name="Normal 3 3 3 5_AVA DVA EL" xfId="29732" xr:uid="{00000000-0005-0000-0000-00005EA50000}"/>
    <cellStyle name="Normal 3 3 3 6" xfId="29733" xr:uid="{00000000-0005-0000-0000-00005FA50000}"/>
    <cellStyle name="Normal 3 3 3 6 2" xfId="29734" xr:uid="{00000000-0005-0000-0000-000060A50000}"/>
    <cellStyle name="Normal 3 3 3 6 3" xfId="29735" xr:uid="{00000000-0005-0000-0000-000061A50000}"/>
    <cellStyle name="Normal 3 3 3 6_AVA DVA EL" xfId="29736" xr:uid="{00000000-0005-0000-0000-000062A50000}"/>
    <cellStyle name="Normal 3 3 3 7" xfId="29737" xr:uid="{00000000-0005-0000-0000-000063A50000}"/>
    <cellStyle name="Normal 3 3 3 7 2" xfId="29738" xr:uid="{00000000-0005-0000-0000-000064A50000}"/>
    <cellStyle name="Normal 3 3 3 7 3" xfId="29739" xr:uid="{00000000-0005-0000-0000-000065A50000}"/>
    <cellStyle name="Normal 3 3 3 7_AVA DVA EL" xfId="29740" xr:uid="{00000000-0005-0000-0000-000066A50000}"/>
    <cellStyle name="Normal 3 3 3 8" xfId="29741" xr:uid="{00000000-0005-0000-0000-000067A50000}"/>
    <cellStyle name="Normal 3 3 3 8 2" xfId="29742" xr:uid="{00000000-0005-0000-0000-000068A50000}"/>
    <cellStyle name="Normal 3 3 3 8 3" xfId="29743" xr:uid="{00000000-0005-0000-0000-000069A50000}"/>
    <cellStyle name="Normal 3 3 3 8_AVA DVA EL" xfId="29744" xr:uid="{00000000-0005-0000-0000-00006AA50000}"/>
    <cellStyle name="Normal 3 3 3 9" xfId="29745" xr:uid="{00000000-0005-0000-0000-00006BA50000}"/>
    <cellStyle name="Normal 3 3 3 9 2" xfId="29746" xr:uid="{00000000-0005-0000-0000-00006CA50000}"/>
    <cellStyle name="Normal 3 3 3 9 3" xfId="29747" xr:uid="{00000000-0005-0000-0000-00006DA50000}"/>
    <cellStyle name="Normal 3 3 3 9_AVA DVA EL" xfId="29748" xr:uid="{00000000-0005-0000-0000-00006EA50000}"/>
    <cellStyle name="Normal 3 3 3_3. Chng in credit spreads" xfId="50587" xr:uid="{00000000-0005-0000-0000-00006FA50000}"/>
    <cellStyle name="Normal 3 3 4" xfId="8424" xr:uid="{00000000-0005-0000-0000-000070A50000}"/>
    <cellStyle name="Normal 3 3 4 10" xfId="29749" xr:uid="{00000000-0005-0000-0000-000071A50000}"/>
    <cellStyle name="Normal 3 3 4 10 2" xfId="29750" xr:uid="{00000000-0005-0000-0000-000072A50000}"/>
    <cellStyle name="Normal 3 3 4 10 3" xfId="29751" xr:uid="{00000000-0005-0000-0000-000073A50000}"/>
    <cellStyle name="Normal 3 3 4 10_AVA DVA EL" xfId="29752" xr:uid="{00000000-0005-0000-0000-000074A50000}"/>
    <cellStyle name="Normal 3 3 4 11" xfId="29753" xr:uid="{00000000-0005-0000-0000-000075A50000}"/>
    <cellStyle name="Normal 3 3 4 11 2" xfId="29754" xr:uid="{00000000-0005-0000-0000-000076A50000}"/>
    <cellStyle name="Normal 3 3 4 11 3" xfId="29755" xr:uid="{00000000-0005-0000-0000-000077A50000}"/>
    <cellStyle name="Normal 3 3 4 11_AVA DVA EL" xfId="29756" xr:uid="{00000000-0005-0000-0000-000078A50000}"/>
    <cellStyle name="Normal 3 3 4 12" xfId="29757" xr:uid="{00000000-0005-0000-0000-000079A50000}"/>
    <cellStyle name="Normal 3 3 4 2" xfId="29758" xr:uid="{00000000-0005-0000-0000-00007AA50000}"/>
    <cellStyle name="Normal 3 3 4 2 10" xfId="29759" xr:uid="{00000000-0005-0000-0000-00007BA50000}"/>
    <cellStyle name="Normal 3 3 4 2 11" xfId="29760" xr:uid="{00000000-0005-0000-0000-00007CA50000}"/>
    <cellStyle name="Normal 3 3 4 2 2" xfId="29761" xr:uid="{00000000-0005-0000-0000-00007DA50000}"/>
    <cellStyle name="Normal 3 3 4 2 2 2" xfId="29762" xr:uid="{00000000-0005-0000-0000-00007EA50000}"/>
    <cellStyle name="Normal 3 3 4 2 2 2 2" xfId="29763" xr:uid="{00000000-0005-0000-0000-00007FA50000}"/>
    <cellStyle name="Normal 3 3 4 2 2 2 3" xfId="29764" xr:uid="{00000000-0005-0000-0000-000080A50000}"/>
    <cellStyle name="Normal 3 3 4 2 2 2_AVA DVA EL" xfId="29765" xr:uid="{00000000-0005-0000-0000-000081A50000}"/>
    <cellStyle name="Normal 3 3 4 2 2 3" xfId="29766" xr:uid="{00000000-0005-0000-0000-000082A50000}"/>
    <cellStyle name="Normal 3 3 4 2 2 3 2" xfId="29767" xr:uid="{00000000-0005-0000-0000-000083A50000}"/>
    <cellStyle name="Normal 3 3 4 2 2 3 3" xfId="29768" xr:uid="{00000000-0005-0000-0000-000084A50000}"/>
    <cellStyle name="Normal 3 3 4 2 2 3_AVA DVA EL" xfId="29769" xr:uid="{00000000-0005-0000-0000-000085A50000}"/>
    <cellStyle name="Normal 3 3 4 2 2 4" xfId="29770" xr:uid="{00000000-0005-0000-0000-000086A50000}"/>
    <cellStyle name="Normal 3 3 4 2 2 5" xfId="29771" xr:uid="{00000000-0005-0000-0000-000087A50000}"/>
    <cellStyle name="Normal 3 3 4 2 2_AVA DVA EL" xfId="29772" xr:uid="{00000000-0005-0000-0000-000088A50000}"/>
    <cellStyle name="Normal 3 3 4 2 3" xfId="29773" xr:uid="{00000000-0005-0000-0000-000089A50000}"/>
    <cellStyle name="Normal 3 3 4 2 3 2" xfId="29774" xr:uid="{00000000-0005-0000-0000-00008AA50000}"/>
    <cellStyle name="Normal 3 3 4 2 3 3" xfId="29775" xr:uid="{00000000-0005-0000-0000-00008BA50000}"/>
    <cellStyle name="Normal 3 3 4 2 3_AVA DVA EL" xfId="29776" xr:uid="{00000000-0005-0000-0000-00008CA50000}"/>
    <cellStyle name="Normal 3 3 4 2 4" xfId="29777" xr:uid="{00000000-0005-0000-0000-00008DA50000}"/>
    <cellStyle name="Normal 3 3 4 2 4 2" xfId="29778" xr:uid="{00000000-0005-0000-0000-00008EA50000}"/>
    <cellStyle name="Normal 3 3 4 2 4 3" xfId="29779" xr:uid="{00000000-0005-0000-0000-00008FA50000}"/>
    <cellStyle name="Normal 3 3 4 2 4_AVA DVA EL" xfId="29780" xr:uid="{00000000-0005-0000-0000-000090A50000}"/>
    <cellStyle name="Normal 3 3 4 2 5" xfId="29781" xr:uid="{00000000-0005-0000-0000-000091A50000}"/>
    <cellStyle name="Normal 3 3 4 2 5 2" xfId="29782" xr:uid="{00000000-0005-0000-0000-000092A50000}"/>
    <cellStyle name="Normal 3 3 4 2 5 3" xfId="29783" xr:uid="{00000000-0005-0000-0000-000093A50000}"/>
    <cellStyle name="Normal 3 3 4 2 5_AVA DVA EL" xfId="29784" xr:uid="{00000000-0005-0000-0000-000094A50000}"/>
    <cellStyle name="Normal 3 3 4 2 6" xfId="29785" xr:uid="{00000000-0005-0000-0000-000095A50000}"/>
    <cellStyle name="Normal 3 3 4 2 6 2" xfId="29786" xr:uid="{00000000-0005-0000-0000-000096A50000}"/>
    <cellStyle name="Normal 3 3 4 2 6 3" xfId="29787" xr:uid="{00000000-0005-0000-0000-000097A50000}"/>
    <cellStyle name="Normal 3 3 4 2 6_AVA DVA EL" xfId="29788" xr:uid="{00000000-0005-0000-0000-000098A50000}"/>
    <cellStyle name="Normal 3 3 4 2 7" xfId="29789" xr:uid="{00000000-0005-0000-0000-000099A50000}"/>
    <cellStyle name="Normal 3 3 4 2 7 2" xfId="29790" xr:uid="{00000000-0005-0000-0000-00009AA50000}"/>
    <cellStyle name="Normal 3 3 4 2 7 3" xfId="29791" xr:uid="{00000000-0005-0000-0000-00009BA50000}"/>
    <cellStyle name="Normal 3 3 4 2 7_AVA DVA EL" xfId="29792" xr:uid="{00000000-0005-0000-0000-00009CA50000}"/>
    <cellStyle name="Normal 3 3 4 2 8" xfId="29793" xr:uid="{00000000-0005-0000-0000-00009DA50000}"/>
    <cellStyle name="Normal 3 3 4 2 8 2" xfId="29794" xr:uid="{00000000-0005-0000-0000-00009EA50000}"/>
    <cellStyle name="Normal 3 3 4 2 8 3" xfId="29795" xr:uid="{00000000-0005-0000-0000-00009FA50000}"/>
    <cellStyle name="Normal 3 3 4 2 8_AVA DVA EL" xfId="29796" xr:uid="{00000000-0005-0000-0000-0000A0A50000}"/>
    <cellStyle name="Normal 3 3 4 2 9" xfId="29797" xr:uid="{00000000-0005-0000-0000-0000A1A50000}"/>
    <cellStyle name="Normal 3 3 4 2 9 2" xfId="29798" xr:uid="{00000000-0005-0000-0000-0000A2A50000}"/>
    <cellStyle name="Normal 3 3 4 2 9 3" xfId="29799" xr:uid="{00000000-0005-0000-0000-0000A3A50000}"/>
    <cellStyle name="Normal 3 3 4 2 9_AVA DVA EL" xfId="29800" xr:uid="{00000000-0005-0000-0000-0000A4A50000}"/>
    <cellStyle name="Normal 3 3 4 2_AVA DVA EL" xfId="29801" xr:uid="{00000000-0005-0000-0000-0000A5A50000}"/>
    <cellStyle name="Normal 3 3 4 3" xfId="29802" xr:uid="{00000000-0005-0000-0000-0000A6A50000}"/>
    <cellStyle name="Normal 3 3 4 3 2" xfId="29803" xr:uid="{00000000-0005-0000-0000-0000A7A50000}"/>
    <cellStyle name="Normal 3 3 4 3 2 2" xfId="29804" xr:uid="{00000000-0005-0000-0000-0000A8A50000}"/>
    <cellStyle name="Normal 3 3 4 3 2 3" xfId="29805" xr:uid="{00000000-0005-0000-0000-0000A9A50000}"/>
    <cellStyle name="Normal 3 3 4 3 2_AVA DVA EL" xfId="29806" xr:uid="{00000000-0005-0000-0000-0000AAA50000}"/>
    <cellStyle name="Normal 3 3 4 3 3" xfId="29807" xr:uid="{00000000-0005-0000-0000-0000ABA50000}"/>
    <cellStyle name="Normal 3 3 4 3 3 2" xfId="29808" xr:uid="{00000000-0005-0000-0000-0000ACA50000}"/>
    <cellStyle name="Normal 3 3 4 3 3 3" xfId="29809" xr:uid="{00000000-0005-0000-0000-0000ADA50000}"/>
    <cellStyle name="Normal 3 3 4 3 3_AVA DVA EL" xfId="29810" xr:uid="{00000000-0005-0000-0000-0000AEA50000}"/>
    <cellStyle name="Normal 3 3 4 3 4" xfId="29811" xr:uid="{00000000-0005-0000-0000-0000AFA50000}"/>
    <cellStyle name="Normal 3 3 4 3 5" xfId="29812" xr:uid="{00000000-0005-0000-0000-0000B0A50000}"/>
    <cellStyle name="Normal 3 3 4 3_AVA DVA EL" xfId="29813" xr:uid="{00000000-0005-0000-0000-0000B1A50000}"/>
    <cellStyle name="Normal 3 3 4 4" xfId="29814" xr:uid="{00000000-0005-0000-0000-0000B2A50000}"/>
    <cellStyle name="Normal 3 3 4 4 2" xfId="29815" xr:uid="{00000000-0005-0000-0000-0000B3A50000}"/>
    <cellStyle name="Normal 3 3 4 4 3" xfId="29816" xr:uid="{00000000-0005-0000-0000-0000B4A50000}"/>
    <cellStyle name="Normal 3 3 4 4_AVA DVA EL" xfId="29817" xr:uid="{00000000-0005-0000-0000-0000B5A50000}"/>
    <cellStyle name="Normal 3 3 4 5" xfId="29818" xr:uid="{00000000-0005-0000-0000-0000B6A50000}"/>
    <cellStyle name="Normal 3 3 4 5 2" xfId="29819" xr:uid="{00000000-0005-0000-0000-0000B7A50000}"/>
    <cellStyle name="Normal 3 3 4 5 3" xfId="29820" xr:uid="{00000000-0005-0000-0000-0000B8A50000}"/>
    <cellStyle name="Normal 3 3 4 5_AVA DVA EL" xfId="29821" xr:uid="{00000000-0005-0000-0000-0000B9A50000}"/>
    <cellStyle name="Normal 3 3 4 6" xfId="29822" xr:uid="{00000000-0005-0000-0000-0000BAA50000}"/>
    <cellStyle name="Normal 3 3 4 6 2" xfId="29823" xr:uid="{00000000-0005-0000-0000-0000BBA50000}"/>
    <cellStyle name="Normal 3 3 4 6 3" xfId="29824" xr:uid="{00000000-0005-0000-0000-0000BCA50000}"/>
    <cellStyle name="Normal 3 3 4 6_AVA DVA EL" xfId="29825" xr:uid="{00000000-0005-0000-0000-0000BDA50000}"/>
    <cellStyle name="Normal 3 3 4 7" xfId="29826" xr:uid="{00000000-0005-0000-0000-0000BEA50000}"/>
    <cellStyle name="Normal 3 3 4 7 2" xfId="29827" xr:uid="{00000000-0005-0000-0000-0000BFA50000}"/>
    <cellStyle name="Normal 3 3 4 7 3" xfId="29828" xr:uid="{00000000-0005-0000-0000-0000C0A50000}"/>
    <cellStyle name="Normal 3 3 4 7_AVA DVA EL" xfId="29829" xr:uid="{00000000-0005-0000-0000-0000C1A50000}"/>
    <cellStyle name="Normal 3 3 4 8" xfId="29830" xr:uid="{00000000-0005-0000-0000-0000C2A50000}"/>
    <cellStyle name="Normal 3 3 4 8 2" xfId="29831" xr:uid="{00000000-0005-0000-0000-0000C3A50000}"/>
    <cellStyle name="Normal 3 3 4 8 3" xfId="29832" xr:uid="{00000000-0005-0000-0000-0000C4A50000}"/>
    <cellStyle name="Normal 3 3 4 8_AVA DVA EL" xfId="29833" xr:uid="{00000000-0005-0000-0000-0000C5A50000}"/>
    <cellStyle name="Normal 3 3 4 9" xfId="29834" xr:uid="{00000000-0005-0000-0000-0000C6A50000}"/>
    <cellStyle name="Normal 3 3 4 9 2" xfId="29835" xr:uid="{00000000-0005-0000-0000-0000C7A50000}"/>
    <cellStyle name="Normal 3 3 4 9 3" xfId="29836" xr:uid="{00000000-0005-0000-0000-0000C8A50000}"/>
    <cellStyle name="Normal 3 3 4 9_AVA DVA EL" xfId="29837" xr:uid="{00000000-0005-0000-0000-0000C9A50000}"/>
    <cellStyle name="Normal 3 3 4_A01" xfId="35958" xr:uid="{00000000-0005-0000-0000-0000CAA50000}"/>
    <cellStyle name="Normal 3 3 5" xfId="29838" xr:uid="{00000000-0005-0000-0000-0000CBA50000}"/>
    <cellStyle name="Normal 3 3 5 10" xfId="29839" xr:uid="{00000000-0005-0000-0000-0000CCA50000}"/>
    <cellStyle name="Normal 3 3 5 10 2" xfId="29840" xr:uid="{00000000-0005-0000-0000-0000CDA50000}"/>
    <cellStyle name="Normal 3 3 5 10 3" xfId="29841" xr:uid="{00000000-0005-0000-0000-0000CEA50000}"/>
    <cellStyle name="Normal 3 3 5 10_AVA DVA EL" xfId="29842" xr:uid="{00000000-0005-0000-0000-0000CFA50000}"/>
    <cellStyle name="Normal 3 3 5 11" xfId="29843" xr:uid="{00000000-0005-0000-0000-0000D0A50000}"/>
    <cellStyle name="Normal 3 3 5 11 2" xfId="29844" xr:uid="{00000000-0005-0000-0000-0000D1A50000}"/>
    <cellStyle name="Normal 3 3 5 11 3" xfId="29845" xr:uid="{00000000-0005-0000-0000-0000D2A50000}"/>
    <cellStyle name="Normal 3 3 5 11_AVA DVA EL" xfId="29846" xr:uid="{00000000-0005-0000-0000-0000D3A50000}"/>
    <cellStyle name="Normal 3 3 5 12" xfId="29847" xr:uid="{00000000-0005-0000-0000-0000D4A50000}"/>
    <cellStyle name="Normal 3 3 5 13" xfId="29848" xr:uid="{00000000-0005-0000-0000-0000D5A50000}"/>
    <cellStyle name="Normal 3 3 5 14" xfId="36130" xr:uid="{00000000-0005-0000-0000-0000D6A50000}"/>
    <cellStyle name="Normal 3 3 5 15" xfId="36023" xr:uid="{00000000-0005-0000-0000-0000D7A50000}"/>
    <cellStyle name="Normal 3 3 5 2" xfId="29849" xr:uid="{00000000-0005-0000-0000-0000D8A50000}"/>
    <cellStyle name="Normal 3 3 5 2 10" xfId="29850" xr:uid="{00000000-0005-0000-0000-0000D9A50000}"/>
    <cellStyle name="Normal 3 3 5 2 11" xfId="29851" xr:uid="{00000000-0005-0000-0000-0000DAA50000}"/>
    <cellStyle name="Normal 3 3 5 2 2" xfId="29852" xr:uid="{00000000-0005-0000-0000-0000DBA50000}"/>
    <cellStyle name="Normal 3 3 5 2 2 2" xfId="29853" xr:uid="{00000000-0005-0000-0000-0000DCA50000}"/>
    <cellStyle name="Normal 3 3 5 2 2 2 2" xfId="29854" xr:uid="{00000000-0005-0000-0000-0000DDA50000}"/>
    <cellStyle name="Normal 3 3 5 2 2 2 3" xfId="29855" xr:uid="{00000000-0005-0000-0000-0000DEA50000}"/>
    <cellStyle name="Normal 3 3 5 2 2 2_AVA DVA EL" xfId="29856" xr:uid="{00000000-0005-0000-0000-0000DFA50000}"/>
    <cellStyle name="Normal 3 3 5 2 2 3" xfId="29857" xr:uid="{00000000-0005-0000-0000-0000E0A50000}"/>
    <cellStyle name="Normal 3 3 5 2 2 3 2" xfId="29858" xr:uid="{00000000-0005-0000-0000-0000E1A50000}"/>
    <cellStyle name="Normal 3 3 5 2 2 3 3" xfId="29859" xr:uid="{00000000-0005-0000-0000-0000E2A50000}"/>
    <cellStyle name="Normal 3 3 5 2 2 3_AVA DVA EL" xfId="29860" xr:uid="{00000000-0005-0000-0000-0000E3A50000}"/>
    <cellStyle name="Normal 3 3 5 2 2 4" xfId="29861" xr:uid="{00000000-0005-0000-0000-0000E4A50000}"/>
    <cellStyle name="Normal 3 3 5 2 2 5" xfId="29862" xr:uid="{00000000-0005-0000-0000-0000E5A50000}"/>
    <cellStyle name="Normal 3 3 5 2 2_AVA DVA EL" xfId="29863" xr:uid="{00000000-0005-0000-0000-0000E6A50000}"/>
    <cellStyle name="Normal 3 3 5 2 3" xfId="29864" xr:uid="{00000000-0005-0000-0000-0000E7A50000}"/>
    <cellStyle name="Normal 3 3 5 2 3 2" xfId="29865" xr:uid="{00000000-0005-0000-0000-0000E8A50000}"/>
    <cellStyle name="Normal 3 3 5 2 3 3" xfId="29866" xr:uid="{00000000-0005-0000-0000-0000E9A50000}"/>
    <cellStyle name="Normal 3 3 5 2 3_AVA DVA EL" xfId="29867" xr:uid="{00000000-0005-0000-0000-0000EAA50000}"/>
    <cellStyle name="Normal 3 3 5 2 4" xfId="29868" xr:uid="{00000000-0005-0000-0000-0000EBA50000}"/>
    <cellStyle name="Normal 3 3 5 2 4 2" xfId="29869" xr:uid="{00000000-0005-0000-0000-0000ECA50000}"/>
    <cellStyle name="Normal 3 3 5 2 4 3" xfId="29870" xr:uid="{00000000-0005-0000-0000-0000EDA50000}"/>
    <cellStyle name="Normal 3 3 5 2 4_AVA DVA EL" xfId="29871" xr:uid="{00000000-0005-0000-0000-0000EEA50000}"/>
    <cellStyle name="Normal 3 3 5 2 5" xfId="29872" xr:uid="{00000000-0005-0000-0000-0000EFA50000}"/>
    <cellStyle name="Normal 3 3 5 2 5 2" xfId="29873" xr:uid="{00000000-0005-0000-0000-0000F0A50000}"/>
    <cellStyle name="Normal 3 3 5 2 5 3" xfId="29874" xr:uid="{00000000-0005-0000-0000-0000F1A50000}"/>
    <cellStyle name="Normal 3 3 5 2 5_AVA DVA EL" xfId="29875" xr:uid="{00000000-0005-0000-0000-0000F2A50000}"/>
    <cellStyle name="Normal 3 3 5 2 6" xfId="29876" xr:uid="{00000000-0005-0000-0000-0000F3A50000}"/>
    <cellStyle name="Normal 3 3 5 2 6 2" xfId="29877" xr:uid="{00000000-0005-0000-0000-0000F4A50000}"/>
    <cellStyle name="Normal 3 3 5 2 6 3" xfId="29878" xr:uid="{00000000-0005-0000-0000-0000F5A50000}"/>
    <cellStyle name="Normal 3 3 5 2 6_AVA DVA EL" xfId="29879" xr:uid="{00000000-0005-0000-0000-0000F6A50000}"/>
    <cellStyle name="Normal 3 3 5 2 7" xfId="29880" xr:uid="{00000000-0005-0000-0000-0000F7A50000}"/>
    <cellStyle name="Normal 3 3 5 2 7 2" xfId="29881" xr:uid="{00000000-0005-0000-0000-0000F8A50000}"/>
    <cellStyle name="Normal 3 3 5 2 7 3" xfId="29882" xr:uid="{00000000-0005-0000-0000-0000F9A50000}"/>
    <cellStyle name="Normal 3 3 5 2 7_AVA DVA EL" xfId="29883" xr:uid="{00000000-0005-0000-0000-0000FAA50000}"/>
    <cellStyle name="Normal 3 3 5 2 8" xfId="29884" xr:uid="{00000000-0005-0000-0000-0000FBA50000}"/>
    <cellStyle name="Normal 3 3 5 2 8 2" xfId="29885" xr:uid="{00000000-0005-0000-0000-0000FCA50000}"/>
    <cellStyle name="Normal 3 3 5 2 8 3" xfId="29886" xr:uid="{00000000-0005-0000-0000-0000FDA50000}"/>
    <cellStyle name="Normal 3 3 5 2 8_AVA DVA EL" xfId="29887" xr:uid="{00000000-0005-0000-0000-0000FEA50000}"/>
    <cellStyle name="Normal 3 3 5 2 9" xfId="29888" xr:uid="{00000000-0005-0000-0000-0000FFA50000}"/>
    <cellStyle name="Normal 3 3 5 2 9 2" xfId="29889" xr:uid="{00000000-0005-0000-0000-000000A60000}"/>
    <cellStyle name="Normal 3 3 5 2 9 3" xfId="29890" xr:uid="{00000000-0005-0000-0000-000001A60000}"/>
    <cellStyle name="Normal 3 3 5 2 9_AVA DVA EL" xfId="29891" xr:uid="{00000000-0005-0000-0000-000002A60000}"/>
    <cellStyle name="Normal 3 3 5 2_AVA DVA EL" xfId="29892" xr:uid="{00000000-0005-0000-0000-000003A60000}"/>
    <cellStyle name="Normal 3 3 5 3" xfId="29893" xr:uid="{00000000-0005-0000-0000-000004A60000}"/>
    <cellStyle name="Normal 3 3 5 3 2" xfId="29894" xr:uid="{00000000-0005-0000-0000-000005A60000}"/>
    <cellStyle name="Normal 3 3 5 3 2 2" xfId="29895" xr:uid="{00000000-0005-0000-0000-000006A60000}"/>
    <cellStyle name="Normal 3 3 5 3 2 3" xfId="29896" xr:uid="{00000000-0005-0000-0000-000007A60000}"/>
    <cellStyle name="Normal 3 3 5 3 2_AVA DVA EL" xfId="29897" xr:uid="{00000000-0005-0000-0000-000008A60000}"/>
    <cellStyle name="Normal 3 3 5 3 3" xfId="29898" xr:uid="{00000000-0005-0000-0000-000009A60000}"/>
    <cellStyle name="Normal 3 3 5 3 3 2" xfId="29899" xr:uid="{00000000-0005-0000-0000-00000AA60000}"/>
    <cellStyle name="Normal 3 3 5 3 3 3" xfId="29900" xr:uid="{00000000-0005-0000-0000-00000BA60000}"/>
    <cellStyle name="Normal 3 3 5 3 3_AVA DVA EL" xfId="29901" xr:uid="{00000000-0005-0000-0000-00000CA60000}"/>
    <cellStyle name="Normal 3 3 5 3 4" xfId="29902" xr:uid="{00000000-0005-0000-0000-00000DA60000}"/>
    <cellStyle name="Normal 3 3 5 3 5" xfId="29903" xr:uid="{00000000-0005-0000-0000-00000EA60000}"/>
    <cellStyle name="Normal 3 3 5 3_AVA DVA EL" xfId="29904" xr:uid="{00000000-0005-0000-0000-00000FA60000}"/>
    <cellStyle name="Normal 3 3 5 4" xfId="29905" xr:uid="{00000000-0005-0000-0000-000010A60000}"/>
    <cellStyle name="Normal 3 3 5 4 2" xfId="29906" xr:uid="{00000000-0005-0000-0000-000011A60000}"/>
    <cellStyle name="Normal 3 3 5 4 3" xfId="29907" xr:uid="{00000000-0005-0000-0000-000012A60000}"/>
    <cellStyle name="Normal 3 3 5 4_AVA DVA EL" xfId="29908" xr:uid="{00000000-0005-0000-0000-000013A60000}"/>
    <cellStyle name="Normal 3 3 5 5" xfId="29909" xr:uid="{00000000-0005-0000-0000-000014A60000}"/>
    <cellStyle name="Normal 3 3 5 5 2" xfId="29910" xr:uid="{00000000-0005-0000-0000-000015A60000}"/>
    <cellStyle name="Normal 3 3 5 5 3" xfId="29911" xr:uid="{00000000-0005-0000-0000-000016A60000}"/>
    <cellStyle name="Normal 3 3 5 5_AVA DVA EL" xfId="29912" xr:uid="{00000000-0005-0000-0000-000017A60000}"/>
    <cellStyle name="Normal 3 3 5 6" xfId="29913" xr:uid="{00000000-0005-0000-0000-000018A60000}"/>
    <cellStyle name="Normal 3 3 5 6 2" xfId="29914" xr:uid="{00000000-0005-0000-0000-000019A60000}"/>
    <cellStyle name="Normal 3 3 5 6 3" xfId="29915" xr:uid="{00000000-0005-0000-0000-00001AA60000}"/>
    <cellStyle name="Normal 3 3 5 6_AVA DVA EL" xfId="29916" xr:uid="{00000000-0005-0000-0000-00001BA60000}"/>
    <cellStyle name="Normal 3 3 5 7" xfId="29917" xr:uid="{00000000-0005-0000-0000-00001CA60000}"/>
    <cellStyle name="Normal 3 3 5 7 2" xfId="29918" xr:uid="{00000000-0005-0000-0000-00001DA60000}"/>
    <cellStyle name="Normal 3 3 5 7 3" xfId="29919" xr:uid="{00000000-0005-0000-0000-00001EA60000}"/>
    <cellStyle name="Normal 3 3 5 7_AVA DVA EL" xfId="29920" xr:uid="{00000000-0005-0000-0000-00001FA60000}"/>
    <cellStyle name="Normal 3 3 5 8" xfId="29921" xr:uid="{00000000-0005-0000-0000-000020A60000}"/>
    <cellStyle name="Normal 3 3 5 8 2" xfId="29922" xr:uid="{00000000-0005-0000-0000-000021A60000}"/>
    <cellStyle name="Normal 3 3 5 8 3" xfId="29923" xr:uid="{00000000-0005-0000-0000-000022A60000}"/>
    <cellStyle name="Normal 3 3 5 8_AVA DVA EL" xfId="29924" xr:uid="{00000000-0005-0000-0000-000023A60000}"/>
    <cellStyle name="Normal 3 3 5 9" xfId="29925" xr:uid="{00000000-0005-0000-0000-000024A60000}"/>
    <cellStyle name="Normal 3 3 5 9 2" xfId="29926" xr:uid="{00000000-0005-0000-0000-000025A60000}"/>
    <cellStyle name="Normal 3 3 5 9 3" xfId="29927" xr:uid="{00000000-0005-0000-0000-000026A60000}"/>
    <cellStyle name="Normal 3 3 5 9_AVA DVA EL" xfId="29928" xr:uid="{00000000-0005-0000-0000-000027A60000}"/>
    <cellStyle name="Normal 3 3 5_AVA DVA EL" xfId="29929" xr:uid="{00000000-0005-0000-0000-000028A60000}"/>
    <cellStyle name="Normal 3 3 6" xfId="29930" xr:uid="{00000000-0005-0000-0000-000029A60000}"/>
    <cellStyle name="Normal 3 3 6 10" xfId="29931" xr:uid="{00000000-0005-0000-0000-00002AA60000}"/>
    <cellStyle name="Normal 3 3 6 10 2" xfId="29932" xr:uid="{00000000-0005-0000-0000-00002BA60000}"/>
    <cellStyle name="Normal 3 3 6 10 3" xfId="29933" xr:uid="{00000000-0005-0000-0000-00002CA60000}"/>
    <cellStyle name="Normal 3 3 6 10_AVA DVA EL" xfId="29934" xr:uid="{00000000-0005-0000-0000-00002DA60000}"/>
    <cellStyle name="Normal 3 3 6 11" xfId="29935" xr:uid="{00000000-0005-0000-0000-00002EA60000}"/>
    <cellStyle name="Normal 3 3 6 12" xfId="29936" xr:uid="{00000000-0005-0000-0000-00002FA60000}"/>
    <cellStyle name="Normal 3 3 6 13" xfId="36238" xr:uid="{00000000-0005-0000-0000-000030A60000}"/>
    <cellStyle name="Normal 3 3 6 14" xfId="36435" xr:uid="{00000000-0005-0000-0000-000031A60000}"/>
    <cellStyle name="Normal 3 3 6 2" xfId="29937" xr:uid="{00000000-0005-0000-0000-000032A60000}"/>
    <cellStyle name="Normal 3 3 6 2 2" xfId="29938" xr:uid="{00000000-0005-0000-0000-000033A60000}"/>
    <cellStyle name="Normal 3 3 6 2 2 2" xfId="29939" xr:uid="{00000000-0005-0000-0000-000034A60000}"/>
    <cellStyle name="Normal 3 3 6 2 2 3" xfId="29940" xr:uid="{00000000-0005-0000-0000-000035A60000}"/>
    <cellStyle name="Normal 3 3 6 2 2_AVA DVA EL" xfId="29941" xr:uid="{00000000-0005-0000-0000-000036A60000}"/>
    <cellStyle name="Normal 3 3 6 2 3" xfId="29942" xr:uid="{00000000-0005-0000-0000-000037A60000}"/>
    <cellStyle name="Normal 3 3 6 2 3 2" xfId="29943" xr:uid="{00000000-0005-0000-0000-000038A60000}"/>
    <cellStyle name="Normal 3 3 6 2 3 3" xfId="29944" xr:uid="{00000000-0005-0000-0000-000039A60000}"/>
    <cellStyle name="Normal 3 3 6 2 3_AVA DVA EL" xfId="29945" xr:uid="{00000000-0005-0000-0000-00003AA60000}"/>
    <cellStyle name="Normal 3 3 6 2 4" xfId="29946" xr:uid="{00000000-0005-0000-0000-00003BA60000}"/>
    <cellStyle name="Normal 3 3 6 2 5" xfId="29947" xr:uid="{00000000-0005-0000-0000-00003CA60000}"/>
    <cellStyle name="Normal 3 3 6 2_AVA DVA EL" xfId="29948" xr:uid="{00000000-0005-0000-0000-00003DA60000}"/>
    <cellStyle name="Normal 3 3 6 3" xfId="29949" xr:uid="{00000000-0005-0000-0000-00003EA60000}"/>
    <cellStyle name="Normal 3 3 6 3 2" xfId="29950" xr:uid="{00000000-0005-0000-0000-00003FA60000}"/>
    <cellStyle name="Normal 3 3 6 3 3" xfId="29951" xr:uid="{00000000-0005-0000-0000-000040A60000}"/>
    <cellStyle name="Normal 3 3 6 3_AVA DVA EL" xfId="29952" xr:uid="{00000000-0005-0000-0000-000041A60000}"/>
    <cellStyle name="Normal 3 3 6 4" xfId="29953" xr:uid="{00000000-0005-0000-0000-000042A60000}"/>
    <cellStyle name="Normal 3 3 6 4 2" xfId="29954" xr:uid="{00000000-0005-0000-0000-000043A60000}"/>
    <cellStyle name="Normal 3 3 6 4 3" xfId="29955" xr:uid="{00000000-0005-0000-0000-000044A60000}"/>
    <cellStyle name="Normal 3 3 6 4_AVA DVA EL" xfId="29956" xr:uid="{00000000-0005-0000-0000-000045A60000}"/>
    <cellStyle name="Normal 3 3 6 5" xfId="29957" xr:uid="{00000000-0005-0000-0000-000046A60000}"/>
    <cellStyle name="Normal 3 3 6 5 2" xfId="29958" xr:uid="{00000000-0005-0000-0000-000047A60000}"/>
    <cellStyle name="Normal 3 3 6 5 3" xfId="29959" xr:uid="{00000000-0005-0000-0000-000048A60000}"/>
    <cellStyle name="Normal 3 3 6 5_AVA DVA EL" xfId="29960" xr:uid="{00000000-0005-0000-0000-000049A60000}"/>
    <cellStyle name="Normal 3 3 6 6" xfId="29961" xr:uid="{00000000-0005-0000-0000-00004AA60000}"/>
    <cellStyle name="Normal 3 3 6 6 2" xfId="29962" xr:uid="{00000000-0005-0000-0000-00004BA60000}"/>
    <cellStyle name="Normal 3 3 6 6 3" xfId="29963" xr:uid="{00000000-0005-0000-0000-00004CA60000}"/>
    <cellStyle name="Normal 3 3 6 6_AVA DVA EL" xfId="29964" xr:uid="{00000000-0005-0000-0000-00004DA60000}"/>
    <cellStyle name="Normal 3 3 6 7" xfId="29965" xr:uid="{00000000-0005-0000-0000-00004EA60000}"/>
    <cellStyle name="Normal 3 3 6 7 2" xfId="29966" xr:uid="{00000000-0005-0000-0000-00004FA60000}"/>
    <cellStyle name="Normal 3 3 6 7 3" xfId="29967" xr:uid="{00000000-0005-0000-0000-000050A60000}"/>
    <cellStyle name="Normal 3 3 6 7_AVA DVA EL" xfId="29968" xr:uid="{00000000-0005-0000-0000-000051A60000}"/>
    <cellStyle name="Normal 3 3 6 8" xfId="29969" xr:uid="{00000000-0005-0000-0000-000052A60000}"/>
    <cellStyle name="Normal 3 3 6 8 2" xfId="29970" xr:uid="{00000000-0005-0000-0000-000053A60000}"/>
    <cellStyle name="Normal 3 3 6 8 3" xfId="29971" xr:uid="{00000000-0005-0000-0000-000054A60000}"/>
    <cellStyle name="Normal 3 3 6 8_AVA DVA EL" xfId="29972" xr:uid="{00000000-0005-0000-0000-000055A60000}"/>
    <cellStyle name="Normal 3 3 6 9" xfId="29973" xr:uid="{00000000-0005-0000-0000-000056A60000}"/>
    <cellStyle name="Normal 3 3 6 9 2" xfId="29974" xr:uid="{00000000-0005-0000-0000-000057A60000}"/>
    <cellStyle name="Normal 3 3 6 9 3" xfId="29975" xr:uid="{00000000-0005-0000-0000-000058A60000}"/>
    <cellStyle name="Normal 3 3 6 9_AVA DVA EL" xfId="29976" xr:uid="{00000000-0005-0000-0000-000059A60000}"/>
    <cellStyle name="Normal 3 3 6_AVA DVA EL" xfId="29977" xr:uid="{00000000-0005-0000-0000-00005AA60000}"/>
    <cellStyle name="Normal 3 3 7" xfId="29978" xr:uid="{00000000-0005-0000-0000-00005BA60000}"/>
    <cellStyle name="Normal 3 3 7 2" xfId="29979" xr:uid="{00000000-0005-0000-0000-00005CA60000}"/>
    <cellStyle name="Normal 3 3 7 2 2" xfId="29980" xr:uid="{00000000-0005-0000-0000-00005DA60000}"/>
    <cellStyle name="Normal 3 3 7 2 3" xfId="29981" xr:uid="{00000000-0005-0000-0000-00005EA60000}"/>
    <cellStyle name="Normal 3 3 7 2_AVA DVA EL" xfId="29982" xr:uid="{00000000-0005-0000-0000-00005FA60000}"/>
    <cellStyle name="Normal 3 3 7 3" xfId="29983" xr:uid="{00000000-0005-0000-0000-000060A60000}"/>
    <cellStyle name="Normal 3 3 7 3 2" xfId="29984" xr:uid="{00000000-0005-0000-0000-000061A60000}"/>
    <cellStyle name="Normal 3 3 7 3 3" xfId="29985" xr:uid="{00000000-0005-0000-0000-000062A60000}"/>
    <cellStyle name="Normal 3 3 7 3_AVA DVA EL" xfId="29986" xr:uid="{00000000-0005-0000-0000-000063A60000}"/>
    <cellStyle name="Normal 3 3 7 4" xfId="29987" xr:uid="{00000000-0005-0000-0000-000064A60000}"/>
    <cellStyle name="Normal 3 3 7 4 2" xfId="29988" xr:uid="{00000000-0005-0000-0000-000065A60000}"/>
    <cellStyle name="Normal 3 3 7 4 3" xfId="29989" xr:uid="{00000000-0005-0000-0000-000066A60000}"/>
    <cellStyle name="Normal 3 3 7 4_AVA DVA EL" xfId="29990" xr:uid="{00000000-0005-0000-0000-000067A60000}"/>
    <cellStyle name="Normal 3 3 7 5" xfId="29991" xr:uid="{00000000-0005-0000-0000-000068A60000}"/>
    <cellStyle name="Normal 3 3 7 6" xfId="29992" xr:uid="{00000000-0005-0000-0000-000069A60000}"/>
    <cellStyle name="Normal 3 3 7 7" xfId="36239" xr:uid="{00000000-0005-0000-0000-00006AA60000}"/>
    <cellStyle name="Normal 3 3 7 8" xfId="36436" xr:uid="{00000000-0005-0000-0000-00006BA60000}"/>
    <cellStyle name="Normal 3 3 7_AVA DVA EL" xfId="29993" xr:uid="{00000000-0005-0000-0000-00006CA60000}"/>
    <cellStyle name="Normal 3 3 8" xfId="29994" xr:uid="{00000000-0005-0000-0000-00006DA60000}"/>
    <cellStyle name="Normal 3 3 8 2" xfId="29995" xr:uid="{00000000-0005-0000-0000-00006EA60000}"/>
    <cellStyle name="Normal 3 3 8 2 2" xfId="29996" xr:uid="{00000000-0005-0000-0000-00006FA60000}"/>
    <cellStyle name="Normal 3 3 8 2 3" xfId="29997" xr:uid="{00000000-0005-0000-0000-000070A60000}"/>
    <cellStyle name="Normal 3 3 8 2_AVA DVA EL" xfId="29998" xr:uid="{00000000-0005-0000-0000-000071A60000}"/>
    <cellStyle name="Normal 3 3 8 3" xfId="29999" xr:uid="{00000000-0005-0000-0000-000072A60000}"/>
    <cellStyle name="Normal 3 3 8 3 2" xfId="30000" xr:uid="{00000000-0005-0000-0000-000073A60000}"/>
    <cellStyle name="Normal 3 3 8 3 3" xfId="30001" xr:uid="{00000000-0005-0000-0000-000074A60000}"/>
    <cellStyle name="Normal 3 3 8 3_AVA DVA EL" xfId="30002" xr:uid="{00000000-0005-0000-0000-000075A60000}"/>
    <cellStyle name="Normal 3 3 8 4" xfId="30003" xr:uid="{00000000-0005-0000-0000-000076A60000}"/>
    <cellStyle name="Normal 3 3 8 4 2" xfId="30004" xr:uid="{00000000-0005-0000-0000-000077A60000}"/>
    <cellStyle name="Normal 3 3 8 4 3" xfId="30005" xr:uid="{00000000-0005-0000-0000-000078A60000}"/>
    <cellStyle name="Normal 3 3 8 4_AVA DVA EL" xfId="30006" xr:uid="{00000000-0005-0000-0000-000079A60000}"/>
    <cellStyle name="Normal 3 3 8 5" xfId="30007" xr:uid="{00000000-0005-0000-0000-00007AA60000}"/>
    <cellStyle name="Normal 3 3 8 6" xfId="30008" xr:uid="{00000000-0005-0000-0000-00007BA60000}"/>
    <cellStyle name="Normal 3 3 8 7" xfId="36339" xr:uid="{00000000-0005-0000-0000-00007CA60000}"/>
    <cellStyle name="Normal 3 3 8 8" xfId="36430" xr:uid="{00000000-0005-0000-0000-00007DA60000}"/>
    <cellStyle name="Normal 3 3 8_AVA DVA EL" xfId="30009" xr:uid="{00000000-0005-0000-0000-00007EA60000}"/>
    <cellStyle name="Normal 3 3 9" xfId="30010" xr:uid="{00000000-0005-0000-0000-00007FA60000}"/>
    <cellStyle name="Normal 3 3 9 2" xfId="30011" xr:uid="{00000000-0005-0000-0000-000080A60000}"/>
    <cellStyle name="Normal 3 3 9 2 2" xfId="30012" xr:uid="{00000000-0005-0000-0000-000081A60000}"/>
    <cellStyle name="Normal 3 3 9 2 3" xfId="30013" xr:uid="{00000000-0005-0000-0000-000082A60000}"/>
    <cellStyle name="Normal 3 3 9 2_AVA DVA EL" xfId="30014" xr:uid="{00000000-0005-0000-0000-000083A60000}"/>
    <cellStyle name="Normal 3 3 9 3" xfId="30015" xr:uid="{00000000-0005-0000-0000-000084A60000}"/>
    <cellStyle name="Normal 3 3 9 4" xfId="30016" xr:uid="{00000000-0005-0000-0000-000085A60000}"/>
    <cellStyle name="Normal 3 3 9 5" xfId="36363" xr:uid="{00000000-0005-0000-0000-000086A60000}"/>
    <cellStyle name="Normal 3 3 9 6" xfId="36427" xr:uid="{00000000-0005-0000-0000-000087A60000}"/>
    <cellStyle name="Normal 3 3 9_AVA DVA EL" xfId="30017" xr:uid="{00000000-0005-0000-0000-000088A60000}"/>
    <cellStyle name="Normal 3 3_4Q16" xfId="30018" xr:uid="{00000000-0005-0000-0000-000089A60000}"/>
    <cellStyle name="Normal 3 4" xfId="8425" xr:uid="{00000000-0005-0000-0000-00008AA60000}"/>
    <cellStyle name="Normal 3 4 10" xfId="36233" xr:uid="{00000000-0005-0000-0000-00008BA60000}"/>
    <cellStyle name="Normal 3 4 11" xfId="36873" xr:uid="{00000000-0005-0000-0000-00008CA60000}"/>
    <cellStyle name="Normal 3 4 2" xfId="8426" xr:uid="{00000000-0005-0000-0000-00008DA60000}"/>
    <cellStyle name="Normal 3 4 2 2" xfId="8427" xr:uid="{00000000-0005-0000-0000-00008EA60000}"/>
    <cellStyle name="Normal 3 4 2 2 2" xfId="30019" xr:uid="{00000000-0005-0000-0000-00008FA60000}"/>
    <cellStyle name="Normal 3 4 2 2_A01" xfId="35959" xr:uid="{00000000-0005-0000-0000-000090A60000}"/>
    <cellStyle name="Normal 3 4 2 3" xfId="30020" xr:uid="{00000000-0005-0000-0000-000091A60000}"/>
    <cellStyle name="Normal 3 4 2 3 2" xfId="30021" xr:uid="{00000000-0005-0000-0000-000092A60000}"/>
    <cellStyle name="Normal 3 4 2 3 3" xfId="30022" xr:uid="{00000000-0005-0000-0000-000093A60000}"/>
    <cellStyle name="Normal 3 4 2 3_AVA DVA EL" xfId="30023" xr:uid="{00000000-0005-0000-0000-000094A60000}"/>
    <cellStyle name="Normal 3 4 2 4" xfId="30024" xr:uid="{00000000-0005-0000-0000-000095A60000}"/>
    <cellStyle name="Normal 3 4 2 5" xfId="36874" xr:uid="{00000000-0005-0000-0000-000096A60000}"/>
    <cellStyle name="Normal 3 4 2_4Q16" xfId="30025"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6" xr:uid="{00000000-0005-0000-0000-0000A7A60000}"/>
    <cellStyle name="Normal 3 4 6" xfId="8442" xr:uid="{00000000-0005-0000-0000-0000A8A60000}"/>
    <cellStyle name="Normal 3 4 6 2" xfId="8443" xr:uid="{00000000-0005-0000-0000-0000A9A60000}"/>
    <cellStyle name="Normal 3 4 6 3" xfId="30027" xr:uid="{00000000-0005-0000-0000-0000AAA60000}"/>
    <cellStyle name="Normal 3 4 6_AVA DVA EL" xfId="30028" xr:uid="{00000000-0005-0000-0000-0000ABA60000}"/>
    <cellStyle name="Normal 3 4 7" xfId="8444" xr:uid="{00000000-0005-0000-0000-0000ACA60000}"/>
    <cellStyle name="Normal 3 4 7 2" xfId="8445" xr:uid="{00000000-0005-0000-0000-0000ADA60000}"/>
    <cellStyle name="Normal 3 4 7 3" xfId="30029" xr:uid="{00000000-0005-0000-0000-0000AEA60000}"/>
    <cellStyle name="Normal 3 4 7_AVA DVA EL" xfId="30030" xr:uid="{00000000-0005-0000-0000-0000AFA60000}"/>
    <cellStyle name="Normal 3 4 8" xfId="30031" xr:uid="{00000000-0005-0000-0000-0000B0A60000}"/>
    <cellStyle name="Normal 3 4 8 2" xfId="36158" xr:uid="{00000000-0005-0000-0000-0000B1A60000}"/>
    <cellStyle name="Normal 3 4 9" xfId="36240" xr:uid="{00000000-0005-0000-0000-0000B2A60000}"/>
    <cellStyle name="Normal 3 4_4Q16" xfId="30032" xr:uid="{00000000-0005-0000-0000-0000B3A60000}"/>
    <cellStyle name="Normal 3 5" xfId="8446" xr:uid="{00000000-0005-0000-0000-0000B4A60000}"/>
    <cellStyle name="Normal 3 5 10" xfId="30033" xr:uid="{00000000-0005-0000-0000-0000B5A60000}"/>
    <cellStyle name="Normal 3 5 10 2" xfId="30034" xr:uid="{00000000-0005-0000-0000-0000B6A60000}"/>
    <cellStyle name="Normal 3 5 10 3" xfId="30035" xr:uid="{00000000-0005-0000-0000-0000B7A60000}"/>
    <cellStyle name="Normal 3 5 10_AVA DVA EL" xfId="30036" xr:uid="{00000000-0005-0000-0000-0000B8A60000}"/>
    <cellStyle name="Normal 3 5 11" xfId="30037" xr:uid="{00000000-0005-0000-0000-0000B9A60000}"/>
    <cellStyle name="Normal 3 5 11 2" xfId="30038" xr:uid="{00000000-0005-0000-0000-0000BAA60000}"/>
    <cellStyle name="Normal 3 5 11 3" xfId="30039" xr:uid="{00000000-0005-0000-0000-0000BBA60000}"/>
    <cellStyle name="Normal 3 5 11_AVA DVA EL" xfId="30040" xr:uid="{00000000-0005-0000-0000-0000BCA60000}"/>
    <cellStyle name="Normal 3 5 12" xfId="30041" xr:uid="{00000000-0005-0000-0000-0000BDA60000}"/>
    <cellStyle name="Normal 3 5 13" xfId="50588" xr:uid="{00000000-0005-0000-0000-0000BEA60000}"/>
    <cellStyle name="Normal 3 5 2" xfId="30042" xr:uid="{00000000-0005-0000-0000-0000BFA60000}"/>
    <cellStyle name="Normal 3 5 2 10" xfId="30043" xr:uid="{00000000-0005-0000-0000-0000C0A60000}"/>
    <cellStyle name="Normal 3 5 2 10 2" xfId="30044" xr:uid="{00000000-0005-0000-0000-0000C1A60000}"/>
    <cellStyle name="Normal 3 5 2 10 3" xfId="30045" xr:uid="{00000000-0005-0000-0000-0000C2A60000}"/>
    <cellStyle name="Normal 3 5 2 10_AVA DVA EL" xfId="30046" xr:uid="{00000000-0005-0000-0000-0000C3A60000}"/>
    <cellStyle name="Normal 3 5 2 11" xfId="30047" xr:uid="{00000000-0005-0000-0000-0000C4A60000}"/>
    <cellStyle name="Normal 3 5 2 12" xfId="30048" xr:uid="{00000000-0005-0000-0000-0000C5A60000}"/>
    <cellStyle name="Normal 3 5 2 13" xfId="36314" xr:uid="{00000000-0005-0000-0000-0000C6A60000}"/>
    <cellStyle name="Normal 3 5 2 14" xfId="36433" xr:uid="{00000000-0005-0000-0000-0000C7A60000}"/>
    <cellStyle name="Normal 3 5 2 2" xfId="30049" xr:uid="{00000000-0005-0000-0000-0000C8A60000}"/>
    <cellStyle name="Normal 3 5 2 2 2" xfId="30050" xr:uid="{00000000-0005-0000-0000-0000C9A60000}"/>
    <cellStyle name="Normal 3 5 2 2 2 2" xfId="30051" xr:uid="{00000000-0005-0000-0000-0000CAA60000}"/>
    <cellStyle name="Normal 3 5 2 2 2 3" xfId="30052" xr:uid="{00000000-0005-0000-0000-0000CBA60000}"/>
    <cellStyle name="Normal 3 5 2 2 2_AVA DVA EL" xfId="30053" xr:uid="{00000000-0005-0000-0000-0000CCA60000}"/>
    <cellStyle name="Normal 3 5 2 2 3" xfId="30054" xr:uid="{00000000-0005-0000-0000-0000CDA60000}"/>
    <cellStyle name="Normal 3 5 2 2 3 2" xfId="30055" xr:uid="{00000000-0005-0000-0000-0000CEA60000}"/>
    <cellStyle name="Normal 3 5 2 2 3 3" xfId="30056" xr:uid="{00000000-0005-0000-0000-0000CFA60000}"/>
    <cellStyle name="Normal 3 5 2 2 3_AVA DVA EL" xfId="30057" xr:uid="{00000000-0005-0000-0000-0000D0A60000}"/>
    <cellStyle name="Normal 3 5 2 2 4" xfId="30058" xr:uid="{00000000-0005-0000-0000-0000D1A60000}"/>
    <cellStyle name="Normal 3 5 2 2 5" xfId="30059" xr:uid="{00000000-0005-0000-0000-0000D2A60000}"/>
    <cellStyle name="Normal 3 5 2 2_AVA DVA EL" xfId="30060" xr:uid="{00000000-0005-0000-0000-0000D3A60000}"/>
    <cellStyle name="Normal 3 5 2 3" xfId="30061" xr:uid="{00000000-0005-0000-0000-0000D4A60000}"/>
    <cellStyle name="Normal 3 5 2 3 2" xfId="30062" xr:uid="{00000000-0005-0000-0000-0000D5A60000}"/>
    <cellStyle name="Normal 3 5 2 3 3" xfId="30063" xr:uid="{00000000-0005-0000-0000-0000D6A60000}"/>
    <cellStyle name="Normal 3 5 2 3_AVA DVA EL" xfId="30064" xr:uid="{00000000-0005-0000-0000-0000D7A60000}"/>
    <cellStyle name="Normal 3 5 2 4" xfId="30065" xr:uid="{00000000-0005-0000-0000-0000D8A60000}"/>
    <cellStyle name="Normal 3 5 2 4 2" xfId="30066" xr:uid="{00000000-0005-0000-0000-0000D9A60000}"/>
    <cellStyle name="Normal 3 5 2 4 3" xfId="30067" xr:uid="{00000000-0005-0000-0000-0000DAA60000}"/>
    <cellStyle name="Normal 3 5 2 4_AVA DVA EL" xfId="30068" xr:uid="{00000000-0005-0000-0000-0000DBA60000}"/>
    <cellStyle name="Normal 3 5 2 5" xfId="30069" xr:uid="{00000000-0005-0000-0000-0000DCA60000}"/>
    <cellStyle name="Normal 3 5 2 5 2" xfId="30070" xr:uid="{00000000-0005-0000-0000-0000DDA60000}"/>
    <cellStyle name="Normal 3 5 2 5 3" xfId="30071" xr:uid="{00000000-0005-0000-0000-0000DEA60000}"/>
    <cellStyle name="Normal 3 5 2 5_AVA DVA EL" xfId="30072" xr:uid="{00000000-0005-0000-0000-0000DFA60000}"/>
    <cellStyle name="Normal 3 5 2 6" xfId="30073" xr:uid="{00000000-0005-0000-0000-0000E0A60000}"/>
    <cellStyle name="Normal 3 5 2 6 2" xfId="30074" xr:uid="{00000000-0005-0000-0000-0000E1A60000}"/>
    <cellStyle name="Normal 3 5 2 6 3" xfId="30075" xr:uid="{00000000-0005-0000-0000-0000E2A60000}"/>
    <cellStyle name="Normal 3 5 2 6_AVA DVA EL" xfId="30076" xr:uid="{00000000-0005-0000-0000-0000E3A60000}"/>
    <cellStyle name="Normal 3 5 2 7" xfId="30077" xr:uid="{00000000-0005-0000-0000-0000E4A60000}"/>
    <cellStyle name="Normal 3 5 2 7 2" xfId="30078" xr:uid="{00000000-0005-0000-0000-0000E5A60000}"/>
    <cellStyle name="Normal 3 5 2 7 3" xfId="30079" xr:uid="{00000000-0005-0000-0000-0000E6A60000}"/>
    <cellStyle name="Normal 3 5 2 7_AVA DVA EL" xfId="30080" xr:uid="{00000000-0005-0000-0000-0000E7A60000}"/>
    <cellStyle name="Normal 3 5 2 8" xfId="30081" xr:uid="{00000000-0005-0000-0000-0000E8A60000}"/>
    <cellStyle name="Normal 3 5 2 8 2" xfId="30082" xr:uid="{00000000-0005-0000-0000-0000E9A60000}"/>
    <cellStyle name="Normal 3 5 2 8 3" xfId="30083" xr:uid="{00000000-0005-0000-0000-0000EAA60000}"/>
    <cellStyle name="Normal 3 5 2 8_AVA DVA EL" xfId="30084" xr:uid="{00000000-0005-0000-0000-0000EBA60000}"/>
    <cellStyle name="Normal 3 5 2 9" xfId="30085" xr:uid="{00000000-0005-0000-0000-0000ECA60000}"/>
    <cellStyle name="Normal 3 5 2 9 2" xfId="30086" xr:uid="{00000000-0005-0000-0000-0000EDA60000}"/>
    <cellStyle name="Normal 3 5 2 9 3" xfId="30087" xr:uid="{00000000-0005-0000-0000-0000EEA60000}"/>
    <cellStyle name="Normal 3 5 2 9_AVA DVA EL" xfId="30088" xr:uid="{00000000-0005-0000-0000-0000EFA60000}"/>
    <cellStyle name="Normal 3 5 2_AVA DVA EL" xfId="30089" xr:uid="{00000000-0005-0000-0000-0000F0A60000}"/>
    <cellStyle name="Normal 3 5 3" xfId="30090" xr:uid="{00000000-0005-0000-0000-0000F1A60000}"/>
    <cellStyle name="Normal 3 5 3 2" xfId="30091" xr:uid="{00000000-0005-0000-0000-0000F2A60000}"/>
    <cellStyle name="Normal 3 5 3 2 2" xfId="30092" xr:uid="{00000000-0005-0000-0000-0000F3A60000}"/>
    <cellStyle name="Normal 3 5 3 2 3" xfId="30093" xr:uid="{00000000-0005-0000-0000-0000F4A60000}"/>
    <cellStyle name="Normal 3 5 3 2_AVA DVA EL" xfId="30094" xr:uid="{00000000-0005-0000-0000-0000F5A60000}"/>
    <cellStyle name="Normal 3 5 3 3" xfId="30095" xr:uid="{00000000-0005-0000-0000-0000F6A60000}"/>
    <cellStyle name="Normal 3 5 3 3 2" xfId="30096" xr:uid="{00000000-0005-0000-0000-0000F7A60000}"/>
    <cellStyle name="Normal 3 5 3 3 3" xfId="30097" xr:uid="{00000000-0005-0000-0000-0000F8A60000}"/>
    <cellStyle name="Normal 3 5 3 3_AVA DVA EL" xfId="30098" xr:uid="{00000000-0005-0000-0000-0000F9A60000}"/>
    <cellStyle name="Normal 3 5 3 4" xfId="30099" xr:uid="{00000000-0005-0000-0000-0000FAA60000}"/>
    <cellStyle name="Normal 3 5 3 5" xfId="30100" xr:uid="{00000000-0005-0000-0000-0000FBA60000}"/>
    <cellStyle name="Normal 3 5 3_AVA DVA EL" xfId="30101" xr:uid="{00000000-0005-0000-0000-0000FCA60000}"/>
    <cellStyle name="Normal 3 5 4" xfId="30102" xr:uid="{00000000-0005-0000-0000-0000FDA60000}"/>
    <cellStyle name="Normal 3 5 4 2" xfId="30103" xr:uid="{00000000-0005-0000-0000-0000FEA60000}"/>
    <cellStyle name="Normal 3 5 4 3" xfId="30104" xr:uid="{00000000-0005-0000-0000-0000FFA60000}"/>
    <cellStyle name="Normal 3 5 4_AVA DVA EL" xfId="30105" xr:uid="{00000000-0005-0000-0000-000000A70000}"/>
    <cellStyle name="Normal 3 5 5" xfId="30106" xr:uid="{00000000-0005-0000-0000-000001A70000}"/>
    <cellStyle name="Normal 3 5 5 2" xfId="30107" xr:uid="{00000000-0005-0000-0000-000002A70000}"/>
    <cellStyle name="Normal 3 5 5 3" xfId="30108" xr:uid="{00000000-0005-0000-0000-000003A70000}"/>
    <cellStyle name="Normal 3 5 5_AVA DVA EL" xfId="30109" xr:uid="{00000000-0005-0000-0000-000004A70000}"/>
    <cellStyle name="Normal 3 5 6" xfId="30110" xr:uid="{00000000-0005-0000-0000-000005A70000}"/>
    <cellStyle name="Normal 3 5 6 2" xfId="30111" xr:uid="{00000000-0005-0000-0000-000006A70000}"/>
    <cellStyle name="Normal 3 5 6 3" xfId="30112" xr:uid="{00000000-0005-0000-0000-000007A70000}"/>
    <cellStyle name="Normal 3 5 6_AVA DVA EL" xfId="30113" xr:uid="{00000000-0005-0000-0000-000008A70000}"/>
    <cellStyle name="Normal 3 5 7" xfId="30114" xr:uid="{00000000-0005-0000-0000-000009A70000}"/>
    <cellStyle name="Normal 3 5 7 2" xfId="30115" xr:uid="{00000000-0005-0000-0000-00000AA70000}"/>
    <cellStyle name="Normal 3 5 7 3" xfId="30116" xr:uid="{00000000-0005-0000-0000-00000BA70000}"/>
    <cellStyle name="Normal 3 5 7_AVA DVA EL" xfId="30117" xr:uid="{00000000-0005-0000-0000-00000CA70000}"/>
    <cellStyle name="Normal 3 5 8" xfId="30118" xr:uid="{00000000-0005-0000-0000-00000DA70000}"/>
    <cellStyle name="Normal 3 5 8 2" xfId="30119" xr:uid="{00000000-0005-0000-0000-00000EA70000}"/>
    <cellStyle name="Normal 3 5 8 3" xfId="30120" xr:uid="{00000000-0005-0000-0000-00000FA70000}"/>
    <cellStyle name="Normal 3 5 8_AVA DVA EL" xfId="30121" xr:uid="{00000000-0005-0000-0000-000010A70000}"/>
    <cellStyle name="Normal 3 5 9" xfId="30122" xr:uid="{00000000-0005-0000-0000-000011A70000}"/>
    <cellStyle name="Normal 3 5 9 2" xfId="30123" xr:uid="{00000000-0005-0000-0000-000012A70000}"/>
    <cellStyle name="Normal 3 5 9 3" xfId="30124" xr:uid="{00000000-0005-0000-0000-000013A70000}"/>
    <cellStyle name="Normal 3 5 9_AVA DVA EL" xfId="30125" xr:uid="{00000000-0005-0000-0000-000014A70000}"/>
    <cellStyle name="Normal 3 5_A01" xfId="35960" xr:uid="{00000000-0005-0000-0000-000015A70000}"/>
    <cellStyle name="Normal 3 6" xfId="8447" xr:uid="{00000000-0005-0000-0000-000016A70000}"/>
    <cellStyle name="Normal 3 6 2" xfId="30126" xr:uid="{00000000-0005-0000-0000-000017A70000}"/>
    <cellStyle name="Normal 3 6 2 2" xfId="30127" xr:uid="{00000000-0005-0000-0000-000018A70000}"/>
    <cellStyle name="Normal 3 6 2 3" xfId="30128" xr:uid="{00000000-0005-0000-0000-000019A70000}"/>
    <cellStyle name="Normal 3 6 2_AVA DVA EL" xfId="30129" xr:uid="{00000000-0005-0000-0000-00001AA70000}"/>
    <cellStyle name="Normal 3 6 3" xfId="30130" xr:uid="{00000000-0005-0000-0000-00001BA70000}"/>
    <cellStyle name="Normal 3 6 4" xfId="50589" xr:uid="{00000000-0005-0000-0000-00001CA70000}"/>
    <cellStyle name="Normal 3 6_A01" xfId="35961" xr:uid="{00000000-0005-0000-0000-00001DA70000}"/>
    <cellStyle name="Normal 3 7" xfId="8448" xr:uid="{00000000-0005-0000-0000-00001EA70000}"/>
    <cellStyle name="Normal 3 7 2" xfId="30131" xr:uid="{00000000-0005-0000-0000-00001FA70000}"/>
    <cellStyle name="Normal 3 7 2 2" xfId="30132" xr:uid="{00000000-0005-0000-0000-000020A70000}"/>
    <cellStyle name="Normal 3 7 2 3" xfId="30133" xr:uid="{00000000-0005-0000-0000-000021A70000}"/>
    <cellStyle name="Normal 3 7 2_AVA DVA EL" xfId="30134" xr:uid="{00000000-0005-0000-0000-000022A70000}"/>
    <cellStyle name="Normal 3 7 3" xfId="30135" xr:uid="{00000000-0005-0000-0000-000023A70000}"/>
    <cellStyle name="Normal 3 7 4" xfId="50590" xr:uid="{00000000-0005-0000-0000-000024A70000}"/>
    <cellStyle name="Normal 3 7_AVA DVA EL" xfId="30136" xr:uid="{00000000-0005-0000-0000-000025A70000}"/>
    <cellStyle name="Normal 3 8" xfId="8449" xr:uid="{00000000-0005-0000-0000-000026A70000}"/>
    <cellStyle name="Normal 3 8 2" xfId="30137" xr:uid="{00000000-0005-0000-0000-000027A70000}"/>
    <cellStyle name="Normal 3 8 2 2" xfId="30138" xr:uid="{00000000-0005-0000-0000-000028A70000}"/>
    <cellStyle name="Normal 3 8 2 3" xfId="30139" xr:uid="{00000000-0005-0000-0000-000029A70000}"/>
    <cellStyle name="Normal 3 8 2_AVA DVA EL" xfId="30140" xr:uid="{00000000-0005-0000-0000-00002AA70000}"/>
    <cellStyle name="Normal 3 8 3" xfId="30141" xr:uid="{00000000-0005-0000-0000-00002BA70000}"/>
    <cellStyle name="Normal 3 8 4" xfId="50591" xr:uid="{00000000-0005-0000-0000-00002CA70000}"/>
    <cellStyle name="Normal 3 8_AVA DVA EL" xfId="30142" xr:uid="{00000000-0005-0000-0000-00002DA70000}"/>
    <cellStyle name="Normal 3 9" xfId="8450" xr:uid="{00000000-0005-0000-0000-00002EA70000}"/>
    <cellStyle name="Normal 3 9 2" xfId="30143" xr:uid="{00000000-0005-0000-0000-00002FA70000}"/>
    <cellStyle name="Normal 3 9 3" xfId="50592" xr:uid="{00000000-0005-0000-0000-000030A70000}"/>
    <cellStyle name="Normal 3 9_AVA DVA EL" xfId="30144"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5" xr:uid="{00000000-0005-0000-0000-000035A70000}"/>
    <cellStyle name="Normal 30 2 2 2" xfId="50593" xr:uid="{00000000-0005-0000-0000-000036A70000}"/>
    <cellStyle name="Normal 30 2 3" xfId="50594" xr:uid="{00000000-0005-0000-0000-000037A70000}"/>
    <cellStyle name="Normal 30 2 4" xfId="50595" xr:uid="{00000000-0005-0000-0000-000038A70000}"/>
    <cellStyle name="Normal 30 2_AVA DVA EL" xfId="30146" xr:uid="{00000000-0005-0000-0000-000039A70000}"/>
    <cellStyle name="Normal 30 3" xfId="30147" xr:uid="{00000000-0005-0000-0000-00003AA70000}"/>
    <cellStyle name="Normal 30 3 2" xfId="30148" xr:uid="{00000000-0005-0000-0000-00003BA70000}"/>
    <cellStyle name="Normal 30 3 3" xfId="30149" xr:uid="{00000000-0005-0000-0000-00003CA70000}"/>
    <cellStyle name="Normal 30 3 4" xfId="50596" xr:uid="{00000000-0005-0000-0000-00003DA70000}"/>
    <cellStyle name="Normal 30 3_AVA DVA EL" xfId="30150" xr:uid="{00000000-0005-0000-0000-00003EA70000}"/>
    <cellStyle name="Normal 30 4" xfId="30151" xr:uid="{00000000-0005-0000-0000-00003FA70000}"/>
    <cellStyle name="Normal 30 4 2" xfId="50597"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598" xr:uid="{00000000-0005-0000-0000-000044A70000}"/>
    <cellStyle name="Normal 30_AVA DVA EL" xfId="30152" xr:uid="{00000000-0005-0000-0000-000045A70000}"/>
    <cellStyle name="Normal 31" xfId="8457" xr:uid="{00000000-0005-0000-0000-000046A70000}"/>
    <cellStyle name="Normal 31 2" xfId="8458" xr:uid="{00000000-0005-0000-0000-000047A70000}"/>
    <cellStyle name="Normal 31 2 2" xfId="30153" xr:uid="{00000000-0005-0000-0000-000048A70000}"/>
    <cellStyle name="Normal 31 2 3" xfId="50599" xr:uid="{00000000-0005-0000-0000-000049A70000}"/>
    <cellStyle name="Normal 31 2_AVA DVA EL" xfId="30154" xr:uid="{00000000-0005-0000-0000-00004AA70000}"/>
    <cellStyle name="Normal 31 3" xfId="30155" xr:uid="{00000000-0005-0000-0000-00004BA70000}"/>
    <cellStyle name="Normal 31 3 2" xfId="30156" xr:uid="{00000000-0005-0000-0000-00004CA70000}"/>
    <cellStyle name="Normal 31 3 3" xfId="30157" xr:uid="{00000000-0005-0000-0000-00004DA70000}"/>
    <cellStyle name="Normal 31 3 4" xfId="50600" xr:uid="{00000000-0005-0000-0000-00004EA70000}"/>
    <cellStyle name="Normal 31 3_AVA DVA EL" xfId="30158" xr:uid="{00000000-0005-0000-0000-00004FA70000}"/>
    <cellStyle name="Normal 31 4" xfId="30159" xr:uid="{00000000-0005-0000-0000-000050A70000}"/>
    <cellStyle name="Normal 31 5" xfId="50601" xr:uid="{00000000-0005-0000-0000-000051A70000}"/>
    <cellStyle name="Normal 31_AVA DVA EL" xfId="30160" xr:uid="{00000000-0005-0000-0000-000052A70000}"/>
    <cellStyle name="Normal 32" xfId="8459" xr:uid="{00000000-0005-0000-0000-000053A70000}"/>
    <cellStyle name="Normal 32 2" xfId="8460" xr:uid="{00000000-0005-0000-0000-000054A70000}"/>
    <cellStyle name="Normal 32 2 2" xfId="30161" xr:uid="{00000000-0005-0000-0000-000055A70000}"/>
    <cellStyle name="Normal 32 2 2 2" xfId="30162" xr:uid="{00000000-0005-0000-0000-000056A70000}"/>
    <cellStyle name="Normal 32 2 2 3" xfId="30163" xr:uid="{00000000-0005-0000-0000-000057A70000}"/>
    <cellStyle name="Normal 32 2 2_AVA DVA EL" xfId="30164" xr:uid="{00000000-0005-0000-0000-000058A70000}"/>
    <cellStyle name="Normal 32 2 3" xfId="50602" xr:uid="{00000000-0005-0000-0000-000059A70000}"/>
    <cellStyle name="Normal 32 2_AVA DVA EL" xfId="50603" xr:uid="{00000000-0005-0000-0000-00005AA70000}"/>
    <cellStyle name="Normal 32 3" xfId="30165" xr:uid="{00000000-0005-0000-0000-00005BA70000}"/>
    <cellStyle name="Normal 32 3 2" xfId="30166" xr:uid="{00000000-0005-0000-0000-00005CA70000}"/>
    <cellStyle name="Normal 32 3 3" xfId="30167" xr:uid="{00000000-0005-0000-0000-00005DA70000}"/>
    <cellStyle name="Normal 32 3 4" xfId="50604" xr:uid="{00000000-0005-0000-0000-00005EA70000}"/>
    <cellStyle name="Normal 32 3_AVA DVA EL" xfId="30168" xr:uid="{00000000-0005-0000-0000-00005FA70000}"/>
    <cellStyle name="Normal 32 4" xfId="30169" xr:uid="{00000000-0005-0000-0000-000060A70000}"/>
    <cellStyle name="Normal 32 4 2" xfId="30170" xr:uid="{00000000-0005-0000-0000-000061A70000}"/>
    <cellStyle name="Normal 32 4 3" xfId="30171" xr:uid="{00000000-0005-0000-0000-000062A70000}"/>
    <cellStyle name="Normal 32 4_AVA DVA EL" xfId="30172" xr:uid="{00000000-0005-0000-0000-000063A70000}"/>
    <cellStyle name="Normal 32 5" xfId="50605" xr:uid="{00000000-0005-0000-0000-000064A70000}"/>
    <cellStyle name="Normal 32_AVA DVA EL" xfId="50606" xr:uid="{00000000-0005-0000-0000-000065A70000}"/>
    <cellStyle name="Normal 33" xfId="8461" xr:uid="{00000000-0005-0000-0000-000066A70000}"/>
    <cellStyle name="Normal 33 2" xfId="30173" xr:uid="{00000000-0005-0000-0000-000067A70000}"/>
    <cellStyle name="Normal 33 2 2" xfId="30174" xr:uid="{00000000-0005-0000-0000-000068A70000}"/>
    <cellStyle name="Normal 33 2 3" xfId="30175" xr:uid="{00000000-0005-0000-0000-000069A70000}"/>
    <cellStyle name="Normal 33 2 4" xfId="50607" xr:uid="{00000000-0005-0000-0000-00006AA70000}"/>
    <cellStyle name="Normal 33 2_AVA DVA EL" xfId="30176" xr:uid="{00000000-0005-0000-0000-00006BA70000}"/>
    <cellStyle name="Normal 33 3" xfId="30177" xr:uid="{00000000-0005-0000-0000-00006CA70000}"/>
    <cellStyle name="Normal 33 3 2" xfId="50608" xr:uid="{00000000-0005-0000-0000-00006DA70000}"/>
    <cellStyle name="Normal 33 4" xfId="50609" xr:uid="{00000000-0005-0000-0000-00006EA70000}"/>
    <cellStyle name="Normal 33_AVA DVA EL" xfId="30178" xr:uid="{00000000-0005-0000-0000-00006FA70000}"/>
    <cellStyle name="Normal 34" xfId="8462" xr:uid="{00000000-0005-0000-0000-000070A70000}"/>
    <cellStyle name="Normal 34 2" xfId="30179" xr:uid="{00000000-0005-0000-0000-000071A70000}"/>
    <cellStyle name="Normal 34 2 2" xfId="30180" xr:uid="{00000000-0005-0000-0000-000072A70000}"/>
    <cellStyle name="Normal 34 2 3" xfId="30181" xr:uid="{00000000-0005-0000-0000-000073A70000}"/>
    <cellStyle name="Normal 34 2 4" xfId="50610" xr:uid="{00000000-0005-0000-0000-000074A70000}"/>
    <cellStyle name="Normal 34 2_AVA DVA EL" xfId="30182" xr:uid="{00000000-0005-0000-0000-000075A70000}"/>
    <cellStyle name="Normal 34 3" xfId="30183" xr:uid="{00000000-0005-0000-0000-000076A70000}"/>
    <cellStyle name="Normal 34 3 2" xfId="50611" xr:uid="{00000000-0005-0000-0000-000077A70000}"/>
    <cellStyle name="Normal 34 4" xfId="50612" xr:uid="{00000000-0005-0000-0000-000078A70000}"/>
    <cellStyle name="Normal 34_AVA DVA EL" xfId="30184" xr:uid="{00000000-0005-0000-0000-000079A70000}"/>
    <cellStyle name="Normal 35" xfId="8463" xr:uid="{00000000-0005-0000-0000-00007AA70000}"/>
    <cellStyle name="Normal 35 2" xfId="30185" xr:uid="{00000000-0005-0000-0000-00007BA70000}"/>
    <cellStyle name="Normal 35 2 2" xfId="30186" xr:uid="{00000000-0005-0000-0000-00007CA70000}"/>
    <cellStyle name="Normal 35 2 3" xfId="30187" xr:uid="{00000000-0005-0000-0000-00007DA70000}"/>
    <cellStyle name="Normal 35 2_AVA DVA EL" xfId="30188" xr:uid="{00000000-0005-0000-0000-00007EA70000}"/>
    <cellStyle name="Normal 35 3" xfId="30189" xr:uid="{00000000-0005-0000-0000-00007FA70000}"/>
    <cellStyle name="Normal 35 3 2" xfId="30190" xr:uid="{00000000-0005-0000-0000-000080A70000}"/>
    <cellStyle name="Normal 35 3 3" xfId="30191" xr:uid="{00000000-0005-0000-0000-000081A70000}"/>
    <cellStyle name="Normal 35 3_AVA DVA EL" xfId="30192" xr:uid="{00000000-0005-0000-0000-000082A70000}"/>
    <cellStyle name="Normal 35 4" xfId="30193" xr:uid="{00000000-0005-0000-0000-000083A70000}"/>
    <cellStyle name="Normal 35 4 2" xfId="30194" xr:uid="{00000000-0005-0000-0000-000084A70000}"/>
    <cellStyle name="Normal 35 4 3" xfId="30195" xr:uid="{00000000-0005-0000-0000-000085A70000}"/>
    <cellStyle name="Normal 35 4_AVA DVA EL" xfId="30196" xr:uid="{00000000-0005-0000-0000-000086A70000}"/>
    <cellStyle name="Normal 35 5" xfId="30197" xr:uid="{00000000-0005-0000-0000-000087A70000}"/>
    <cellStyle name="Normal 35 5 2" xfId="30198" xr:uid="{00000000-0005-0000-0000-000088A70000}"/>
    <cellStyle name="Normal 35 5 3" xfId="30199" xr:uid="{00000000-0005-0000-0000-000089A70000}"/>
    <cellStyle name="Normal 35 5_AVA DVA EL" xfId="30200" xr:uid="{00000000-0005-0000-0000-00008AA70000}"/>
    <cellStyle name="Normal 35 6" xfId="30201" xr:uid="{00000000-0005-0000-0000-00008BA70000}"/>
    <cellStyle name="Normal 35_AVA DVA EL" xfId="30202" xr:uid="{00000000-0005-0000-0000-00008CA70000}"/>
    <cellStyle name="Normal 36" xfId="8464" xr:uid="{00000000-0005-0000-0000-00008DA70000}"/>
    <cellStyle name="Normal 36 2" xfId="30203" xr:uid="{00000000-0005-0000-0000-00008EA70000}"/>
    <cellStyle name="Normal 36 2 2" xfId="30204" xr:uid="{00000000-0005-0000-0000-00008FA70000}"/>
    <cellStyle name="Normal 36 2 2 2" xfId="30205" xr:uid="{00000000-0005-0000-0000-000090A70000}"/>
    <cellStyle name="Normal 36 2 2 3" xfId="30206" xr:uid="{00000000-0005-0000-0000-000091A70000}"/>
    <cellStyle name="Normal 36 2 2_AVA DVA EL" xfId="30207" xr:uid="{00000000-0005-0000-0000-000092A70000}"/>
    <cellStyle name="Normal 36 2 3" xfId="30208" xr:uid="{00000000-0005-0000-0000-000093A70000}"/>
    <cellStyle name="Normal 36 2 4" xfId="30209" xr:uid="{00000000-0005-0000-0000-000094A70000}"/>
    <cellStyle name="Normal 36 2_AVA DVA EL" xfId="30210" xr:uid="{00000000-0005-0000-0000-000095A70000}"/>
    <cellStyle name="Normal 36 3" xfId="30211" xr:uid="{00000000-0005-0000-0000-000096A70000}"/>
    <cellStyle name="Normal 36 3 2" xfId="30212" xr:uid="{00000000-0005-0000-0000-000097A70000}"/>
    <cellStyle name="Normal 36 3 3" xfId="30213" xr:uid="{00000000-0005-0000-0000-000098A70000}"/>
    <cellStyle name="Normal 36 3_AVA DVA EL" xfId="30214" xr:uid="{00000000-0005-0000-0000-000099A70000}"/>
    <cellStyle name="Normal 36 4" xfId="30215" xr:uid="{00000000-0005-0000-0000-00009AA70000}"/>
    <cellStyle name="Normal 36 4 2" xfId="30216" xr:uid="{00000000-0005-0000-0000-00009BA70000}"/>
    <cellStyle name="Normal 36 4 3" xfId="30217" xr:uid="{00000000-0005-0000-0000-00009CA70000}"/>
    <cellStyle name="Normal 36 4_AVA DVA EL" xfId="30218" xr:uid="{00000000-0005-0000-0000-00009DA70000}"/>
    <cellStyle name="Normal 36 5" xfId="30219" xr:uid="{00000000-0005-0000-0000-00009EA70000}"/>
    <cellStyle name="Normal 36 5 2" xfId="30220" xr:uid="{00000000-0005-0000-0000-00009FA70000}"/>
    <cellStyle name="Normal 36 5 3" xfId="30221" xr:uid="{00000000-0005-0000-0000-0000A0A70000}"/>
    <cellStyle name="Normal 36 5_AVA DVA EL" xfId="30222" xr:uid="{00000000-0005-0000-0000-0000A1A70000}"/>
    <cellStyle name="Normal 36 6" xfId="30223" xr:uid="{00000000-0005-0000-0000-0000A2A70000}"/>
    <cellStyle name="Normal 36 6 2" xfId="30224" xr:uid="{00000000-0005-0000-0000-0000A3A70000}"/>
    <cellStyle name="Normal 36 6 3" xfId="30225" xr:uid="{00000000-0005-0000-0000-0000A4A70000}"/>
    <cellStyle name="Normal 36 6_AVA DVA EL" xfId="30226" xr:uid="{00000000-0005-0000-0000-0000A5A70000}"/>
    <cellStyle name="Normal 36 7" xfId="50613" xr:uid="{00000000-0005-0000-0000-0000A6A70000}"/>
    <cellStyle name="Normal 36_AVA DVA EL" xfId="50614" xr:uid="{00000000-0005-0000-0000-0000A7A70000}"/>
    <cellStyle name="Normal 37" xfId="8465" xr:uid="{00000000-0005-0000-0000-0000A8A70000}"/>
    <cellStyle name="Normal 37 2" xfId="30227" xr:uid="{00000000-0005-0000-0000-0000A9A70000}"/>
    <cellStyle name="Normal 37 2 2" xfId="30228" xr:uid="{00000000-0005-0000-0000-0000AAA70000}"/>
    <cellStyle name="Normal 37 2 2 2" xfId="30229" xr:uid="{00000000-0005-0000-0000-0000ABA70000}"/>
    <cellStyle name="Normal 37 2 2 3" xfId="30230" xr:uid="{00000000-0005-0000-0000-0000ACA70000}"/>
    <cellStyle name="Normal 37 2 2_AVA DVA EL" xfId="30231" xr:uid="{00000000-0005-0000-0000-0000ADA70000}"/>
    <cellStyle name="Normal 37 2 3" xfId="30232" xr:uid="{00000000-0005-0000-0000-0000AEA70000}"/>
    <cellStyle name="Normal 37 2 4" xfId="30233" xr:uid="{00000000-0005-0000-0000-0000AFA70000}"/>
    <cellStyle name="Normal 37 2_AVA DVA EL" xfId="30234" xr:uid="{00000000-0005-0000-0000-0000B0A70000}"/>
    <cellStyle name="Normal 37 3" xfId="30235" xr:uid="{00000000-0005-0000-0000-0000B1A70000}"/>
    <cellStyle name="Normal 37 3 2" xfId="30236" xr:uid="{00000000-0005-0000-0000-0000B2A70000}"/>
    <cellStyle name="Normal 37 3 3" xfId="30237" xr:uid="{00000000-0005-0000-0000-0000B3A70000}"/>
    <cellStyle name="Normal 37 3_AVA DVA EL" xfId="30238" xr:uid="{00000000-0005-0000-0000-0000B4A70000}"/>
    <cellStyle name="Normal 37 4" xfId="30239" xr:uid="{00000000-0005-0000-0000-0000B5A70000}"/>
    <cellStyle name="Normal 37 4 2" xfId="30240" xr:uid="{00000000-0005-0000-0000-0000B6A70000}"/>
    <cellStyle name="Normal 37 4 3" xfId="30241" xr:uid="{00000000-0005-0000-0000-0000B7A70000}"/>
    <cellStyle name="Normal 37 4_AVA DVA EL" xfId="30242" xr:uid="{00000000-0005-0000-0000-0000B8A70000}"/>
    <cellStyle name="Normal 37 5" xfId="30243" xr:uid="{00000000-0005-0000-0000-0000B9A70000}"/>
    <cellStyle name="Normal 37 5 2" xfId="30244" xr:uid="{00000000-0005-0000-0000-0000BAA70000}"/>
    <cellStyle name="Normal 37 5 3" xfId="30245" xr:uid="{00000000-0005-0000-0000-0000BBA70000}"/>
    <cellStyle name="Normal 37 5_AVA DVA EL" xfId="30246" xr:uid="{00000000-0005-0000-0000-0000BCA70000}"/>
    <cellStyle name="Normal 37 6" xfId="30247" xr:uid="{00000000-0005-0000-0000-0000BDA70000}"/>
    <cellStyle name="Normal 37 6 2" xfId="30248" xr:uid="{00000000-0005-0000-0000-0000BEA70000}"/>
    <cellStyle name="Normal 37 6 3" xfId="30249" xr:uid="{00000000-0005-0000-0000-0000BFA70000}"/>
    <cellStyle name="Normal 37 6_AVA DVA EL" xfId="30250" xr:uid="{00000000-0005-0000-0000-0000C0A70000}"/>
    <cellStyle name="Normal 37 7" xfId="30251" xr:uid="{00000000-0005-0000-0000-0000C1A70000}"/>
    <cellStyle name="Normal 37 8" xfId="50615" xr:uid="{00000000-0005-0000-0000-0000C2A70000}"/>
    <cellStyle name="Normal 37_AVA DVA EL" xfId="30252" xr:uid="{00000000-0005-0000-0000-0000C3A70000}"/>
    <cellStyle name="Normal 38" xfId="8466" xr:uid="{00000000-0005-0000-0000-0000C4A70000}"/>
    <cellStyle name="Normal 38 2" xfId="30253" xr:uid="{00000000-0005-0000-0000-0000C5A70000}"/>
    <cellStyle name="Normal 38 2 2" xfId="30254" xr:uid="{00000000-0005-0000-0000-0000C6A70000}"/>
    <cellStyle name="Normal 38 2 3" xfId="30255" xr:uid="{00000000-0005-0000-0000-0000C7A70000}"/>
    <cellStyle name="Normal 38 2_AVA DVA EL" xfId="30256" xr:uid="{00000000-0005-0000-0000-0000C8A70000}"/>
    <cellStyle name="Normal 38 3" xfId="30257" xr:uid="{00000000-0005-0000-0000-0000C9A70000}"/>
    <cellStyle name="Normal 38 3 2" xfId="30258" xr:uid="{00000000-0005-0000-0000-0000CAA70000}"/>
    <cellStyle name="Normal 38 3 3" xfId="30259" xr:uid="{00000000-0005-0000-0000-0000CBA70000}"/>
    <cellStyle name="Normal 38 3_AVA DVA EL" xfId="30260" xr:uid="{00000000-0005-0000-0000-0000CCA70000}"/>
    <cellStyle name="Normal 38 4" xfId="30261" xr:uid="{00000000-0005-0000-0000-0000CDA70000}"/>
    <cellStyle name="Normal 38 4 2" xfId="30262" xr:uid="{00000000-0005-0000-0000-0000CEA70000}"/>
    <cellStyle name="Normal 38 4 3" xfId="30263" xr:uid="{00000000-0005-0000-0000-0000CFA70000}"/>
    <cellStyle name="Normal 38 4_AVA DVA EL" xfId="30264" xr:uid="{00000000-0005-0000-0000-0000D0A70000}"/>
    <cellStyle name="Normal 38 5" xfId="30265" xr:uid="{00000000-0005-0000-0000-0000D1A70000}"/>
    <cellStyle name="Normal 38 5 2" xfId="30266" xr:uid="{00000000-0005-0000-0000-0000D2A70000}"/>
    <cellStyle name="Normal 38 5 3" xfId="30267" xr:uid="{00000000-0005-0000-0000-0000D3A70000}"/>
    <cellStyle name="Normal 38 5_AVA DVA EL" xfId="30268" xr:uid="{00000000-0005-0000-0000-0000D4A70000}"/>
    <cellStyle name="Normal 38 6" xfId="30269" xr:uid="{00000000-0005-0000-0000-0000D5A70000}"/>
    <cellStyle name="Normal 38 6 2" xfId="30270" xr:uid="{00000000-0005-0000-0000-0000D6A70000}"/>
    <cellStyle name="Normal 38 6 3" xfId="30271" xr:uid="{00000000-0005-0000-0000-0000D7A70000}"/>
    <cellStyle name="Normal 38 6_AVA DVA EL" xfId="30272" xr:uid="{00000000-0005-0000-0000-0000D8A70000}"/>
    <cellStyle name="Normal 38 7" xfId="30273" xr:uid="{00000000-0005-0000-0000-0000D9A70000}"/>
    <cellStyle name="Normal 38 8" xfId="50616" xr:uid="{00000000-0005-0000-0000-0000DAA70000}"/>
    <cellStyle name="Normal 38_AVA DVA EL" xfId="30274" xr:uid="{00000000-0005-0000-0000-0000DBA70000}"/>
    <cellStyle name="Normal 39" xfId="8467" xr:uid="{00000000-0005-0000-0000-0000DCA70000}"/>
    <cellStyle name="Normal 39 2" xfId="30275" xr:uid="{00000000-0005-0000-0000-0000DDA70000}"/>
    <cellStyle name="Normal 39 2 2" xfId="30276" xr:uid="{00000000-0005-0000-0000-0000DEA70000}"/>
    <cellStyle name="Normal 39 2 3" xfId="30277" xr:uid="{00000000-0005-0000-0000-0000DFA70000}"/>
    <cellStyle name="Normal 39 2_AVA DVA EL" xfId="30278" xr:uid="{00000000-0005-0000-0000-0000E0A70000}"/>
    <cellStyle name="Normal 39 3" xfId="30279" xr:uid="{00000000-0005-0000-0000-0000E1A70000}"/>
    <cellStyle name="Normal 39 3 2" xfId="30280" xr:uid="{00000000-0005-0000-0000-0000E2A70000}"/>
    <cellStyle name="Normal 39 3 3" xfId="30281" xr:uid="{00000000-0005-0000-0000-0000E3A70000}"/>
    <cellStyle name="Normal 39 3_AVA DVA EL" xfId="30282" xr:uid="{00000000-0005-0000-0000-0000E4A70000}"/>
    <cellStyle name="Normal 39 4" xfId="30283" xr:uid="{00000000-0005-0000-0000-0000E5A70000}"/>
    <cellStyle name="Normal 39 4 2" xfId="30284" xr:uid="{00000000-0005-0000-0000-0000E6A70000}"/>
    <cellStyle name="Normal 39 4 3" xfId="30285" xr:uid="{00000000-0005-0000-0000-0000E7A70000}"/>
    <cellStyle name="Normal 39 4_AVA DVA EL" xfId="30286" xr:uid="{00000000-0005-0000-0000-0000E8A70000}"/>
    <cellStyle name="Normal 39 5" xfId="30287" xr:uid="{00000000-0005-0000-0000-0000E9A70000}"/>
    <cellStyle name="Normal 39 5 2" xfId="30288" xr:uid="{00000000-0005-0000-0000-0000EAA70000}"/>
    <cellStyle name="Normal 39 5 3" xfId="30289" xr:uid="{00000000-0005-0000-0000-0000EBA70000}"/>
    <cellStyle name="Normal 39 5_AVA DVA EL" xfId="30290" xr:uid="{00000000-0005-0000-0000-0000ECA70000}"/>
    <cellStyle name="Normal 39 6" xfId="30291" xr:uid="{00000000-0005-0000-0000-0000EDA70000}"/>
    <cellStyle name="Normal 39 6 2" xfId="30292" xr:uid="{00000000-0005-0000-0000-0000EEA70000}"/>
    <cellStyle name="Normal 39 6 3" xfId="30293" xr:uid="{00000000-0005-0000-0000-0000EFA70000}"/>
    <cellStyle name="Normal 39 6_AVA DVA EL" xfId="30294" xr:uid="{00000000-0005-0000-0000-0000F0A70000}"/>
    <cellStyle name="Normal 39 7" xfId="30295" xr:uid="{00000000-0005-0000-0000-0000F1A70000}"/>
    <cellStyle name="Normal 39 8" xfId="50617" xr:uid="{00000000-0005-0000-0000-0000F2A70000}"/>
    <cellStyle name="Normal 39_AVA DVA EL" xfId="30296" xr:uid="{00000000-0005-0000-0000-0000F3A70000}"/>
    <cellStyle name="Normal 4" xfId="8468" xr:uid="{00000000-0005-0000-0000-0000F4A70000}"/>
    <cellStyle name="Normal 4 10" xfId="8469" xr:uid="{00000000-0005-0000-0000-0000F5A70000}"/>
    <cellStyle name="Normal 4 10 2" xfId="30297" xr:uid="{00000000-0005-0000-0000-0000F6A70000}"/>
    <cellStyle name="Normal 4 10 2 2" xfId="30298" xr:uid="{00000000-0005-0000-0000-0000F7A70000}"/>
    <cellStyle name="Normal 4 10 2 3" xfId="30299" xr:uid="{00000000-0005-0000-0000-0000F8A70000}"/>
    <cellStyle name="Normal 4 10 2_AVA DVA EL" xfId="30300" xr:uid="{00000000-0005-0000-0000-0000F9A70000}"/>
    <cellStyle name="Normal 4 10 3" xfId="30301" xr:uid="{00000000-0005-0000-0000-0000FAA70000}"/>
    <cellStyle name="Normal 4 10 4" xfId="50618" xr:uid="{00000000-0005-0000-0000-0000FBA70000}"/>
    <cellStyle name="Normal 4 10_AVA DVA EL" xfId="30302" xr:uid="{00000000-0005-0000-0000-0000FCA70000}"/>
    <cellStyle name="Normal 4 11" xfId="8470" xr:uid="{00000000-0005-0000-0000-0000FDA70000}"/>
    <cellStyle name="Normal 4 11 2" xfId="30303" xr:uid="{00000000-0005-0000-0000-0000FEA70000}"/>
    <cellStyle name="Normal 4 11 2 2" xfId="30304" xr:uid="{00000000-0005-0000-0000-0000FFA70000}"/>
    <cellStyle name="Normal 4 11 2 3" xfId="30305" xr:uid="{00000000-0005-0000-0000-000000A80000}"/>
    <cellStyle name="Normal 4 11 2_AVA DVA EL" xfId="30306" xr:uid="{00000000-0005-0000-0000-000001A80000}"/>
    <cellStyle name="Normal 4 11 3" xfId="30307" xr:uid="{00000000-0005-0000-0000-000002A80000}"/>
    <cellStyle name="Normal 4 11_AVA DVA EL" xfId="30308" xr:uid="{00000000-0005-0000-0000-000003A80000}"/>
    <cellStyle name="Normal 4 12" xfId="8471" xr:uid="{00000000-0005-0000-0000-000004A80000}"/>
    <cellStyle name="Normal 4 12 2" xfId="30309" xr:uid="{00000000-0005-0000-0000-000005A80000}"/>
    <cellStyle name="Normal 4 12 2 2" xfId="30310" xr:uid="{00000000-0005-0000-0000-000006A80000}"/>
    <cellStyle name="Normal 4 12 2 3" xfId="30311" xr:uid="{00000000-0005-0000-0000-000007A80000}"/>
    <cellStyle name="Normal 4 12 2_AVA DVA EL" xfId="30312" xr:uid="{00000000-0005-0000-0000-000008A80000}"/>
    <cellStyle name="Normal 4 12 3" xfId="30313" xr:uid="{00000000-0005-0000-0000-000009A80000}"/>
    <cellStyle name="Normal 4 12_AVA DVA EL" xfId="30314" xr:uid="{00000000-0005-0000-0000-00000AA80000}"/>
    <cellStyle name="Normal 4 13" xfId="8472" xr:uid="{00000000-0005-0000-0000-00000BA80000}"/>
    <cellStyle name="Normal 4 13 2" xfId="30315" xr:uid="{00000000-0005-0000-0000-00000CA80000}"/>
    <cellStyle name="Normal 4 13 2 2" xfId="30316" xr:uid="{00000000-0005-0000-0000-00000DA80000}"/>
    <cellStyle name="Normal 4 13 2 3" xfId="30317" xr:uid="{00000000-0005-0000-0000-00000EA80000}"/>
    <cellStyle name="Normal 4 13 2_AVA DVA EL" xfId="30318" xr:uid="{00000000-0005-0000-0000-00000FA80000}"/>
    <cellStyle name="Normal 4 13 3" xfId="30319" xr:uid="{00000000-0005-0000-0000-000010A80000}"/>
    <cellStyle name="Normal 4 13_AVA DVA EL" xfId="30320" xr:uid="{00000000-0005-0000-0000-000011A80000}"/>
    <cellStyle name="Normal 4 14" xfId="8473" xr:uid="{00000000-0005-0000-0000-000012A80000}"/>
    <cellStyle name="Normal 4 14 2" xfId="30321" xr:uid="{00000000-0005-0000-0000-000013A80000}"/>
    <cellStyle name="Normal 4 14 2 2" xfId="30322" xr:uid="{00000000-0005-0000-0000-000014A80000}"/>
    <cellStyle name="Normal 4 14 2 3" xfId="30323" xr:uid="{00000000-0005-0000-0000-000015A80000}"/>
    <cellStyle name="Normal 4 14 2_AVA DVA EL" xfId="30324" xr:uid="{00000000-0005-0000-0000-000016A80000}"/>
    <cellStyle name="Normal 4 14 3" xfId="30325" xr:uid="{00000000-0005-0000-0000-000017A80000}"/>
    <cellStyle name="Normal 4 14_AVA DVA EL" xfId="30326" xr:uid="{00000000-0005-0000-0000-000018A80000}"/>
    <cellStyle name="Normal 4 15" xfId="8474" xr:uid="{00000000-0005-0000-0000-000019A80000}"/>
    <cellStyle name="Normal 4 15 2" xfId="30327" xr:uid="{00000000-0005-0000-0000-00001AA80000}"/>
    <cellStyle name="Normal 4 15 2 2" xfId="30328" xr:uid="{00000000-0005-0000-0000-00001BA80000}"/>
    <cellStyle name="Normal 4 15 2 3" xfId="30329" xr:uid="{00000000-0005-0000-0000-00001CA80000}"/>
    <cellStyle name="Normal 4 15 2_AVA DVA EL" xfId="30330" xr:uid="{00000000-0005-0000-0000-00001DA80000}"/>
    <cellStyle name="Normal 4 15 3" xfId="30331" xr:uid="{00000000-0005-0000-0000-00001EA80000}"/>
    <cellStyle name="Normal 4 15_AVA DVA EL" xfId="30332" xr:uid="{00000000-0005-0000-0000-00001FA80000}"/>
    <cellStyle name="Normal 4 16" xfId="8475" xr:uid="{00000000-0005-0000-0000-000020A80000}"/>
    <cellStyle name="Normal 4 16 2" xfId="30333" xr:uid="{00000000-0005-0000-0000-000021A80000}"/>
    <cellStyle name="Normal 4 16_AVA DVA EL" xfId="30334" xr:uid="{00000000-0005-0000-0000-000022A80000}"/>
    <cellStyle name="Normal 4 17" xfId="30335" xr:uid="{00000000-0005-0000-0000-000023A80000}"/>
    <cellStyle name="Normal 4 17 2" xfId="30336" xr:uid="{00000000-0005-0000-0000-000024A80000}"/>
    <cellStyle name="Normal 4 17 3" xfId="30337" xr:uid="{00000000-0005-0000-0000-000025A80000}"/>
    <cellStyle name="Normal 4 17 4" xfId="36070" xr:uid="{00000000-0005-0000-0000-000026A80000}"/>
    <cellStyle name="Normal 4 17_AVA DVA EL" xfId="30338" xr:uid="{00000000-0005-0000-0000-000027A80000}"/>
    <cellStyle name="Normal 4 18" xfId="30339" xr:uid="{00000000-0005-0000-0000-000028A80000}"/>
    <cellStyle name="Normal 4 18 2" xfId="36412" xr:uid="{00000000-0005-0000-0000-000029A80000}"/>
    <cellStyle name="Normal 4 18_Mars 2018" xfId="50619" xr:uid="{00000000-0005-0000-0000-00002AA80000}"/>
    <cellStyle name="Normal 4 19" xfId="30340" xr:uid="{00000000-0005-0000-0000-00002BA80000}"/>
    <cellStyle name="Normal 4 19 2" xfId="30341" xr:uid="{00000000-0005-0000-0000-00002CA80000}"/>
    <cellStyle name="Normal 4 19 3" xfId="30342" xr:uid="{00000000-0005-0000-0000-00002DA80000}"/>
    <cellStyle name="Normal 4 19_AVA DVA EL" xfId="30343" xr:uid="{00000000-0005-0000-0000-00002EA80000}"/>
    <cellStyle name="Normal 4 2" xfId="8476" xr:uid="{00000000-0005-0000-0000-00002FA80000}"/>
    <cellStyle name="Normal 4 2 10" xfId="8477" xr:uid="{00000000-0005-0000-0000-000030A80000}"/>
    <cellStyle name="Normal 4 2 10 2" xfId="30344" xr:uid="{00000000-0005-0000-0000-000031A80000}"/>
    <cellStyle name="Normal 4 2 10_AVA DVA EL" xfId="30345" xr:uid="{00000000-0005-0000-0000-000032A80000}"/>
    <cellStyle name="Normal 4 2 11" xfId="8478" xr:uid="{00000000-0005-0000-0000-000033A80000}"/>
    <cellStyle name="Normal 4 2 11 2" xfId="30346" xr:uid="{00000000-0005-0000-0000-000034A80000}"/>
    <cellStyle name="Normal 4 2 11_AVA DVA EL" xfId="30347" xr:uid="{00000000-0005-0000-0000-000035A80000}"/>
    <cellStyle name="Normal 4 2 12" xfId="30348" xr:uid="{00000000-0005-0000-0000-000036A80000}"/>
    <cellStyle name="Normal 4 2 12 2" xfId="30349" xr:uid="{00000000-0005-0000-0000-000037A80000}"/>
    <cellStyle name="Normal 4 2 12 3" xfId="30350" xr:uid="{00000000-0005-0000-0000-000038A80000}"/>
    <cellStyle name="Normal 4 2 12 4" xfId="36071" xr:uid="{00000000-0005-0000-0000-000039A80000}"/>
    <cellStyle name="Normal 4 2 12_AVA DVA EL" xfId="30351" xr:uid="{00000000-0005-0000-0000-00003AA80000}"/>
    <cellStyle name="Normal 4 2 13" xfId="30352" xr:uid="{00000000-0005-0000-0000-00003BA80000}"/>
    <cellStyle name="Normal 4 2 13 2" xfId="30353" xr:uid="{00000000-0005-0000-0000-00003CA80000}"/>
    <cellStyle name="Normal 4 2 13 3" xfId="30354" xr:uid="{00000000-0005-0000-0000-00003DA80000}"/>
    <cellStyle name="Normal 4 2 13_AVA DVA EL" xfId="30355" xr:uid="{00000000-0005-0000-0000-00003EA80000}"/>
    <cellStyle name="Normal 4 2 14" xfId="30356" xr:uid="{00000000-0005-0000-0000-00003FA80000}"/>
    <cellStyle name="Normal 4 2 15" xfId="35995" xr:uid="{00000000-0005-0000-0000-000040A80000}"/>
    <cellStyle name="Normal 4 2 16" xfId="36088" xr:uid="{00000000-0005-0000-0000-000041A80000}"/>
    <cellStyle name="Normal 4 2 17" xfId="36875" xr:uid="{00000000-0005-0000-0000-000042A80000}"/>
    <cellStyle name="Normal 4 2 2" xfId="8479" xr:uid="{00000000-0005-0000-0000-000043A80000}"/>
    <cellStyle name="Normal 4 2 2 10" xfId="30357" xr:uid="{00000000-0005-0000-0000-000044A80000}"/>
    <cellStyle name="Normal 4 2 2 11" xfId="50620" xr:uid="{00000000-0005-0000-0000-000045A80000}"/>
    <cellStyle name="Normal 4 2 2 2" xfId="30358" xr:uid="{00000000-0005-0000-0000-000046A80000}"/>
    <cellStyle name="Normal 4 2 2 2 2" xfId="30359" xr:uid="{00000000-0005-0000-0000-000047A80000}"/>
    <cellStyle name="Normal 4 2 2 2 3" xfId="30360" xr:uid="{00000000-0005-0000-0000-000048A80000}"/>
    <cellStyle name="Normal 4 2 2 2_AVA DVA EL" xfId="30361" xr:uid="{00000000-0005-0000-0000-000049A80000}"/>
    <cellStyle name="Normal 4 2 2 3" xfId="30362" xr:uid="{00000000-0005-0000-0000-00004AA80000}"/>
    <cellStyle name="Normal 4 2 2 3 2" xfId="30363" xr:uid="{00000000-0005-0000-0000-00004BA80000}"/>
    <cellStyle name="Normal 4 2 2 3 3" xfId="30364" xr:uid="{00000000-0005-0000-0000-00004CA80000}"/>
    <cellStyle name="Normal 4 2 2 3_AVA DVA EL" xfId="30365" xr:uid="{00000000-0005-0000-0000-00004DA80000}"/>
    <cellStyle name="Normal 4 2 2 4" xfId="30366" xr:uid="{00000000-0005-0000-0000-00004EA80000}"/>
    <cellStyle name="Normal 4 2 2 4 2" xfId="30367" xr:uid="{00000000-0005-0000-0000-00004FA80000}"/>
    <cellStyle name="Normal 4 2 2 4 3" xfId="30368" xr:uid="{00000000-0005-0000-0000-000050A80000}"/>
    <cellStyle name="Normal 4 2 2 4_AVA DVA EL" xfId="30369" xr:uid="{00000000-0005-0000-0000-000051A80000}"/>
    <cellStyle name="Normal 4 2 2 5" xfId="30370" xr:uid="{00000000-0005-0000-0000-000052A80000}"/>
    <cellStyle name="Normal 4 2 2 5 2" xfId="30371" xr:uid="{00000000-0005-0000-0000-000053A80000}"/>
    <cellStyle name="Normal 4 2 2 5 3" xfId="30372" xr:uid="{00000000-0005-0000-0000-000054A80000}"/>
    <cellStyle name="Normal 4 2 2 5_AVA DVA EL" xfId="30373" xr:uid="{00000000-0005-0000-0000-000055A80000}"/>
    <cellStyle name="Normal 4 2 2 6" xfId="30374" xr:uid="{00000000-0005-0000-0000-000056A80000}"/>
    <cellStyle name="Normal 4 2 2 6 2" xfId="30375" xr:uid="{00000000-0005-0000-0000-000057A80000}"/>
    <cellStyle name="Normal 4 2 2 6 3" xfId="30376" xr:uid="{00000000-0005-0000-0000-000058A80000}"/>
    <cellStyle name="Normal 4 2 2 6_AVA DVA EL" xfId="30377" xr:uid="{00000000-0005-0000-0000-000059A80000}"/>
    <cellStyle name="Normal 4 2 2 7" xfId="30378" xr:uid="{00000000-0005-0000-0000-00005AA80000}"/>
    <cellStyle name="Normal 4 2 2 7 2" xfId="30379" xr:uid="{00000000-0005-0000-0000-00005BA80000}"/>
    <cellStyle name="Normal 4 2 2 7 3" xfId="30380" xr:uid="{00000000-0005-0000-0000-00005CA80000}"/>
    <cellStyle name="Normal 4 2 2 7_AVA DVA EL" xfId="30381" xr:uid="{00000000-0005-0000-0000-00005DA80000}"/>
    <cellStyle name="Normal 4 2 2 8" xfId="30382" xr:uid="{00000000-0005-0000-0000-00005EA80000}"/>
    <cellStyle name="Normal 4 2 2 8 2" xfId="30383" xr:uid="{00000000-0005-0000-0000-00005FA80000}"/>
    <cellStyle name="Normal 4 2 2 8 3" xfId="30384" xr:uid="{00000000-0005-0000-0000-000060A80000}"/>
    <cellStyle name="Normal 4 2 2 8_AVA DVA EL" xfId="30385" xr:uid="{00000000-0005-0000-0000-000061A80000}"/>
    <cellStyle name="Normal 4 2 2 9" xfId="30386" xr:uid="{00000000-0005-0000-0000-000062A80000}"/>
    <cellStyle name="Normal 4 2 2 9 2" xfId="30387" xr:uid="{00000000-0005-0000-0000-000063A80000}"/>
    <cellStyle name="Normal 4 2 2 9 3" xfId="30388" xr:uid="{00000000-0005-0000-0000-000064A80000}"/>
    <cellStyle name="Normal 4 2 2 9_AVA DVA EL" xfId="30389" xr:uid="{00000000-0005-0000-0000-000065A80000}"/>
    <cellStyle name="Normal 4 2 2_AVA DVA EL" xfId="30390" xr:uid="{00000000-0005-0000-0000-000066A80000}"/>
    <cellStyle name="Normal 4 2 3" xfId="8480" xr:uid="{00000000-0005-0000-0000-000067A80000}"/>
    <cellStyle name="Normal 4 2 3 2" xfId="30391" xr:uid="{00000000-0005-0000-0000-000068A80000}"/>
    <cellStyle name="Normal 4 2 3 2 2" xfId="30392" xr:uid="{00000000-0005-0000-0000-000069A80000}"/>
    <cellStyle name="Normal 4 2 3 2 3" xfId="30393" xr:uid="{00000000-0005-0000-0000-00006AA80000}"/>
    <cellStyle name="Normal 4 2 3 2_AVA DVA EL" xfId="30394" xr:uid="{00000000-0005-0000-0000-00006BA80000}"/>
    <cellStyle name="Normal 4 2 3 3" xfId="30395" xr:uid="{00000000-0005-0000-0000-00006CA80000}"/>
    <cellStyle name="Normal 4 2 3_AVA DVA EL" xfId="30396" xr:uid="{00000000-0005-0000-0000-00006DA80000}"/>
    <cellStyle name="Normal 4 2 4" xfId="8481" xr:uid="{00000000-0005-0000-0000-00006EA80000}"/>
    <cellStyle name="Normal 4 2 4 2" xfId="30397" xr:uid="{00000000-0005-0000-0000-00006FA80000}"/>
    <cellStyle name="Normal 4 2 4 2 2" xfId="30398" xr:uid="{00000000-0005-0000-0000-000070A80000}"/>
    <cellStyle name="Normal 4 2 4 2 3" xfId="30399" xr:uid="{00000000-0005-0000-0000-000071A80000}"/>
    <cellStyle name="Normal 4 2 4 2_AVA DVA EL" xfId="30400" xr:uid="{00000000-0005-0000-0000-000072A80000}"/>
    <cellStyle name="Normal 4 2 4 3" xfId="30401" xr:uid="{00000000-0005-0000-0000-000073A80000}"/>
    <cellStyle name="Normal 4 2 4_AVA DVA EL" xfId="30402" xr:uid="{00000000-0005-0000-0000-000074A80000}"/>
    <cellStyle name="Normal 4 2 5" xfId="8482" xr:uid="{00000000-0005-0000-0000-000075A80000}"/>
    <cellStyle name="Normal 4 2 5 2" xfId="30403" xr:uid="{00000000-0005-0000-0000-000076A80000}"/>
    <cellStyle name="Normal 4 2 5 2 2" xfId="30404" xr:uid="{00000000-0005-0000-0000-000077A80000}"/>
    <cellStyle name="Normal 4 2 5 2 3" xfId="30405" xr:uid="{00000000-0005-0000-0000-000078A80000}"/>
    <cellStyle name="Normal 4 2 5 2_AVA DVA EL" xfId="30406" xr:uid="{00000000-0005-0000-0000-000079A80000}"/>
    <cellStyle name="Normal 4 2 5 3" xfId="30407" xr:uid="{00000000-0005-0000-0000-00007AA80000}"/>
    <cellStyle name="Normal 4 2 5_AVA DVA EL" xfId="30408" xr:uid="{00000000-0005-0000-0000-00007BA80000}"/>
    <cellStyle name="Normal 4 2 6" xfId="8483" xr:uid="{00000000-0005-0000-0000-00007CA80000}"/>
    <cellStyle name="Normal 4 2 6 2" xfId="30409" xr:uid="{00000000-0005-0000-0000-00007DA80000}"/>
    <cellStyle name="Normal 4 2 6 2 2" xfId="30410" xr:uid="{00000000-0005-0000-0000-00007EA80000}"/>
    <cellStyle name="Normal 4 2 6 2 3" xfId="30411" xr:uid="{00000000-0005-0000-0000-00007FA80000}"/>
    <cellStyle name="Normal 4 2 6 2_AVA DVA EL" xfId="30412" xr:uid="{00000000-0005-0000-0000-000080A80000}"/>
    <cellStyle name="Normal 4 2 6 3" xfId="30413" xr:uid="{00000000-0005-0000-0000-000081A80000}"/>
    <cellStyle name="Normal 4 2 6_AVA DVA EL" xfId="30414" xr:uid="{00000000-0005-0000-0000-000082A80000}"/>
    <cellStyle name="Normal 4 2 7" xfId="8484" xr:uid="{00000000-0005-0000-0000-000083A80000}"/>
    <cellStyle name="Normal 4 2 7 2" xfId="30415" xr:uid="{00000000-0005-0000-0000-000084A80000}"/>
    <cellStyle name="Normal 4 2 7 2 2" xfId="30416" xr:uid="{00000000-0005-0000-0000-000085A80000}"/>
    <cellStyle name="Normal 4 2 7 2 3" xfId="30417" xr:uid="{00000000-0005-0000-0000-000086A80000}"/>
    <cellStyle name="Normal 4 2 7 2_AVA DVA EL" xfId="30418" xr:uid="{00000000-0005-0000-0000-000087A80000}"/>
    <cellStyle name="Normal 4 2 7 3" xfId="30419" xr:uid="{00000000-0005-0000-0000-000088A80000}"/>
    <cellStyle name="Normal 4 2 7_AVA DVA EL" xfId="30420" xr:uid="{00000000-0005-0000-0000-000089A80000}"/>
    <cellStyle name="Normal 4 2 8" xfId="8485" xr:uid="{00000000-0005-0000-0000-00008AA80000}"/>
    <cellStyle name="Normal 4 2 8 2" xfId="30421" xr:uid="{00000000-0005-0000-0000-00008BA80000}"/>
    <cellStyle name="Normal 4 2 8 2 2" xfId="30422" xr:uid="{00000000-0005-0000-0000-00008CA80000}"/>
    <cellStyle name="Normal 4 2 8 2 3" xfId="30423" xr:uid="{00000000-0005-0000-0000-00008DA80000}"/>
    <cellStyle name="Normal 4 2 8 2_AVA DVA EL" xfId="30424" xr:uid="{00000000-0005-0000-0000-00008EA80000}"/>
    <cellStyle name="Normal 4 2 8 3" xfId="30425" xr:uid="{00000000-0005-0000-0000-00008FA80000}"/>
    <cellStyle name="Normal 4 2 8_AVA DVA EL" xfId="30426" xr:uid="{00000000-0005-0000-0000-000090A80000}"/>
    <cellStyle name="Normal 4 2 9" xfId="8486" xr:uid="{00000000-0005-0000-0000-000091A80000}"/>
    <cellStyle name="Normal 4 2 9 2" xfId="30427" xr:uid="{00000000-0005-0000-0000-000092A80000}"/>
    <cellStyle name="Normal 4 2 9 2 2" xfId="30428" xr:uid="{00000000-0005-0000-0000-000093A80000}"/>
    <cellStyle name="Normal 4 2 9 2 3" xfId="30429" xr:uid="{00000000-0005-0000-0000-000094A80000}"/>
    <cellStyle name="Normal 4 2 9 2_AVA DVA EL" xfId="30430" xr:uid="{00000000-0005-0000-0000-000095A80000}"/>
    <cellStyle name="Normal 4 2 9 3" xfId="30431" xr:uid="{00000000-0005-0000-0000-000096A80000}"/>
    <cellStyle name="Normal 4 2 9_AVA DVA EL" xfId="30432" xr:uid="{00000000-0005-0000-0000-000097A80000}"/>
    <cellStyle name="Normal 4 2_11" xfId="8487" xr:uid="{00000000-0005-0000-0000-000098A80000}"/>
    <cellStyle name="Normal 4 20" xfId="35981" xr:uid="{00000000-0005-0000-0000-000099A80000}"/>
    <cellStyle name="Normal 4 21" xfId="36100" xr:uid="{00000000-0005-0000-0000-00009AA80000}"/>
    <cellStyle name="Normal 4 3" xfId="8488" xr:uid="{00000000-0005-0000-0000-00009BA80000}"/>
    <cellStyle name="Normal 4 3 2" xfId="8489" xr:uid="{00000000-0005-0000-0000-00009CA80000}"/>
    <cellStyle name="Normal 4 3 2 2" xfId="30433" xr:uid="{00000000-0005-0000-0000-00009DA80000}"/>
    <cellStyle name="Normal 4 3 2 2 2" xfId="30434" xr:uid="{00000000-0005-0000-0000-00009EA80000}"/>
    <cellStyle name="Normal 4 3 2 2 3" xfId="30435" xr:uid="{00000000-0005-0000-0000-00009FA80000}"/>
    <cellStyle name="Normal 4 3 2 2_AVA DVA EL" xfId="30436" xr:uid="{00000000-0005-0000-0000-0000A0A80000}"/>
    <cellStyle name="Normal 4 3 2 3" xfId="30437" xr:uid="{00000000-0005-0000-0000-0000A1A80000}"/>
    <cellStyle name="Normal 4 3 2 4" xfId="40123" xr:uid="{00000000-0005-0000-0000-0000A2A80000}"/>
    <cellStyle name="Normal 4 3 2_AVA DVA EL" xfId="30438" xr:uid="{00000000-0005-0000-0000-0000A3A80000}"/>
    <cellStyle name="Normal 4 3 3" xfId="8490" xr:uid="{00000000-0005-0000-0000-0000A4A80000}"/>
    <cellStyle name="Normal 4 3 3 2" xfId="8491" xr:uid="{00000000-0005-0000-0000-0000A5A80000}"/>
    <cellStyle name="Normal 4 3 3 3" xfId="40124"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39" xr:uid="{00000000-0005-0000-0000-0000ACA80000}"/>
    <cellStyle name="Normal 4 3 5 3" xfId="30440" xr:uid="{00000000-0005-0000-0000-0000ADA80000}"/>
    <cellStyle name="Normal 4 3 5_AVA DVA EL" xfId="30441" xr:uid="{00000000-0005-0000-0000-0000AEA80000}"/>
    <cellStyle name="Normal 4 3 6" xfId="30442" xr:uid="{00000000-0005-0000-0000-0000AFA80000}"/>
    <cellStyle name="Normal 4 3 7" xfId="36876" xr:uid="{00000000-0005-0000-0000-0000B0A80000}"/>
    <cellStyle name="Normal 4 3_AVA DVA EL" xfId="30443" xr:uid="{00000000-0005-0000-0000-0000B1A80000}"/>
    <cellStyle name="Normal 4 4" xfId="8495" xr:uid="{00000000-0005-0000-0000-0000B2A80000}"/>
    <cellStyle name="Normal 4 4 2" xfId="30444" xr:uid="{00000000-0005-0000-0000-0000B3A80000}"/>
    <cellStyle name="Normal 4 4 2 2" xfId="30445" xr:uid="{00000000-0005-0000-0000-0000B4A80000}"/>
    <cellStyle name="Normal 4 4 2 3" xfId="30446" xr:uid="{00000000-0005-0000-0000-0000B5A80000}"/>
    <cellStyle name="Normal 4 4 2 4" xfId="36317" xr:uid="{00000000-0005-0000-0000-0000B6A80000}"/>
    <cellStyle name="Normal 4 4 2_AVA DVA EL" xfId="30447" xr:uid="{00000000-0005-0000-0000-0000B7A80000}"/>
    <cellStyle name="Normal 4 4 3" xfId="30448" xr:uid="{00000000-0005-0000-0000-0000B8A80000}"/>
    <cellStyle name="Normal 4 4 4" xfId="50621" xr:uid="{00000000-0005-0000-0000-0000B9A80000}"/>
    <cellStyle name="Normal 4 4_AVA DVA EL" xfId="30449" xr:uid="{00000000-0005-0000-0000-0000BAA80000}"/>
    <cellStyle name="Normal 4 5" xfId="8496" xr:uid="{00000000-0005-0000-0000-0000BBA80000}"/>
    <cellStyle name="Normal 4 5 2" xfId="30450" xr:uid="{00000000-0005-0000-0000-0000BCA80000}"/>
    <cellStyle name="Normal 4 5 2 2" xfId="30451" xr:uid="{00000000-0005-0000-0000-0000BDA80000}"/>
    <cellStyle name="Normal 4 5 2 3" xfId="30452" xr:uid="{00000000-0005-0000-0000-0000BEA80000}"/>
    <cellStyle name="Normal 4 5 2_AVA DVA EL" xfId="30453" xr:uid="{00000000-0005-0000-0000-0000BFA80000}"/>
    <cellStyle name="Normal 4 5 3" xfId="30454" xr:uid="{00000000-0005-0000-0000-0000C0A80000}"/>
    <cellStyle name="Normal 4 5 4" xfId="50622" xr:uid="{00000000-0005-0000-0000-0000C1A80000}"/>
    <cellStyle name="Normal 4 5_AVA DVA EL" xfId="30455" xr:uid="{00000000-0005-0000-0000-0000C2A80000}"/>
    <cellStyle name="Normal 4 6" xfId="8497" xr:uid="{00000000-0005-0000-0000-0000C3A80000}"/>
    <cellStyle name="Normal 4 6 2" xfId="30456" xr:uid="{00000000-0005-0000-0000-0000C4A80000}"/>
    <cellStyle name="Normal 4 6 2 2" xfId="30457" xr:uid="{00000000-0005-0000-0000-0000C5A80000}"/>
    <cellStyle name="Normal 4 6 2 3" xfId="30458" xr:uid="{00000000-0005-0000-0000-0000C6A80000}"/>
    <cellStyle name="Normal 4 6 2_AVA DVA EL" xfId="30459" xr:uid="{00000000-0005-0000-0000-0000C7A80000}"/>
    <cellStyle name="Normal 4 6 3" xfId="30460" xr:uid="{00000000-0005-0000-0000-0000C8A80000}"/>
    <cellStyle name="Normal 4 6 4" xfId="50623" xr:uid="{00000000-0005-0000-0000-0000C9A80000}"/>
    <cellStyle name="Normal 4 6_AVA DVA EL" xfId="30461" xr:uid="{00000000-0005-0000-0000-0000CAA80000}"/>
    <cellStyle name="Normal 4 7" xfId="8498" xr:uid="{00000000-0005-0000-0000-0000CBA80000}"/>
    <cellStyle name="Normal 4 7 2" xfId="30462" xr:uid="{00000000-0005-0000-0000-0000CCA80000}"/>
    <cellStyle name="Normal 4 7 2 2" xfId="30463" xr:uid="{00000000-0005-0000-0000-0000CDA80000}"/>
    <cellStyle name="Normal 4 7 2 3" xfId="30464" xr:uid="{00000000-0005-0000-0000-0000CEA80000}"/>
    <cellStyle name="Normal 4 7 2_AVA DVA EL" xfId="30465" xr:uid="{00000000-0005-0000-0000-0000CFA80000}"/>
    <cellStyle name="Normal 4 7 3" xfId="30466" xr:uid="{00000000-0005-0000-0000-0000D0A80000}"/>
    <cellStyle name="Normal 4 7 4" xfId="50624" xr:uid="{00000000-0005-0000-0000-0000D1A80000}"/>
    <cellStyle name="Normal 4 7_AVA DVA EL" xfId="30467" xr:uid="{00000000-0005-0000-0000-0000D2A80000}"/>
    <cellStyle name="Normal 4 8" xfId="8499" xr:uid="{00000000-0005-0000-0000-0000D3A80000}"/>
    <cellStyle name="Normal 4 8 2" xfId="30468" xr:uid="{00000000-0005-0000-0000-0000D4A80000}"/>
    <cellStyle name="Normal 4 8 2 2" xfId="30469" xr:uid="{00000000-0005-0000-0000-0000D5A80000}"/>
    <cellStyle name="Normal 4 8 2 3" xfId="30470" xr:uid="{00000000-0005-0000-0000-0000D6A80000}"/>
    <cellStyle name="Normal 4 8 2_AVA DVA EL" xfId="30471" xr:uid="{00000000-0005-0000-0000-0000D7A80000}"/>
    <cellStyle name="Normal 4 8 3" xfId="30472" xr:uid="{00000000-0005-0000-0000-0000D8A80000}"/>
    <cellStyle name="Normal 4 8 4" xfId="50625" xr:uid="{00000000-0005-0000-0000-0000D9A80000}"/>
    <cellStyle name="Normal 4 8_AVA DVA EL" xfId="30473" xr:uid="{00000000-0005-0000-0000-0000DAA80000}"/>
    <cellStyle name="Normal 4 9" xfId="8500" xr:uid="{00000000-0005-0000-0000-0000DBA80000}"/>
    <cellStyle name="Normal 4 9 2" xfId="30474" xr:uid="{00000000-0005-0000-0000-0000DCA80000}"/>
    <cellStyle name="Normal 4 9 2 2" xfId="30475" xr:uid="{00000000-0005-0000-0000-0000DDA80000}"/>
    <cellStyle name="Normal 4 9 2 3" xfId="30476" xr:uid="{00000000-0005-0000-0000-0000DEA80000}"/>
    <cellStyle name="Normal 4 9 2_AVA DVA EL" xfId="30477" xr:uid="{00000000-0005-0000-0000-0000DFA80000}"/>
    <cellStyle name="Normal 4 9 3" xfId="30478" xr:uid="{00000000-0005-0000-0000-0000E0A80000}"/>
    <cellStyle name="Normal 4 9 4" xfId="50626" xr:uid="{00000000-0005-0000-0000-0000E1A80000}"/>
    <cellStyle name="Normal 4 9_AVA DVA EL" xfId="30479"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0" xr:uid="{00000000-0005-0000-0000-0000E6A80000}"/>
    <cellStyle name="Normal 40 2 2 2" xfId="30481" xr:uid="{00000000-0005-0000-0000-0000E7A80000}"/>
    <cellStyle name="Normal 40 2 2 3" xfId="30482" xr:uid="{00000000-0005-0000-0000-0000E8A80000}"/>
    <cellStyle name="Normal 40 2 2_AVA DVA EL" xfId="30483" xr:uid="{00000000-0005-0000-0000-0000E9A80000}"/>
    <cellStyle name="Normal 40 2_AVA DVA EL" xfId="50627" xr:uid="{00000000-0005-0000-0000-0000EAA80000}"/>
    <cellStyle name="Normal 40 3" xfId="30484" xr:uid="{00000000-0005-0000-0000-0000EBA80000}"/>
    <cellStyle name="Normal 40 3 2" xfId="30485" xr:uid="{00000000-0005-0000-0000-0000ECA80000}"/>
    <cellStyle name="Normal 40 3 3" xfId="30486" xr:uid="{00000000-0005-0000-0000-0000EDA80000}"/>
    <cellStyle name="Normal 40 3_AVA DVA EL" xfId="30487" xr:uid="{00000000-0005-0000-0000-0000EEA80000}"/>
    <cellStyle name="Normal 40 4" xfId="30488" xr:uid="{00000000-0005-0000-0000-0000EFA80000}"/>
    <cellStyle name="Normal 40 4 2" xfId="30489" xr:uid="{00000000-0005-0000-0000-0000F0A80000}"/>
    <cellStyle name="Normal 40 4 3" xfId="30490" xr:uid="{00000000-0005-0000-0000-0000F1A80000}"/>
    <cellStyle name="Normal 40 4_AVA DVA EL" xfId="30491" xr:uid="{00000000-0005-0000-0000-0000F2A80000}"/>
    <cellStyle name="Normal 40 5" xfId="30492" xr:uid="{00000000-0005-0000-0000-0000F3A80000}"/>
    <cellStyle name="Normal 40 5 2" xfId="30493" xr:uid="{00000000-0005-0000-0000-0000F4A80000}"/>
    <cellStyle name="Normal 40 5 3" xfId="30494" xr:uid="{00000000-0005-0000-0000-0000F5A80000}"/>
    <cellStyle name="Normal 40 5_AVA DVA EL" xfId="30495" xr:uid="{00000000-0005-0000-0000-0000F6A80000}"/>
    <cellStyle name="Normal 40 6" xfId="30496" xr:uid="{00000000-0005-0000-0000-0000F7A80000}"/>
    <cellStyle name="Normal 40 6 2" xfId="30497" xr:uid="{00000000-0005-0000-0000-0000F8A80000}"/>
    <cellStyle name="Normal 40 6 3" xfId="30498" xr:uid="{00000000-0005-0000-0000-0000F9A80000}"/>
    <cellStyle name="Normal 40 6_AVA DVA EL" xfId="30499" xr:uid="{00000000-0005-0000-0000-0000FAA80000}"/>
    <cellStyle name="Normal 40 7" xfId="50628" xr:uid="{00000000-0005-0000-0000-0000FBA80000}"/>
    <cellStyle name="Normal 40_AVA DVA EL" xfId="50629" xr:uid="{00000000-0005-0000-0000-0000FCA80000}"/>
    <cellStyle name="Normal 41" xfId="8504" xr:uid="{00000000-0005-0000-0000-0000FDA80000}"/>
    <cellStyle name="Normal 41 2" xfId="30500" xr:uid="{00000000-0005-0000-0000-0000FEA80000}"/>
    <cellStyle name="Normal 41 2 2" xfId="30501" xr:uid="{00000000-0005-0000-0000-0000FFA80000}"/>
    <cellStyle name="Normal 41 2 3" xfId="30502" xr:uid="{00000000-0005-0000-0000-000000A90000}"/>
    <cellStyle name="Normal 41 2_AVA DVA EL" xfId="30503" xr:uid="{00000000-0005-0000-0000-000001A90000}"/>
    <cellStyle name="Normal 41 3" xfId="30504" xr:uid="{00000000-0005-0000-0000-000002A90000}"/>
    <cellStyle name="Normal 41 3 2" xfId="30505" xr:uid="{00000000-0005-0000-0000-000003A90000}"/>
    <cellStyle name="Normal 41 3 3" xfId="30506" xr:uid="{00000000-0005-0000-0000-000004A90000}"/>
    <cellStyle name="Normal 41 3_AVA DVA EL" xfId="30507" xr:uid="{00000000-0005-0000-0000-000005A90000}"/>
    <cellStyle name="Normal 41 4" xfId="30508" xr:uid="{00000000-0005-0000-0000-000006A90000}"/>
    <cellStyle name="Normal 41 4 2" xfId="30509" xr:uid="{00000000-0005-0000-0000-000007A90000}"/>
    <cellStyle name="Normal 41 4 3" xfId="30510" xr:uid="{00000000-0005-0000-0000-000008A90000}"/>
    <cellStyle name="Normal 41 4_AVA DVA EL" xfId="30511" xr:uid="{00000000-0005-0000-0000-000009A90000}"/>
    <cellStyle name="Normal 41 5" xfId="30512" xr:uid="{00000000-0005-0000-0000-00000AA90000}"/>
    <cellStyle name="Normal 41 5 2" xfId="30513" xr:uid="{00000000-0005-0000-0000-00000BA90000}"/>
    <cellStyle name="Normal 41 5 3" xfId="30514" xr:uid="{00000000-0005-0000-0000-00000CA90000}"/>
    <cellStyle name="Normal 41 5_AVA DVA EL" xfId="30515" xr:uid="{00000000-0005-0000-0000-00000DA90000}"/>
    <cellStyle name="Normal 41 6" xfId="30516" xr:uid="{00000000-0005-0000-0000-00000EA90000}"/>
    <cellStyle name="Normal 41 7" xfId="50630" xr:uid="{00000000-0005-0000-0000-00000FA90000}"/>
    <cellStyle name="Normal 41_AVA DVA EL" xfId="30517" xr:uid="{00000000-0005-0000-0000-000010A90000}"/>
    <cellStyle name="Normal 42" xfId="8505" xr:uid="{00000000-0005-0000-0000-000011A90000}"/>
    <cellStyle name="Normal 42 2" xfId="30518" xr:uid="{00000000-0005-0000-0000-000012A90000}"/>
    <cellStyle name="Normal 42 2 2" xfId="30519" xr:uid="{00000000-0005-0000-0000-000013A90000}"/>
    <cellStyle name="Normal 42 2 3" xfId="30520" xr:uid="{00000000-0005-0000-0000-000014A90000}"/>
    <cellStyle name="Normal 42 2_AVA DVA EL" xfId="30521" xr:uid="{00000000-0005-0000-0000-000015A90000}"/>
    <cellStyle name="Normal 42 3" xfId="30522" xr:uid="{00000000-0005-0000-0000-000016A90000}"/>
    <cellStyle name="Normal 42 3 2" xfId="30523" xr:uid="{00000000-0005-0000-0000-000017A90000}"/>
    <cellStyle name="Normal 42 3 3" xfId="30524" xr:uid="{00000000-0005-0000-0000-000018A90000}"/>
    <cellStyle name="Normal 42 3_AVA DVA EL" xfId="30525" xr:uid="{00000000-0005-0000-0000-000019A90000}"/>
    <cellStyle name="Normal 42 4" xfId="30526" xr:uid="{00000000-0005-0000-0000-00001AA90000}"/>
    <cellStyle name="Normal 42 4 2" xfId="30527" xr:uid="{00000000-0005-0000-0000-00001BA90000}"/>
    <cellStyle name="Normal 42 4 3" xfId="30528" xr:uid="{00000000-0005-0000-0000-00001CA90000}"/>
    <cellStyle name="Normal 42 4_AVA DVA EL" xfId="30529" xr:uid="{00000000-0005-0000-0000-00001DA90000}"/>
    <cellStyle name="Normal 42 5" xfId="30530" xr:uid="{00000000-0005-0000-0000-00001EA90000}"/>
    <cellStyle name="Normal 42 5 2" xfId="30531" xr:uid="{00000000-0005-0000-0000-00001FA90000}"/>
    <cellStyle name="Normal 42 5 3" xfId="30532" xr:uid="{00000000-0005-0000-0000-000020A90000}"/>
    <cellStyle name="Normal 42 5_AVA DVA EL" xfId="30533" xr:uid="{00000000-0005-0000-0000-000021A90000}"/>
    <cellStyle name="Normal 42 6" xfId="30534" xr:uid="{00000000-0005-0000-0000-000022A90000}"/>
    <cellStyle name="Normal 42 6 2" xfId="30535" xr:uid="{00000000-0005-0000-0000-000023A90000}"/>
    <cellStyle name="Normal 42 6 3" xfId="30536" xr:uid="{00000000-0005-0000-0000-000024A90000}"/>
    <cellStyle name="Normal 42 6_AVA DVA EL" xfId="30537" xr:uid="{00000000-0005-0000-0000-000025A90000}"/>
    <cellStyle name="Normal 42 7" xfId="30538" xr:uid="{00000000-0005-0000-0000-000026A90000}"/>
    <cellStyle name="Normal 42_AVA DVA EL" xfId="30539" xr:uid="{00000000-0005-0000-0000-000027A90000}"/>
    <cellStyle name="Normal 43" xfId="8506" xr:uid="{00000000-0005-0000-0000-000028A90000}"/>
    <cellStyle name="Normal 43 2" xfId="30540" xr:uid="{00000000-0005-0000-0000-000029A90000}"/>
    <cellStyle name="Normal 43 2 2" xfId="30541" xr:uid="{00000000-0005-0000-0000-00002AA90000}"/>
    <cellStyle name="Normal 43 2 3" xfId="30542" xr:uid="{00000000-0005-0000-0000-00002BA90000}"/>
    <cellStyle name="Normal 43 2_AVA DVA EL" xfId="30543" xr:uid="{00000000-0005-0000-0000-00002CA90000}"/>
    <cellStyle name="Normal 43 3" xfId="30544" xr:uid="{00000000-0005-0000-0000-00002DA90000}"/>
    <cellStyle name="Normal 43_AVA DVA EL" xfId="30545" xr:uid="{00000000-0005-0000-0000-00002EA90000}"/>
    <cellStyle name="Normal 44" xfId="8507" xr:uid="{00000000-0005-0000-0000-00002FA90000}"/>
    <cellStyle name="Normal 44 2" xfId="30546" xr:uid="{00000000-0005-0000-0000-000030A90000}"/>
    <cellStyle name="Normal 44 2 2" xfId="30547" xr:uid="{00000000-0005-0000-0000-000031A90000}"/>
    <cellStyle name="Normal 44 2 3" xfId="30548" xr:uid="{00000000-0005-0000-0000-000032A90000}"/>
    <cellStyle name="Normal 44 2_AVA DVA EL" xfId="30549" xr:uid="{00000000-0005-0000-0000-000033A90000}"/>
    <cellStyle name="Normal 44 3" xfId="30550" xr:uid="{00000000-0005-0000-0000-000034A90000}"/>
    <cellStyle name="Normal 44_AVA DVA EL" xfId="30551" xr:uid="{00000000-0005-0000-0000-000035A90000}"/>
    <cellStyle name="Normal 45" xfId="8508" xr:uid="{00000000-0005-0000-0000-000036A90000}"/>
    <cellStyle name="Normal 45 2" xfId="30552" xr:uid="{00000000-0005-0000-0000-000037A90000}"/>
    <cellStyle name="Normal 45 2 2" xfId="30553" xr:uid="{00000000-0005-0000-0000-000038A90000}"/>
    <cellStyle name="Normal 45 2 3" xfId="30554" xr:uid="{00000000-0005-0000-0000-000039A90000}"/>
    <cellStyle name="Normal 45 2_AVA DVA EL" xfId="30555" xr:uid="{00000000-0005-0000-0000-00003AA90000}"/>
    <cellStyle name="Normal 45 3" xfId="30556" xr:uid="{00000000-0005-0000-0000-00003BA90000}"/>
    <cellStyle name="Normal 45_AVA DVA EL" xfId="30557" xr:uid="{00000000-0005-0000-0000-00003CA90000}"/>
    <cellStyle name="Normal 46" xfId="8509" xr:uid="{00000000-0005-0000-0000-00003DA90000}"/>
    <cellStyle name="Normal 46 2" xfId="30558" xr:uid="{00000000-0005-0000-0000-00003EA90000}"/>
    <cellStyle name="Normal 46 2 2" xfId="30559" xr:uid="{00000000-0005-0000-0000-00003FA90000}"/>
    <cellStyle name="Normal 46 2 3" xfId="30560" xr:uid="{00000000-0005-0000-0000-000040A90000}"/>
    <cellStyle name="Normal 46 2_AVA DVA EL" xfId="30561" xr:uid="{00000000-0005-0000-0000-000041A90000}"/>
    <cellStyle name="Normal 46 3" xfId="30562" xr:uid="{00000000-0005-0000-0000-000042A90000}"/>
    <cellStyle name="Normal 46 3 2" xfId="30563" xr:uid="{00000000-0005-0000-0000-000043A90000}"/>
    <cellStyle name="Normal 46 3 3" xfId="30564" xr:uid="{00000000-0005-0000-0000-000044A90000}"/>
    <cellStyle name="Normal 46 3_AVA DVA EL" xfId="30565" xr:uid="{00000000-0005-0000-0000-000045A90000}"/>
    <cellStyle name="Normal 46 4" xfId="30566" xr:uid="{00000000-0005-0000-0000-000046A90000}"/>
    <cellStyle name="Normal 46 4 2" xfId="30567" xr:uid="{00000000-0005-0000-0000-000047A90000}"/>
    <cellStyle name="Normal 46 4 3" xfId="30568" xr:uid="{00000000-0005-0000-0000-000048A90000}"/>
    <cellStyle name="Normal 46 4_AVA DVA EL" xfId="30569" xr:uid="{00000000-0005-0000-0000-000049A90000}"/>
    <cellStyle name="Normal 46 5" xfId="30570" xr:uid="{00000000-0005-0000-0000-00004AA90000}"/>
    <cellStyle name="Normal 46 5 2" xfId="30571" xr:uid="{00000000-0005-0000-0000-00004BA90000}"/>
    <cellStyle name="Normal 46 5 3" xfId="30572" xr:uid="{00000000-0005-0000-0000-00004CA90000}"/>
    <cellStyle name="Normal 46 5_AVA DVA EL" xfId="30573" xr:uid="{00000000-0005-0000-0000-00004DA90000}"/>
    <cellStyle name="Normal 46 6" xfId="30574" xr:uid="{00000000-0005-0000-0000-00004EA90000}"/>
    <cellStyle name="Normal 46 6 2" xfId="30575" xr:uid="{00000000-0005-0000-0000-00004FA90000}"/>
    <cellStyle name="Normal 46 6 3" xfId="30576" xr:uid="{00000000-0005-0000-0000-000050A90000}"/>
    <cellStyle name="Normal 46 6_AVA DVA EL" xfId="30577" xr:uid="{00000000-0005-0000-0000-000051A90000}"/>
    <cellStyle name="Normal 46 7" xfId="30578" xr:uid="{00000000-0005-0000-0000-000052A90000}"/>
    <cellStyle name="Normal 46_AVA DVA EL" xfId="30579" xr:uid="{00000000-0005-0000-0000-000053A90000}"/>
    <cellStyle name="Normal 47" xfId="8510" xr:uid="{00000000-0005-0000-0000-000054A90000}"/>
    <cellStyle name="Normal 47 2" xfId="30580" xr:uid="{00000000-0005-0000-0000-000055A90000}"/>
    <cellStyle name="Normal 47 2 2" xfId="30581" xr:uid="{00000000-0005-0000-0000-000056A90000}"/>
    <cellStyle name="Normal 47 2 3" xfId="30582" xr:uid="{00000000-0005-0000-0000-000057A90000}"/>
    <cellStyle name="Normal 47 2_AVA DVA EL" xfId="30583" xr:uid="{00000000-0005-0000-0000-000058A90000}"/>
    <cellStyle name="Normal 47 3" xfId="30584" xr:uid="{00000000-0005-0000-0000-000059A90000}"/>
    <cellStyle name="Normal 47 3 2" xfId="30585" xr:uid="{00000000-0005-0000-0000-00005AA90000}"/>
    <cellStyle name="Normal 47 3 3" xfId="30586" xr:uid="{00000000-0005-0000-0000-00005BA90000}"/>
    <cellStyle name="Normal 47 3_AVA DVA EL" xfId="30587" xr:uid="{00000000-0005-0000-0000-00005CA90000}"/>
    <cellStyle name="Normal 47 4" xfId="30588" xr:uid="{00000000-0005-0000-0000-00005DA90000}"/>
    <cellStyle name="Normal 47 4 2" xfId="30589" xr:uid="{00000000-0005-0000-0000-00005EA90000}"/>
    <cellStyle name="Normal 47 4 3" xfId="30590" xr:uid="{00000000-0005-0000-0000-00005FA90000}"/>
    <cellStyle name="Normal 47 4_AVA DVA EL" xfId="30591" xr:uid="{00000000-0005-0000-0000-000060A90000}"/>
    <cellStyle name="Normal 47 5" xfId="30592" xr:uid="{00000000-0005-0000-0000-000061A90000}"/>
    <cellStyle name="Normal 47 5 2" xfId="30593" xr:uid="{00000000-0005-0000-0000-000062A90000}"/>
    <cellStyle name="Normal 47 5 3" xfId="30594" xr:uid="{00000000-0005-0000-0000-000063A90000}"/>
    <cellStyle name="Normal 47 5_AVA DVA EL" xfId="30595" xr:uid="{00000000-0005-0000-0000-000064A90000}"/>
    <cellStyle name="Normal 47 6" xfId="30596" xr:uid="{00000000-0005-0000-0000-000065A90000}"/>
    <cellStyle name="Normal 47_AVA DVA EL" xfId="30597" xr:uid="{00000000-0005-0000-0000-000066A90000}"/>
    <cellStyle name="Normal 48" xfId="8511" xr:uid="{00000000-0005-0000-0000-000067A90000}"/>
    <cellStyle name="Normal 48 2" xfId="30598" xr:uid="{00000000-0005-0000-0000-000068A90000}"/>
    <cellStyle name="Normal 48 2 2" xfId="30599" xr:uid="{00000000-0005-0000-0000-000069A90000}"/>
    <cellStyle name="Normal 48 2 3" xfId="30600" xr:uid="{00000000-0005-0000-0000-00006AA90000}"/>
    <cellStyle name="Normal 48 2_AVA DVA EL" xfId="30601" xr:uid="{00000000-0005-0000-0000-00006BA90000}"/>
    <cellStyle name="Normal 48 3" xfId="30602" xr:uid="{00000000-0005-0000-0000-00006CA90000}"/>
    <cellStyle name="Normal 48 3 2" xfId="30603" xr:uid="{00000000-0005-0000-0000-00006DA90000}"/>
    <cellStyle name="Normal 48 3 3" xfId="30604" xr:uid="{00000000-0005-0000-0000-00006EA90000}"/>
    <cellStyle name="Normal 48 3_AVA DVA EL" xfId="30605" xr:uid="{00000000-0005-0000-0000-00006FA90000}"/>
    <cellStyle name="Normal 48 4" xfId="30606" xr:uid="{00000000-0005-0000-0000-000070A90000}"/>
    <cellStyle name="Normal 48 4 2" xfId="30607" xr:uid="{00000000-0005-0000-0000-000071A90000}"/>
    <cellStyle name="Normal 48 4 3" xfId="30608" xr:uid="{00000000-0005-0000-0000-000072A90000}"/>
    <cellStyle name="Normal 48 4_AVA DVA EL" xfId="30609" xr:uid="{00000000-0005-0000-0000-000073A90000}"/>
    <cellStyle name="Normal 48 5" xfId="30610" xr:uid="{00000000-0005-0000-0000-000074A90000}"/>
    <cellStyle name="Normal 48 5 2" xfId="30611" xr:uid="{00000000-0005-0000-0000-000075A90000}"/>
    <cellStyle name="Normal 48 5 3" xfId="30612" xr:uid="{00000000-0005-0000-0000-000076A90000}"/>
    <cellStyle name="Normal 48 5_AVA DVA EL" xfId="30613" xr:uid="{00000000-0005-0000-0000-000077A90000}"/>
    <cellStyle name="Normal 48 6" xfId="30614" xr:uid="{00000000-0005-0000-0000-000078A90000}"/>
    <cellStyle name="Normal 48_AVA DVA EL" xfId="30615" xr:uid="{00000000-0005-0000-0000-000079A90000}"/>
    <cellStyle name="Normal 49" xfId="8512" xr:uid="{00000000-0005-0000-0000-00007AA90000}"/>
    <cellStyle name="Normal 49 2" xfId="30616" xr:uid="{00000000-0005-0000-0000-00007BA90000}"/>
    <cellStyle name="Normal 49 2 2" xfId="30617" xr:uid="{00000000-0005-0000-0000-00007CA90000}"/>
    <cellStyle name="Normal 49 2 3" xfId="30618" xr:uid="{00000000-0005-0000-0000-00007DA90000}"/>
    <cellStyle name="Normal 49 2_AVA DVA EL" xfId="30619" xr:uid="{00000000-0005-0000-0000-00007EA90000}"/>
    <cellStyle name="Normal 49 3" xfId="30620" xr:uid="{00000000-0005-0000-0000-00007FA90000}"/>
    <cellStyle name="Normal 49 3 2" xfId="30621" xr:uid="{00000000-0005-0000-0000-000080A90000}"/>
    <cellStyle name="Normal 49 3 3" xfId="30622" xr:uid="{00000000-0005-0000-0000-000081A90000}"/>
    <cellStyle name="Normal 49 3_AVA DVA EL" xfId="30623" xr:uid="{00000000-0005-0000-0000-000082A90000}"/>
    <cellStyle name="Normal 49 4" xfId="30624" xr:uid="{00000000-0005-0000-0000-000083A90000}"/>
    <cellStyle name="Normal 49 4 2" xfId="30625" xr:uid="{00000000-0005-0000-0000-000084A90000}"/>
    <cellStyle name="Normal 49 4 3" xfId="30626" xr:uid="{00000000-0005-0000-0000-000085A90000}"/>
    <cellStyle name="Normal 49 4_AVA DVA EL" xfId="30627" xr:uid="{00000000-0005-0000-0000-000086A90000}"/>
    <cellStyle name="Normal 49 5" xfId="30628" xr:uid="{00000000-0005-0000-0000-000087A90000}"/>
    <cellStyle name="Normal 49 5 2" xfId="30629" xr:uid="{00000000-0005-0000-0000-000088A90000}"/>
    <cellStyle name="Normal 49 5 3" xfId="30630" xr:uid="{00000000-0005-0000-0000-000089A90000}"/>
    <cellStyle name="Normal 49 5_AVA DVA EL" xfId="30631" xr:uid="{00000000-0005-0000-0000-00008AA90000}"/>
    <cellStyle name="Normal 49 6" xfId="30632" xr:uid="{00000000-0005-0000-0000-00008BA90000}"/>
    <cellStyle name="Normal 49_AVA DVA EL" xfId="30633" xr:uid="{00000000-0005-0000-0000-00008CA90000}"/>
    <cellStyle name="Normal 5" xfId="8513" xr:uid="{00000000-0005-0000-0000-00008DA90000}"/>
    <cellStyle name="Normal 5 10" xfId="8514" xr:uid="{00000000-0005-0000-0000-00008EA90000}"/>
    <cellStyle name="Normal 5 10 2" xfId="30634" xr:uid="{00000000-0005-0000-0000-00008FA90000}"/>
    <cellStyle name="Normal 5 10 2 2" xfId="30635" xr:uid="{00000000-0005-0000-0000-000090A90000}"/>
    <cellStyle name="Normal 5 10 2 3" xfId="30636" xr:uid="{00000000-0005-0000-0000-000091A90000}"/>
    <cellStyle name="Normal 5 10 2_AVA DVA EL" xfId="30637" xr:uid="{00000000-0005-0000-0000-000092A90000}"/>
    <cellStyle name="Normal 5 10 3" xfId="30638" xr:uid="{00000000-0005-0000-0000-000093A90000}"/>
    <cellStyle name="Normal 5 10_AVA DVA EL" xfId="30639" xr:uid="{00000000-0005-0000-0000-000094A90000}"/>
    <cellStyle name="Normal 5 11" xfId="8515" xr:uid="{00000000-0005-0000-0000-000095A90000}"/>
    <cellStyle name="Normal 5 11 2" xfId="30640" xr:uid="{00000000-0005-0000-0000-000096A90000}"/>
    <cellStyle name="Normal 5 11 2 2" xfId="30641" xr:uid="{00000000-0005-0000-0000-000097A90000}"/>
    <cellStyle name="Normal 5 11 2 3" xfId="30642" xr:uid="{00000000-0005-0000-0000-000098A90000}"/>
    <cellStyle name="Normal 5 11 2_AVA DVA EL" xfId="30643" xr:uid="{00000000-0005-0000-0000-000099A90000}"/>
    <cellStyle name="Normal 5 11 3" xfId="30644" xr:uid="{00000000-0005-0000-0000-00009AA90000}"/>
    <cellStyle name="Normal 5 11_AVA DVA EL" xfId="30645" xr:uid="{00000000-0005-0000-0000-00009BA90000}"/>
    <cellStyle name="Normal 5 12" xfId="8516" xr:uid="{00000000-0005-0000-0000-00009CA90000}"/>
    <cellStyle name="Normal 5 12 2" xfId="30646" xr:uid="{00000000-0005-0000-0000-00009DA90000}"/>
    <cellStyle name="Normal 5 12 2 2" xfId="30647" xr:uid="{00000000-0005-0000-0000-00009EA90000}"/>
    <cellStyle name="Normal 5 12 2 3" xfId="30648" xr:uid="{00000000-0005-0000-0000-00009FA90000}"/>
    <cellStyle name="Normal 5 12 2_AVA DVA EL" xfId="30649" xr:uid="{00000000-0005-0000-0000-0000A0A90000}"/>
    <cellStyle name="Normal 5 12 3" xfId="30650" xr:uid="{00000000-0005-0000-0000-0000A1A90000}"/>
    <cellStyle name="Normal 5 12_AVA DVA EL" xfId="30651" xr:uid="{00000000-0005-0000-0000-0000A2A90000}"/>
    <cellStyle name="Normal 5 13" xfId="8517" xr:uid="{00000000-0005-0000-0000-0000A3A90000}"/>
    <cellStyle name="Normal 5 13 2" xfId="30652" xr:uid="{00000000-0005-0000-0000-0000A4A90000}"/>
    <cellStyle name="Normal 5 13 2 2" xfId="30653" xr:uid="{00000000-0005-0000-0000-0000A5A90000}"/>
    <cellStyle name="Normal 5 13 2 3" xfId="30654" xr:uid="{00000000-0005-0000-0000-0000A6A90000}"/>
    <cellStyle name="Normal 5 13 2_AVA DVA EL" xfId="30655" xr:uid="{00000000-0005-0000-0000-0000A7A90000}"/>
    <cellStyle name="Normal 5 13 3" xfId="30656" xr:uid="{00000000-0005-0000-0000-0000A8A90000}"/>
    <cellStyle name="Normal 5 13_AVA DVA EL" xfId="30657" xr:uid="{00000000-0005-0000-0000-0000A9A90000}"/>
    <cellStyle name="Normal 5 14" xfId="8518" xr:uid="{00000000-0005-0000-0000-0000AAA90000}"/>
    <cellStyle name="Normal 5 14 2" xfId="30658" xr:uid="{00000000-0005-0000-0000-0000ABA90000}"/>
    <cellStyle name="Normal 5 14 2 2" xfId="30659" xr:uid="{00000000-0005-0000-0000-0000ACA90000}"/>
    <cellStyle name="Normal 5 14 2 3" xfId="30660" xr:uid="{00000000-0005-0000-0000-0000ADA90000}"/>
    <cellStyle name="Normal 5 14 2_AVA DVA EL" xfId="30661" xr:uid="{00000000-0005-0000-0000-0000AEA90000}"/>
    <cellStyle name="Normal 5 14 3" xfId="30662" xr:uid="{00000000-0005-0000-0000-0000AFA90000}"/>
    <cellStyle name="Normal 5 14_AVA DVA EL" xfId="30663" xr:uid="{00000000-0005-0000-0000-0000B0A90000}"/>
    <cellStyle name="Normal 5 15" xfId="8519" xr:uid="{00000000-0005-0000-0000-0000B1A90000}"/>
    <cellStyle name="Normal 5 15 2" xfId="30664" xr:uid="{00000000-0005-0000-0000-0000B2A90000}"/>
    <cellStyle name="Normal 5 15 2 2" xfId="30665" xr:uid="{00000000-0005-0000-0000-0000B3A90000}"/>
    <cellStyle name="Normal 5 15 2 3" xfId="30666" xr:uid="{00000000-0005-0000-0000-0000B4A90000}"/>
    <cellStyle name="Normal 5 15 2_AVA DVA EL" xfId="30667" xr:uid="{00000000-0005-0000-0000-0000B5A90000}"/>
    <cellStyle name="Normal 5 15 3" xfId="30668" xr:uid="{00000000-0005-0000-0000-0000B6A90000}"/>
    <cellStyle name="Normal 5 15_AVA DVA EL" xfId="30669" xr:uid="{00000000-0005-0000-0000-0000B7A90000}"/>
    <cellStyle name="Normal 5 16" xfId="8520" xr:uid="{00000000-0005-0000-0000-0000B8A90000}"/>
    <cellStyle name="Normal 5 16 2" xfId="30670" xr:uid="{00000000-0005-0000-0000-0000B9A90000}"/>
    <cellStyle name="Normal 5 16_AVA DVA EL" xfId="30671"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2" xr:uid="{00000000-0005-0000-0000-0000C6A90000}"/>
    <cellStyle name="Normal 5 2 10 2 2" xfId="30673" xr:uid="{00000000-0005-0000-0000-0000C7A90000}"/>
    <cellStyle name="Normal 5 2 10 2 3" xfId="30674" xr:uid="{00000000-0005-0000-0000-0000C8A90000}"/>
    <cellStyle name="Normal 5 2 10 2_AVA DVA EL" xfId="30675" xr:uid="{00000000-0005-0000-0000-0000C9A90000}"/>
    <cellStyle name="Normal 5 2 10 3" xfId="30676" xr:uid="{00000000-0005-0000-0000-0000CAA90000}"/>
    <cellStyle name="Normal 5 2 10_AVA DVA EL" xfId="30677" xr:uid="{00000000-0005-0000-0000-0000CBA90000}"/>
    <cellStyle name="Normal 5 2 11" xfId="8529" xr:uid="{00000000-0005-0000-0000-0000CCA90000}"/>
    <cellStyle name="Normal 5 2 11 2" xfId="30678" xr:uid="{00000000-0005-0000-0000-0000CDA90000}"/>
    <cellStyle name="Normal 5 2 11 2 2" xfId="30679" xr:uid="{00000000-0005-0000-0000-0000CEA90000}"/>
    <cellStyle name="Normal 5 2 11 2 3" xfId="30680" xr:uid="{00000000-0005-0000-0000-0000CFA90000}"/>
    <cellStyle name="Normal 5 2 11 2_AVA DVA EL" xfId="30681" xr:uid="{00000000-0005-0000-0000-0000D0A90000}"/>
    <cellStyle name="Normal 5 2 11 3" xfId="30682" xr:uid="{00000000-0005-0000-0000-0000D1A90000}"/>
    <cellStyle name="Normal 5 2 11_A01" xfId="35962" xr:uid="{00000000-0005-0000-0000-0000D2A90000}"/>
    <cellStyle name="Normal 5 2 12" xfId="30683" xr:uid="{00000000-0005-0000-0000-0000D3A90000}"/>
    <cellStyle name="Normal 5 2 12 2" xfId="30684" xr:uid="{00000000-0005-0000-0000-0000D4A90000}"/>
    <cellStyle name="Normal 5 2 12 2 2" xfId="30685" xr:uid="{00000000-0005-0000-0000-0000D5A90000}"/>
    <cellStyle name="Normal 5 2 12 2 3" xfId="30686" xr:uid="{00000000-0005-0000-0000-0000D6A90000}"/>
    <cellStyle name="Normal 5 2 12 2_AVA DVA EL" xfId="30687" xr:uid="{00000000-0005-0000-0000-0000D7A90000}"/>
    <cellStyle name="Normal 5 2 12 3" xfId="30688" xr:uid="{00000000-0005-0000-0000-0000D8A90000}"/>
    <cellStyle name="Normal 5 2 12 4" xfId="30689" xr:uid="{00000000-0005-0000-0000-0000D9A90000}"/>
    <cellStyle name="Normal 5 2 12 5" xfId="36134" xr:uid="{00000000-0005-0000-0000-0000DAA90000}"/>
    <cellStyle name="Normal 5 2 12 6" xfId="36021" xr:uid="{00000000-0005-0000-0000-0000DBA90000}"/>
    <cellStyle name="Normal 5 2 12_AVA DVA EL" xfId="30690" xr:uid="{00000000-0005-0000-0000-0000DCA90000}"/>
    <cellStyle name="Normal 5 2 13" xfId="30691" xr:uid="{00000000-0005-0000-0000-0000DDA90000}"/>
    <cellStyle name="Normal 5 2 13 2" xfId="30692" xr:uid="{00000000-0005-0000-0000-0000DEA90000}"/>
    <cellStyle name="Normal 5 2 13 2 2" xfId="36602" xr:uid="{00000000-0005-0000-0000-0000DFA90000}"/>
    <cellStyle name="Normal 5 2 13 3" xfId="30693" xr:uid="{00000000-0005-0000-0000-0000E0A90000}"/>
    <cellStyle name="Normal 5 2 13 4" xfId="36312" xr:uid="{00000000-0005-0000-0000-0000E1A90000}"/>
    <cellStyle name="Normal 5 2 13_AVA DVA EL" xfId="30694" xr:uid="{00000000-0005-0000-0000-0000E2A90000}"/>
    <cellStyle name="Normal 5 2 14" xfId="30695" xr:uid="{00000000-0005-0000-0000-0000E3A90000}"/>
    <cellStyle name="Normal 5 2 14 2" xfId="30696" xr:uid="{00000000-0005-0000-0000-0000E4A90000}"/>
    <cellStyle name="Normal 5 2 14 3" xfId="30697" xr:uid="{00000000-0005-0000-0000-0000E5A90000}"/>
    <cellStyle name="Normal 5 2 14_AVA DVA EL" xfId="30698" xr:uid="{00000000-0005-0000-0000-0000E6A90000}"/>
    <cellStyle name="Normal 5 2 15" xfId="30699" xr:uid="{00000000-0005-0000-0000-0000E7A90000}"/>
    <cellStyle name="Normal 5 2 15 2" xfId="30700" xr:uid="{00000000-0005-0000-0000-0000E8A90000}"/>
    <cellStyle name="Normal 5 2 15 3" xfId="30701" xr:uid="{00000000-0005-0000-0000-0000E9A90000}"/>
    <cellStyle name="Normal 5 2 15_AVA DVA EL" xfId="30702" xr:uid="{00000000-0005-0000-0000-0000EAA90000}"/>
    <cellStyle name="Normal 5 2 16" xfId="30703" xr:uid="{00000000-0005-0000-0000-0000EBA90000}"/>
    <cellStyle name="Normal 5 2 16 2" xfId="30704" xr:uid="{00000000-0005-0000-0000-0000ECA90000}"/>
    <cellStyle name="Normal 5 2 16 3" xfId="30705" xr:uid="{00000000-0005-0000-0000-0000EDA90000}"/>
    <cellStyle name="Normal 5 2 16_AVA DVA EL" xfId="30706" xr:uid="{00000000-0005-0000-0000-0000EEA90000}"/>
    <cellStyle name="Normal 5 2 17" xfId="30707" xr:uid="{00000000-0005-0000-0000-0000EFA90000}"/>
    <cellStyle name="Normal 5 2 17 2" xfId="30708" xr:uid="{00000000-0005-0000-0000-0000F0A90000}"/>
    <cellStyle name="Normal 5 2 17 3" xfId="30709" xr:uid="{00000000-0005-0000-0000-0000F1A90000}"/>
    <cellStyle name="Normal 5 2 17_AVA DVA EL" xfId="30710" xr:uid="{00000000-0005-0000-0000-0000F2A90000}"/>
    <cellStyle name="Normal 5 2 18" xfId="30711" xr:uid="{00000000-0005-0000-0000-0000F3A90000}"/>
    <cellStyle name="Normal 5 2 18 2" xfId="30712" xr:uid="{00000000-0005-0000-0000-0000F4A90000}"/>
    <cellStyle name="Normal 5 2 18 3" xfId="30713" xr:uid="{00000000-0005-0000-0000-0000F5A90000}"/>
    <cellStyle name="Normal 5 2 18_AVA DVA EL" xfId="30714" xr:uid="{00000000-0005-0000-0000-0000F6A90000}"/>
    <cellStyle name="Normal 5 2 19" xfId="36878" xr:uid="{00000000-0005-0000-0000-0000F7A90000}"/>
    <cellStyle name="Normal 5 2 2" xfId="8530" xr:uid="{00000000-0005-0000-0000-0000F8A90000}"/>
    <cellStyle name="Normal 5 2 2 10" xfId="30715" xr:uid="{00000000-0005-0000-0000-0000F9A90000}"/>
    <cellStyle name="Normal 5 2 2 10 2" xfId="30716" xr:uid="{00000000-0005-0000-0000-0000FAA90000}"/>
    <cellStyle name="Normal 5 2 2 10 3" xfId="30717" xr:uid="{00000000-0005-0000-0000-0000FBA90000}"/>
    <cellStyle name="Normal 5 2 2 10_AVA DVA EL" xfId="30718" xr:uid="{00000000-0005-0000-0000-0000FCA90000}"/>
    <cellStyle name="Normal 5 2 2 11" xfId="30719" xr:uid="{00000000-0005-0000-0000-0000FDA90000}"/>
    <cellStyle name="Normal 5 2 2 11 2" xfId="30720" xr:uid="{00000000-0005-0000-0000-0000FEA90000}"/>
    <cellStyle name="Normal 5 2 2 11 3" xfId="30721" xr:uid="{00000000-0005-0000-0000-0000FFA90000}"/>
    <cellStyle name="Normal 5 2 2 11_AVA DVA EL" xfId="30722" xr:uid="{00000000-0005-0000-0000-000000AA0000}"/>
    <cellStyle name="Normal 5 2 2 12" xfId="30723" xr:uid="{00000000-0005-0000-0000-000001AA0000}"/>
    <cellStyle name="Normal 5 2 2 12 2" xfId="30724" xr:uid="{00000000-0005-0000-0000-000002AA0000}"/>
    <cellStyle name="Normal 5 2 2 12 3" xfId="30725" xr:uid="{00000000-0005-0000-0000-000003AA0000}"/>
    <cellStyle name="Normal 5 2 2 12_AVA DVA EL" xfId="30726" xr:uid="{00000000-0005-0000-0000-000004AA0000}"/>
    <cellStyle name="Normal 5 2 2 13" xfId="30727" xr:uid="{00000000-0005-0000-0000-000005AA0000}"/>
    <cellStyle name="Normal 5 2 2 14" xfId="50631" xr:uid="{00000000-0005-0000-0000-000006AA0000}"/>
    <cellStyle name="Normal 5 2 2 2" xfId="30728" xr:uid="{00000000-0005-0000-0000-000007AA0000}"/>
    <cellStyle name="Normal 5 2 2 2 10" xfId="30729" xr:uid="{00000000-0005-0000-0000-000008AA0000}"/>
    <cellStyle name="Normal 5 2 2 2 10 2" xfId="30730" xr:uid="{00000000-0005-0000-0000-000009AA0000}"/>
    <cellStyle name="Normal 5 2 2 2 10 3" xfId="30731" xr:uid="{00000000-0005-0000-0000-00000AAA0000}"/>
    <cellStyle name="Normal 5 2 2 2 10_AVA DVA EL" xfId="30732" xr:uid="{00000000-0005-0000-0000-00000BAA0000}"/>
    <cellStyle name="Normal 5 2 2 2 11" xfId="30733" xr:uid="{00000000-0005-0000-0000-00000CAA0000}"/>
    <cellStyle name="Normal 5 2 2 2 12" xfId="30734" xr:uid="{00000000-0005-0000-0000-00000DAA0000}"/>
    <cellStyle name="Normal 5 2 2 2 13" xfId="36343" xr:uid="{00000000-0005-0000-0000-00000EAA0000}"/>
    <cellStyle name="Normal 5 2 2 2 14" xfId="36429" xr:uid="{00000000-0005-0000-0000-00000FAA0000}"/>
    <cellStyle name="Normal 5 2 2 2 2" xfId="30735" xr:uid="{00000000-0005-0000-0000-000010AA0000}"/>
    <cellStyle name="Normal 5 2 2 2 2 10" xfId="30736" xr:uid="{00000000-0005-0000-0000-000011AA0000}"/>
    <cellStyle name="Normal 5 2 2 2 2 11" xfId="30737" xr:uid="{00000000-0005-0000-0000-000012AA0000}"/>
    <cellStyle name="Normal 5 2 2 2 2 2" xfId="30738" xr:uid="{00000000-0005-0000-0000-000013AA0000}"/>
    <cellStyle name="Normal 5 2 2 2 2 2 2" xfId="30739" xr:uid="{00000000-0005-0000-0000-000014AA0000}"/>
    <cellStyle name="Normal 5 2 2 2 2 2 2 2" xfId="30740" xr:uid="{00000000-0005-0000-0000-000015AA0000}"/>
    <cellStyle name="Normal 5 2 2 2 2 2 2 3" xfId="30741" xr:uid="{00000000-0005-0000-0000-000016AA0000}"/>
    <cellStyle name="Normal 5 2 2 2 2 2 2_AVA DVA EL" xfId="30742" xr:uid="{00000000-0005-0000-0000-000017AA0000}"/>
    <cellStyle name="Normal 5 2 2 2 2 2 3" xfId="30743" xr:uid="{00000000-0005-0000-0000-000018AA0000}"/>
    <cellStyle name="Normal 5 2 2 2 2 2 3 2" xfId="30744" xr:uid="{00000000-0005-0000-0000-000019AA0000}"/>
    <cellStyle name="Normal 5 2 2 2 2 2 3 3" xfId="30745" xr:uid="{00000000-0005-0000-0000-00001AAA0000}"/>
    <cellStyle name="Normal 5 2 2 2 2 2 3_AVA DVA EL" xfId="30746" xr:uid="{00000000-0005-0000-0000-00001BAA0000}"/>
    <cellStyle name="Normal 5 2 2 2 2 2 4" xfId="30747" xr:uid="{00000000-0005-0000-0000-00001CAA0000}"/>
    <cellStyle name="Normal 5 2 2 2 2 2 5" xfId="30748" xr:uid="{00000000-0005-0000-0000-00001DAA0000}"/>
    <cellStyle name="Normal 5 2 2 2 2 2_AVA DVA EL" xfId="30749" xr:uid="{00000000-0005-0000-0000-00001EAA0000}"/>
    <cellStyle name="Normal 5 2 2 2 2 3" xfId="30750" xr:uid="{00000000-0005-0000-0000-00001FAA0000}"/>
    <cellStyle name="Normal 5 2 2 2 2 3 2" xfId="30751" xr:uid="{00000000-0005-0000-0000-000020AA0000}"/>
    <cellStyle name="Normal 5 2 2 2 2 3 3" xfId="30752" xr:uid="{00000000-0005-0000-0000-000021AA0000}"/>
    <cellStyle name="Normal 5 2 2 2 2 3_AVA DVA EL" xfId="30753" xr:uid="{00000000-0005-0000-0000-000022AA0000}"/>
    <cellStyle name="Normal 5 2 2 2 2 4" xfId="30754" xr:uid="{00000000-0005-0000-0000-000023AA0000}"/>
    <cellStyle name="Normal 5 2 2 2 2 4 2" xfId="30755" xr:uid="{00000000-0005-0000-0000-000024AA0000}"/>
    <cellStyle name="Normal 5 2 2 2 2 4 3" xfId="30756" xr:uid="{00000000-0005-0000-0000-000025AA0000}"/>
    <cellStyle name="Normal 5 2 2 2 2 4_AVA DVA EL" xfId="30757" xr:uid="{00000000-0005-0000-0000-000026AA0000}"/>
    <cellStyle name="Normal 5 2 2 2 2 5" xfId="30758" xr:uid="{00000000-0005-0000-0000-000027AA0000}"/>
    <cellStyle name="Normal 5 2 2 2 2 5 2" xfId="30759" xr:uid="{00000000-0005-0000-0000-000028AA0000}"/>
    <cellStyle name="Normal 5 2 2 2 2 5 3" xfId="30760" xr:uid="{00000000-0005-0000-0000-000029AA0000}"/>
    <cellStyle name="Normal 5 2 2 2 2 5_AVA DVA EL" xfId="30761" xr:uid="{00000000-0005-0000-0000-00002AAA0000}"/>
    <cellStyle name="Normal 5 2 2 2 2 6" xfId="30762" xr:uid="{00000000-0005-0000-0000-00002BAA0000}"/>
    <cellStyle name="Normal 5 2 2 2 2 6 2" xfId="30763" xr:uid="{00000000-0005-0000-0000-00002CAA0000}"/>
    <cellStyle name="Normal 5 2 2 2 2 6 3" xfId="30764" xr:uid="{00000000-0005-0000-0000-00002DAA0000}"/>
    <cellStyle name="Normal 5 2 2 2 2 6_AVA DVA EL" xfId="30765" xr:uid="{00000000-0005-0000-0000-00002EAA0000}"/>
    <cellStyle name="Normal 5 2 2 2 2 7" xfId="30766" xr:uid="{00000000-0005-0000-0000-00002FAA0000}"/>
    <cellStyle name="Normal 5 2 2 2 2 7 2" xfId="30767" xr:uid="{00000000-0005-0000-0000-000030AA0000}"/>
    <cellStyle name="Normal 5 2 2 2 2 7 3" xfId="30768" xr:uid="{00000000-0005-0000-0000-000031AA0000}"/>
    <cellStyle name="Normal 5 2 2 2 2 7_AVA DVA EL" xfId="30769" xr:uid="{00000000-0005-0000-0000-000032AA0000}"/>
    <cellStyle name="Normal 5 2 2 2 2 8" xfId="30770" xr:uid="{00000000-0005-0000-0000-000033AA0000}"/>
    <cellStyle name="Normal 5 2 2 2 2 8 2" xfId="30771" xr:uid="{00000000-0005-0000-0000-000034AA0000}"/>
    <cellStyle name="Normal 5 2 2 2 2 8 3" xfId="30772" xr:uid="{00000000-0005-0000-0000-000035AA0000}"/>
    <cellStyle name="Normal 5 2 2 2 2 8_AVA DVA EL" xfId="30773" xr:uid="{00000000-0005-0000-0000-000036AA0000}"/>
    <cellStyle name="Normal 5 2 2 2 2 9" xfId="30774" xr:uid="{00000000-0005-0000-0000-000037AA0000}"/>
    <cellStyle name="Normal 5 2 2 2 2 9 2" xfId="30775" xr:uid="{00000000-0005-0000-0000-000038AA0000}"/>
    <cellStyle name="Normal 5 2 2 2 2 9 3" xfId="30776" xr:uid="{00000000-0005-0000-0000-000039AA0000}"/>
    <cellStyle name="Normal 5 2 2 2 2 9_AVA DVA EL" xfId="30777" xr:uid="{00000000-0005-0000-0000-00003AAA0000}"/>
    <cellStyle name="Normal 5 2 2 2 2_AVA DVA EL" xfId="30778" xr:uid="{00000000-0005-0000-0000-00003BAA0000}"/>
    <cellStyle name="Normal 5 2 2 2 3" xfId="30779" xr:uid="{00000000-0005-0000-0000-00003CAA0000}"/>
    <cellStyle name="Normal 5 2 2 2 3 2" xfId="30780" xr:uid="{00000000-0005-0000-0000-00003DAA0000}"/>
    <cellStyle name="Normal 5 2 2 2 3 2 2" xfId="30781" xr:uid="{00000000-0005-0000-0000-00003EAA0000}"/>
    <cellStyle name="Normal 5 2 2 2 3 2 3" xfId="30782" xr:uid="{00000000-0005-0000-0000-00003FAA0000}"/>
    <cellStyle name="Normal 5 2 2 2 3 2_AVA DVA EL" xfId="30783" xr:uid="{00000000-0005-0000-0000-000040AA0000}"/>
    <cellStyle name="Normal 5 2 2 2 3 3" xfId="30784" xr:uid="{00000000-0005-0000-0000-000041AA0000}"/>
    <cellStyle name="Normal 5 2 2 2 3 3 2" xfId="30785" xr:uid="{00000000-0005-0000-0000-000042AA0000}"/>
    <cellStyle name="Normal 5 2 2 2 3 3 3" xfId="30786" xr:uid="{00000000-0005-0000-0000-000043AA0000}"/>
    <cellStyle name="Normal 5 2 2 2 3 3_AVA DVA EL" xfId="30787" xr:uid="{00000000-0005-0000-0000-000044AA0000}"/>
    <cellStyle name="Normal 5 2 2 2 3 4" xfId="30788" xr:uid="{00000000-0005-0000-0000-000045AA0000}"/>
    <cellStyle name="Normal 5 2 2 2 3 5" xfId="30789" xr:uid="{00000000-0005-0000-0000-000046AA0000}"/>
    <cellStyle name="Normal 5 2 2 2 3_AVA DVA EL" xfId="30790" xr:uid="{00000000-0005-0000-0000-000047AA0000}"/>
    <cellStyle name="Normal 5 2 2 2 4" xfId="30791" xr:uid="{00000000-0005-0000-0000-000048AA0000}"/>
    <cellStyle name="Normal 5 2 2 2 4 2" xfId="30792" xr:uid="{00000000-0005-0000-0000-000049AA0000}"/>
    <cellStyle name="Normal 5 2 2 2 4 3" xfId="30793" xr:uid="{00000000-0005-0000-0000-00004AAA0000}"/>
    <cellStyle name="Normal 5 2 2 2 4_AVA DVA EL" xfId="30794" xr:uid="{00000000-0005-0000-0000-00004BAA0000}"/>
    <cellStyle name="Normal 5 2 2 2 5" xfId="30795" xr:uid="{00000000-0005-0000-0000-00004CAA0000}"/>
    <cellStyle name="Normal 5 2 2 2 5 2" xfId="30796" xr:uid="{00000000-0005-0000-0000-00004DAA0000}"/>
    <cellStyle name="Normal 5 2 2 2 5 3" xfId="30797" xr:uid="{00000000-0005-0000-0000-00004EAA0000}"/>
    <cellStyle name="Normal 5 2 2 2 5_AVA DVA EL" xfId="30798" xr:uid="{00000000-0005-0000-0000-00004FAA0000}"/>
    <cellStyle name="Normal 5 2 2 2 6" xfId="30799" xr:uid="{00000000-0005-0000-0000-000050AA0000}"/>
    <cellStyle name="Normal 5 2 2 2 6 2" xfId="30800" xr:uid="{00000000-0005-0000-0000-000051AA0000}"/>
    <cellStyle name="Normal 5 2 2 2 6 3" xfId="30801" xr:uid="{00000000-0005-0000-0000-000052AA0000}"/>
    <cellStyle name="Normal 5 2 2 2 6_AVA DVA EL" xfId="30802" xr:uid="{00000000-0005-0000-0000-000053AA0000}"/>
    <cellStyle name="Normal 5 2 2 2 7" xfId="30803" xr:uid="{00000000-0005-0000-0000-000054AA0000}"/>
    <cellStyle name="Normal 5 2 2 2 7 2" xfId="30804" xr:uid="{00000000-0005-0000-0000-000055AA0000}"/>
    <cellStyle name="Normal 5 2 2 2 7 3" xfId="30805" xr:uid="{00000000-0005-0000-0000-000056AA0000}"/>
    <cellStyle name="Normal 5 2 2 2 7_AVA DVA EL" xfId="30806" xr:uid="{00000000-0005-0000-0000-000057AA0000}"/>
    <cellStyle name="Normal 5 2 2 2 8" xfId="30807" xr:uid="{00000000-0005-0000-0000-000058AA0000}"/>
    <cellStyle name="Normal 5 2 2 2 8 2" xfId="30808" xr:uid="{00000000-0005-0000-0000-000059AA0000}"/>
    <cellStyle name="Normal 5 2 2 2 8 3" xfId="30809" xr:uid="{00000000-0005-0000-0000-00005AAA0000}"/>
    <cellStyle name="Normal 5 2 2 2 8_AVA DVA EL" xfId="30810" xr:uid="{00000000-0005-0000-0000-00005BAA0000}"/>
    <cellStyle name="Normal 5 2 2 2 9" xfId="30811" xr:uid="{00000000-0005-0000-0000-00005CAA0000}"/>
    <cellStyle name="Normal 5 2 2 2 9 2" xfId="30812" xr:uid="{00000000-0005-0000-0000-00005DAA0000}"/>
    <cellStyle name="Normal 5 2 2 2 9 3" xfId="30813" xr:uid="{00000000-0005-0000-0000-00005EAA0000}"/>
    <cellStyle name="Normal 5 2 2 2 9_AVA DVA EL" xfId="30814" xr:uid="{00000000-0005-0000-0000-00005FAA0000}"/>
    <cellStyle name="Normal 5 2 2 2_AVA DVA EL" xfId="30815" xr:uid="{00000000-0005-0000-0000-000060AA0000}"/>
    <cellStyle name="Normal 5 2 2 3" xfId="30816" xr:uid="{00000000-0005-0000-0000-000061AA0000}"/>
    <cellStyle name="Normal 5 2 2 3 10" xfId="30817" xr:uid="{00000000-0005-0000-0000-000062AA0000}"/>
    <cellStyle name="Normal 5 2 2 3 11" xfId="30818" xr:uid="{00000000-0005-0000-0000-000063AA0000}"/>
    <cellStyle name="Normal 5 2 2 3 2" xfId="30819" xr:uid="{00000000-0005-0000-0000-000064AA0000}"/>
    <cellStyle name="Normal 5 2 2 3 2 2" xfId="30820" xr:uid="{00000000-0005-0000-0000-000065AA0000}"/>
    <cellStyle name="Normal 5 2 2 3 2 2 2" xfId="30821" xr:uid="{00000000-0005-0000-0000-000066AA0000}"/>
    <cellStyle name="Normal 5 2 2 3 2 2 3" xfId="30822" xr:uid="{00000000-0005-0000-0000-000067AA0000}"/>
    <cellStyle name="Normal 5 2 2 3 2 2_AVA DVA EL" xfId="30823" xr:uid="{00000000-0005-0000-0000-000068AA0000}"/>
    <cellStyle name="Normal 5 2 2 3 2 3" xfId="30824" xr:uid="{00000000-0005-0000-0000-000069AA0000}"/>
    <cellStyle name="Normal 5 2 2 3 2 3 2" xfId="30825" xr:uid="{00000000-0005-0000-0000-00006AAA0000}"/>
    <cellStyle name="Normal 5 2 2 3 2 3 3" xfId="30826" xr:uid="{00000000-0005-0000-0000-00006BAA0000}"/>
    <cellStyle name="Normal 5 2 2 3 2 3_AVA DVA EL" xfId="30827" xr:uid="{00000000-0005-0000-0000-00006CAA0000}"/>
    <cellStyle name="Normal 5 2 2 3 2 4" xfId="30828" xr:uid="{00000000-0005-0000-0000-00006DAA0000}"/>
    <cellStyle name="Normal 5 2 2 3 2 5" xfId="30829" xr:uid="{00000000-0005-0000-0000-00006EAA0000}"/>
    <cellStyle name="Normal 5 2 2 3 2_AVA DVA EL" xfId="30830" xr:uid="{00000000-0005-0000-0000-00006FAA0000}"/>
    <cellStyle name="Normal 5 2 2 3 3" xfId="30831" xr:uid="{00000000-0005-0000-0000-000070AA0000}"/>
    <cellStyle name="Normal 5 2 2 3 3 2" xfId="30832" xr:uid="{00000000-0005-0000-0000-000071AA0000}"/>
    <cellStyle name="Normal 5 2 2 3 3 3" xfId="30833" xr:uid="{00000000-0005-0000-0000-000072AA0000}"/>
    <cellStyle name="Normal 5 2 2 3 3_AVA DVA EL" xfId="30834" xr:uid="{00000000-0005-0000-0000-000073AA0000}"/>
    <cellStyle name="Normal 5 2 2 3 4" xfId="30835" xr:uid="{00000000-0005-0000-0000-000074AA0000}"/>
    <cellStyle name="Normal 5 2 2 3 4 2" xfId="30836" xr:uid="{00000000-0005-0000-0000-000075AA0000}"/>
    <cellStyle name="Normal 5 2 2 3 4 3" xfId="30837" xr:uid="{00000000-0005-0000-0000-000076AA0000}"/>
    <cellStyle name="Normal 5 2 2 3 4_AVA DVA EL" xfId="30838" xr:uid="{00000000-0005-0000-0000-000077AA0000}"/>
    <cellStyle name="Normal 5 2 2 3 5" xfId="30839" xr:uid="{00000000-0005-0000-0000-000078AA0000}"/>
    <cellStyle name="Normal 5 2 2 3 5 2" xfId="30840" xr:uid="{00000000-0005-0000-0000-000079AA0000}"/>
    <cellStyle name="Normal 5 2 2 3 5 3" xfId="30841" xr:uid="{00000000-0005-0000-0000-00007AAA0000}"/>
    <cellStyle name="Normal 5 2 2 3 5_AVA DVA EL" xfId="30842" xr:uid="{00000000-0005-0000-0000-00007BAA0000}"/>
    <cellStyle name="Normal 5 2 2 3 6" xfId="30843" xr:uid="{00000000-0005-0000-0000-00007CAA0000}"/>
    <cellStyle name="Normal 5 2 2 3 6 2" xfId="30844" xr:uid="{00000000-0005-0000-0000-00007DAA0000}"/>
    <cellStyle name="Normal 5 2 2 3 6 3" xfId="30845" xr:uid="{00000000-0005-0000-0000-00007EAA0000}"/>
    <cellStyle name="Normal 5 2 2 3 6_AVA DVA EL" xfId="30846" xr:uid="{00000000-0005-0000-0000-00007FAA0000}"/>
    <cellStyle name="Normal 5 2 2 3 7" xfId="30847" xr:uid="{00000000-0005-0000-0000-000080AA0000}"/>
    <cellStyle name="Normal 5 2 2 3 7 2" xfId="30848" xr:uid="{00000000-0005-0000-0000-000081AA0000}"/>
    <cellStyle name="Normal 5 2 2 3 7 3" xfId="30849" xr:uid="{00000000-0005-0000-0000-000082AA0000}"/>
    <cellStyle name="Normal 5 2 2 3 7_AVA DVA EL" xfId="30850" xr:uid="{00000000-0005-0000-0000-000083AA0000}"/>
    <cellStyle name="Normal 5 2 2 3 8" xfId="30851" xr:uid="{00000000-0005-0000-0000-000084AA0000}"/>
    <cellStyle name="Normal 5 2 2 3 8 2" xfId="30852" xr:uid="{00000000-0005-0000-0000-000085AA0000}"/>
    <cellStyle name="Normal 5 2 2 3 8 3" xfId="30853" xr:uid="{00000000-0005-0000-0000-000086AA0000}"/>
    <cellStyle name="Normal 5 2 2 3 8_AVA DVA EL" xfId="30854" xr:uid="{00000000-0005-0000-0000-000087AA0000}"/>
    <cellStyle name="Normal 5 2 2 3 9" xfId="30855" xr:uid="{00000000-0005-0000-0000-000088AA0000}"/>
    <cellStyle name="Normal 5 2 2 3 9 2" xfId="30856" xr:uid="{00000000-0005-0000-0000-000089AA0000}"/>
    <cellStyle name="Normal 5 2 2 3 9 3" xfId="30857" xr:uid="{00000000-0005-0000-0000-00008AAA0000}"/>
    <cellStyle name="Normal 5 2 2 3 9_AVA DVA EL" xfId="30858" xr:uid="{00000000-0005-0000-0000-00008BAA0000}"/>
    <cellStyle name="Normal 5 2 2 3_AVA DVA EL" xfId="30859" xr:uid="{00000000-0005-0000-0000-00008CAA0000}"/>
    <cellStyle name="Normal 5 2 2 4" xfId="30860" xr:uid="{00000000-0005-0000-0000-00008DAA0000}"/>
    <cellStyle name="Normal 5 2 2 4 2" xfId="30861" xr:uid="{00000000-0005-0000-0000-00008EAA0000}"/>
    <cellStyle name="Normal 5 2 2 4 2 2" xfId="30862" xr:uid="{00000000-0005-0000-0000-00008FAA0000}"/>
    <cellStyle name="Normal 5 2 2 4 2 3" xfId="30863" xr:uid="{00000000-0005-0000-0000-000090AA0000}"/>
    <cellStyle name="Normal 5 2 2 4 2_AVA DVA EL" xfId="30864" xr:uid="{00000000-0005-0000-0000-000091AA0000}"/>
    <cellStyle name="Normal 5 2 2 4 3" xfId="30865" xr:uid="{00000000-0005-0000-0000-000092AA0000}"/>
    <cellStyle name="Normal 5 2 2 4 3 2" xfId="30866" xr:uid="{00000000-0005-0000-0000-000093AA0000}"/>
    <cellStyle name="Normal 5 2 2 4 3 3" xfId="30867" xr:uid="{00000000-0005-0000-0000-000094AA0000}"/>
    <cellStyle name="Normal 5 2 2 4 3_AVA DVA EL" xfId="30868" xr:uid="{00000000-0005-0000-0000-000095AA0000}"/>
    <cellStyle name="Normal 5 2 2 4 4" xfId="30869" xr:uid="{00000000-0005-0000-0000-000096AA0000}"/>
    <cellStyle name="Normal 5 2 2 4 5" xfId="30870" xr:uid="{00000000-0005-0000-0000-000097AA0000}"/>
    <cellStyle name="Normal 5 2 2 4_AVA DVA EL" xfId="30871" xr:uid="{00000000-0005-0000-0000-000098AA0000}"/>
    <cellStyle name="Normal 5 2 2 5" xfId="30872" xr:uid="{00000000-0005-0000-0000-000099AA0000}"/>
    <cellStyle name="Normal 5 2 2 5 2" xfId="30873" xr:uid="{00000000-0005-0000-0000-00009AAA0000}"/>
    <cellStyle name="Normal 5 2 2 5 3" xfId="30874" xr:uid="{00000000-0005-0000-0000-00009BAA0000}"/>
    <cellStyle name="Normal 5 2 2 5_AVA DVA EL" xfId="30875" xr:uid="{00000000-0005-0000-0000-00009CAA0000}"/>
    <cellStyle name="Normal 5 2 2 6" xfId="30876" xr:uid="{00000000-0005-0000-0000-00009DAA0000}"/>
    <cellStyle name="Normal 5 2 2 6 2" xfId="30877" xr:uid="{00000000-0005-0000-0000-00009EAA0000}"/>
    <cellStyle name="Normal 5 2 2 6 3" xfId="30878" xr:uid="{00000000-0005-0000-0000-00009FAA0000}"/>
    <cellStyle name="Normal 5 2 2 6_AVA DVA EL" xfId="30879" xr:uid="{00000000-0005-0000-0000-0000A0AA0000}"/>
    <cellStyle name="Normal 5 2 2 7" xfId="30880" xr:uid="{00000000-0005-0000-0000-0000A1AA0000}"/>
    <cellStyle name="Normal 5 2 2 7 2" xfId="30881" xr:uid="{00000000-0005-0000-0000-0000A2AA0000}"/>
    <cellStyle name="Normal 5 2 2 7 3" xfId="30882" xr:uid="{00000000-0005-0000-0000-0000A3AA0000}"/>
    <cellStyle name="Normal 5 2 2 7_AVA DVA EL" xfId="30883" xr:uid="{00000000-0005-0000-0000-0000A4AA0000}"/>
    <cellStyle name="Normal 5 2 2 8" xfId="30884" xr:uid="{00000000-0005-0000-0000-0000A5AA0000}"/>
    <cellStyle name="Normal 5 2 2 8 2" xfId="30885" xr:uid="{00000000-0005-0000-0000-0000A6AA0000}"/>
    <cellStyle name="Normal 5 2 2 8 3" xfId="30886" xr:uid="{00000000-0005-0000-0000-0000A7AA0000}"/>
    <cellStyle name="Normal 5 2 2 8_AVA DVA EL" xfId="30887" xr:uid="{00000000-0005-0000-0000-0000A8AA0000}"/>
    <cellStyle name="Normal 5 2 2 9" xfId="30888" xr:uid="{00000000-0005-0000-0000-0000A9AA0000}"/>
    <cellStyle name="Normal 5 2 2 9 2" xfId="30889" xr:uid="{00000000-0005-0000-0000-0000AAAA0000}"/>
    <cellStyle name="Normal 5 2 2 9 3" xfId="30890" xr:uid="{00000000-0005-0000-0000-0000ABAA0000}"/>
    <cellStyle name="Normal 5 2 2 9_AVA DVA EL" xfId="30891" xr:uid="{00000000-0005-0000-0000-0000ACAA0000}"/>
    <cellStyle name="Normal 5 2 2_A01" xfId="35963" xr:uid="{00000000-0005-0000-0000-0000ADAA0000}"/>
    <cellStyle name="Normal 5 2 20" xfId="50632" xr:uid="{00000000-0005-0000-0000-0000AEAA0000}"/>
    <cellStyle name="Normal 5 2 21" xfId="50633" xr:uid="{00000000-0005-0000-0000-0000AFAA0000}"/>
    <cellStyle name="Normal 5 2 3" xfId="8531" xr:uid="{00000000-0005-0000-0000-0000B0AA0000}"/>
    <cellStyle name="Normal 5 2 3 10" xfId="30892" xr:uid="{00000000-0005-0000-0000-0000B1AA0000}"/>
    <cellStyle name="Normal 5 2 3 10 2" xfId="30893" xr:uid="{00000000-0005-0000-0000-0000B2AA0000}"/>
    <cellStyle name="Normal 5 2 3 10 3" xfId="30894" xr:uid="{00000000-0005-0000-0000-0000B3AA0000}"/>
    <cellStyle name="Normal 5 2 3 10_AVA DVA EL" xfId="30895" xr:uid="{00000000-0005-0000-0000-0000B4AA0000}"/>
    <cellStyle name="Normal 5 2 3 11" xfId="30896" xr:uid="{00000000-0005-0000-0000-0000B5AA0000}"/>
    <cellStyle name="Normal 5 2 3 11 2" xfId="30897" xr:uid="{00000000-0005-0000-0000-0000B6AA0000}"/>
    <cellStyle name="Normal 5 2 3 11 3" xfId="30898" xr:uid="{00000000-0005-0000-0000-0000B7AA0000}"/>
    <cellStyle name="Normal 5 2 3 11_AVA DVA EL" xfId="30899" xr:uid="{00000000-0005-0000-0000-0000B8AA0000}"/>
    <cellStyle name="Normal 5 2 3 12" xfId="30900" xr:uid="{00000000-0005-0000-0000-0000B9AA0000}"/>
    <cellStyle name="Normal 5 2 3 12 2" xfId="30901" xr:uid="{00000000-0005-0000-0000-0000BAAA0000}"/>
    <cellStyle name="Normal 5 2 3 12 3" xfId="30902" xr:uid="{00000000-0005-0000-0000-0000BBAA0000}"/>
    <cellStyle name="Normal 5 2 3 12_AVA DVA EL" xfId="30903" xr:uid="{00000000-0005-0000-0000-0000BCAA0000}"/>
    <cellStyle name="Normal 5 2 3 13" xfId="30904" xr:uid="{00000000-0005-0000-0000-0000BDAA0000}"/>
    <cellStyle name="Normal 5 2 3 14" xfId="50634" xr:uid="{00000000-0005-0000-0000-0000BEAA0000}"/>
    <cellStyle name="Normal 5 2 3 2" xfId="30905" xr:uid="{00000000-0005-0000-0000-0000BFAA0000}"/>
    <cellStyle name="Normal 5 2 3 2 10" xfId="30906" xr:uid="{00000000-0005-0000-0000-0000C0AA0000}"/>
    <cellStyle name="Normal 5 2 3 2 10 2" xfId="30907" xr:uid="{00000000-0005-0000-0000-0000C1AA0000}"/>
    <cellStyle name="Normal 5 2 3 2 10 3" xfId="30908" xr:uid="{00000000-0005-0000-0000-0000C2AA0000}"/>
    <cellStyle name="Normal 5 2 3 2 10_AVA DVA EL" xfId="30909" xr:uid="{00000000-0005-0000-0000-0000C3AA0000}"/>
    <cellStyle name="Normal 5 2 3 2 11" xfId="30910" xr:uid="{00000000-0005-0000-0000-0000C4AA0000}"/>
    <cellStyle name="Normal 5 2 3 2 12" xfId="30911" xr:uid="{00000000-0005-0000-0000-0000C5AA0000}"/>
    <cellStyle name="Normal 5 2 3 2 2" xfId="30912" xr:uid="{00000000-0005-0000-0000-0000C6AA0000}"/>
    <cellStyle name="Normal 5 2 3 2 2 10" xfId="30913" xr:uid="{00000000-0005-0000-0000-0000C7AA0000}"/>
    <cellStyle name="Normal 5 2 3 2 2 11" xfId="30914" xr:uid="{00000000-0005-0000-0000-0000C8AA0000}"/>
    <cellStyle name="Normal 5 2 3 2 2 2" xfId="30915" xr:uid="{00000000-0005-0000-0000-0000C9AA0000}"/>
    <cellStyle name="Normal 5 2 3 2 2 2 2" xfId="30916" xr:uid="{00000000-0005-0000-0000-0000CAAA0000}"/>
    <cellStyle name="Normal 5 2 3 2 2 2 2 2" xfId="30917" xr:uid="{00000000-0005-0000-0000-0000CBAA0000}"/>
    <cellStyle name="Normal 5 2 3 2 2 2 2 3" xfId="30918" xr:uid="{00000000-0005-0000-0000-0000CCAA0000}"/>
    <cellStyle name="Normal 5 2 3 2 2 2 2_AVA DVA EL" xfId="30919" xr:uid="{00000000-0005-0000-0000-0000CDAA0000}"/>
    <cellStyle name="Normal 5 2 3 2 2 2 3" xfId="30920" xr:uid="{00000000-0005-0000-0000-0000CEAA0000}"/>
    <cellStyle name="Normal 5 2 3 2 2 2 3 2" xfId="30921" xr:uid="{00000000-0005-0000-0000-0000CFAA0000}"/>
    <cellStyle name="Normal 5 2 3 2 2 2 3 3" xfId="30922" xr:uid="{00000000-0005-0000-0000-0000D0AA0000}"/>
    <cellStyle name="Normal 5 2 3 2 2 2 3_AVA DVA EL" xfId="30923" xr:uid="{00000000-0005-0000-0000-0000D1AA0000}"/>
    <cellStyle name="Normal 5 2 3 2 2 2 4" xfId="30924" xr:uid="{00000000-0005-0000-0000-0000D2AA0000}"/>
    <cellStyle name="Normal 5 2 3 2 2 2 5" xfId="30925" xr:uid="{00000000-0005-0000-0000-0000D3AA0000}"/>
    <cellStyle name="Normal 5 2 3 2 2 2_AVA DVA EL" xfId="30926" xr:uid="{00000000-0005-0000-0000-0000D4AA0000}"/>
    <cellStyle name="Normal 5 2 3 2 2 3" xfId="30927" xr:uid="{00000000-0005-0000-0000-0000D5AA0000}"/>
    <cellStyle name="Normal 5 2 3 2 2 3 2" xfId="30928" xr:uid="{00000000-0005-0000-0000-0000D6AA0000}"/>
    <cellStyle name="Normal 5 2 3 2 2 3 3" xfId="30929" xr:uid="{00000000-0005-0000-0000-0000D7AA0000}"/>
    <cellStyle name="Normal 5 2 3 2 2 3_AVA DVA EL" xfId="30930" xr:uid="{00000000-0005-0000-0000-0000D8AA0000}"/>
    <cellStyle name="Normal 5 2 3 2 2 4" xfId="30931" xr:uid="{00000000-0005-0000-0000-0000D9AA0000}"/>
    <cellStyle name="Normal 5 2 3 2 2 4 2" xfId="30932" xr:uid="{00000000-0005-0000-0000-0000DAAA0000}"/>
    <cellStyle name="Normal 5 2 3 2 2 4 3" xfId="30933" xr:uid="{00000000-0005-0000-0000-0000DBAA0000}"/>
    <cellStyle name="Normal 5 2 3 2 2 4_AVA DVA EL" xfId="30934" xr:uid="{00000000-0005-0000-0000-0000DCAA0000}"/>
    <cellStyle name="Normal 5 2 3 2 2 5" xfId="30935" xr:uid="{00000000-0005-0000-0000-0000DDAA0000}"/>
    <cellStyle name="Normal 5 2 3 2 2 5 2" xfId="30936" xr:uid="{00000000-0005-0000-0000-0000DEAA0000}"/>
    <cellStyle name="Normal 5 2 3 2 2 5 3" xfId="30937" xr:uid="{00000000-0005-0000-0000-0000DFAA0000}"/>
    <cellStyle name="Normal 5 2 3 2 2 5_AVA DVA EL" xfId="30938" xr:uid="{00000000-0005-0000-0000-0000E0AA0000}"/>
    <cellStyle name="Normal 5 2 3 2 2 6" xfId="30939" xr:uid="{00000000-0005-0000-0000-0000E1AA0000}"/>
    <cellStyle name="Normal 5 2 3 2 2 6 2" xfId="30940" xr:uid="{00000000-0005-0000-0000-0000E2AA0000}"/>
    <cellStyle name="Normal 5 2 3 2 2 6 3" xfId="30941" xr:uid="{00000000-0005-0000-0000-0000E3AA0000}"/>
    <cellStyle name="Normal 5 2 3 2 2 6_AVA DVA EL" xfId="30942" xr:uid="{00000000-0005-0000-0000-0000E4AA0000}"/>
    <cellStyle name="Normal 5 2 3 2 2 7" xfId="30943" xr:uid="{00000000-0005-0000-0000-0000E5AA0000}"/>
    <cellStyle name="Normal 5 2 3 2 2 7 2" xfId="30944" xr:uid="{00000000-0005-0000-0000-0000E6AA0000}"/>
    <cellStyle name="Normal 5 2 3 2 2 7 3" xfId="30945" xr:uid="{00000000-0005-0000-0000-0000E7AA0000}"/>
    <cellStyle name="Normal 5 2 3 2 2 7_AVA DVA EL" xfId="30946" xr:uid="{00000000-0005-0000-0000-0000E8AA0000}"/>
    <cellStyle name="Normal 5 2 3 2 2 8" xfId="30947" xr:uid="{00000000-0005-0000-0000-0000E9AA0000}"/>
    <cellStyle name="Normal 5 2 3 2 2 8 2" xfId="30948" xr:uid="{00000000-0005-0000-0000-0000EAAA0000}"/>
    <cellStyle name="Normal 5 2 3 2 2 8 3" xfId="30949" xr:uid="{00000000-0005-0000-0000-0000EBAA0000}"/>
    <cellStyle name="Normal 5 2 3 2 2 8_AVA DVA EL" xfId="30950" xr:uid="{00000000-0005-0000-0000-0000ECAA0000}"/>
    <cellStyle name="Normal 5 2 3 2 2 9" xfId="30951" xr:uid="{00000000-0005-0000-0000-0000EDAA0000}"/>
    <cellStyle name="Normal 5 2 3 2 2 9 2" xfId="30952" xr:uid="{00000000-0005-0000-0000-0000EEAA0000}"/>
    <cellStyle name="Normal 5 2 3 2 2 9 3" xfId="30953" xr:uid="{00000000-0005-0000-0000-0000EFAA0000}"/>
    <cellStyle name="Normal 5 2 3 2 2 9_AVA DVA EL" xfId="30954" xr:uid="{00000000-0005-0000-0000-0000F0AA0000}"/>
    <cellStyle name="Normal 5 2 3 2 2_AVA DVA EL" xfId="30955" xr:uid="{00000000-0005-0000-0000-0000F1AA0000}"/>
    <cellStyle name="Normal 5 2 3 2 3" xfId="30956" xr:uid="{00000000-0005-0000-0000-0000F2AA0000}"/>
    <cellStyle name="Normal 5 2 3 2 3 2" xfId="30957" xr:uid="{00000000-0005-0000-0000-0000F3AA0000}"/>
    <cellStyle name="Normal 5 2 3 2 3 2 2" xfId="30958" xr:uid="{00000000-0005-0000-0000-0000F4AA0000}"/>
    <cellStyle name="Normal 5 2 3 2 3 2 3" xfId="30959" xr:uid="{00000000-0005-0000-0000-0000F5AA0000}"/>
    <cellStyle name="Normal 5 2 3 2 3 2_AVA DVA EL" xfId="30960" xr:uid="{00000000-0005-0000-0000-0000F6AA0000}"/>
    <cellStyle name="Normal 5 2 3 2 3 3" xfId="30961" xr:uid="{00000000-0005-0000-0000-0000F7AA0000}"/>
    <cellStyle name="Normal 5 2 3 2 3 3 2" xfId="30962" xr:uid="{00000000-0005-0000-0000-0000F8AA0000}"/>
    <cellStyle name="Normal 5 2 3 2 3 3 3" xfId="30963" xr:uid="{00000000-0005-0000-0000-0000F9AA0000}"/>
    <cellStyle name="Normal 5 2 3 2 3 3_AVA DVA EL" xfId="30964" xr:uid="{00000000-0005-0000-0000-0000FAAA0000}"/>
    <cellStyle name="Normal 5 2 3 2 3 4" xfId="30965" xr:uid="{00000000-0005-0000-0000-0000FBAA0000}"/>
    <cellStyle name="Normal 5 2 3 2 3 5" xfId="30966" xr:uid="{00000000-0005-0000-0000-0000FCAA0000}"/>
    <cellStyle name="Normal 5 2 3 2 3_AVA DVA EL" xfId="30967" xr:uid="{00000000-0005-0000-0000-0000FDAA0000}"/>
    <cellStyle name="Normal 5 2 3 2 4" xfId="30968" xr:uid="{00000000-0005-0000-0000-0000FEAA0000}"/>
    <cellStyle name="Normal 5 2 3 2 4 2" xfId="30969" xr:uid="{00000000-0005-0000-0000-0000FFAA0000}"/>
    <cellStyle name="Normal 5 2 3 2 4 3" xfId="30970" xr:uid="{00000000-0005-0000-0000-000000AB0000}"/>
    <cellStyle name="Normal 5 2 3 2 4_AVA DVA EL" xfId="30971" xr:uid="{00000000-0005-0000-0000-000001AB0000}"/>
    <cellStyle name="Normal 5 2 3 2 5" xfId="30972" xr:uid="{00000000-0005-0000-0000-000002AB0000}"/>
    <cellStyle name="Normal 5 2 3 2 5 2" xfId="30973" xr:uid="{00000000-0005-0000-0000-000003AB0000}"/>
    <cellStyle name="Normal 5 2 3 2 5 3" xfId="30974" xr:uid="{00000000-0005-0000-0000-000004AB0000}"/>
    <cellStyle name="Normal 5 2 3 2 5_AVA DVA EL" xfId="30975" xr:uid="{00000000-0005-0000-0000-000005AB0000}"/>
    <cellStyle name="Normal 5 2 3 2 6" xfId="30976" xr:uid="{00000000-0005-0000-0000-000006AB0000}"/>
    <cellStyle name="Normal 5 2 3 2 6 2" xfId="30977" xr:uid="{00000000-0005-0000-0000-000007AB0000}"/>
    <cellStyle name="Normal 5 2 3 2 6 3" xfId="30978" xr:uid="{00000000-0005-0000-0000-000008AB0000}"/>
    <cellStyle name="Normal 5 2 3 2 6_AVA DVA EL" xfId="30979" xr:uid="{00000000-0005-0000-0000-000009AB0000}"/>
    <cellStyle name="Normal 5 2 3 2 7" xfId="30980" xr:uid="{00000000-0005-0000-0000-00000AAB0000}"/>
    <cellStyle name="Normal 5 2 3 2 7 2" xfId="30981" xr:uid="{00000000-0005-0000-0000-00000BAB0000}"/>
    <cellStyle name="Normal 5 2 3 2 7 3" xfId="30982" xr:uid="{00000000-0005-0000-0000-00000CAB0000}"/>
    <cellStyle name="Normal 5 2 3 2 7_AVA DVA EL" xfId="30983" xr:uid="{00000000-0005-0000-0000-00000DAB0000}"/>
    <cellStyle name="Normal 5 2 3 2 8" xfId="30984" xr:uid="{00000000-0005-0000-0000-00000EAB0000}"/>
    <cellStyle name="Normal 5 2 3 2 8 2" xfId="30985" xr:uid="{00000000-0005-0000-0000-00000FAB0000}"/>
    <cellStyle name="Normal 5 2 3 2 8 3" xfId="30986" xr:uid="{00000000-0005-0000-0000-000010AB0000}"/>
    <cellStyle name="Normal 5 2 3 2 8_AVA DVA EL" xfId="30987" xr:uid="{00000000-0005-0000-0000-000011AB0000}"/>
    <cellStyle name="Normal 5 2 3 2 9" xfId="30988" xr:uid="{00000000-0005-0000-0000-000012AB0000}"/>
    <cellStyle name="Normal 5 2 3 2 9 2" xfId="30989" xr:uid="{00000000-0005-0000-0000-000013AB0000}"/>
    <cellStyle name="Normal 5 2 3 2 9 3" xfId="30990" xr:uid="{00000000-0005-0000-0000-000014AB0000}"/>
    <cellStyle name="Normal 5 2 3 2 9_AVA DVA EL" xfId="30991" xr:uid="{00000000-0005-0000-0000-000015AB0000}"/>
    <cellStyle name="Normal 5 2 3 2_AVA DVA EL" xfId="30992" xr:uid="{00000000-0005-0000-0000-000016AB0000}"/>
    <cellStyle name="Normal 5 2 3 3" xfId="30993" xr:uid="{00000000-0005-0000-0000-000017AB0000}"/>
    <cellStyle name="Normal 5 2 3 3 10" xfId="30994" xr:uid="{00000000-0005-0000-0000-000018AB0000}"/>
    <cellStyle name="Normal 5 2 3 3 11" xfId="30995" xr:uid="{00000000-0005-0000-0000-000019AB0000}"/>
    <cellStyle name="Normal 5 2 3 3 2" xfId="30996" xr:uid="{00000000-0005-0000-0000-00001AAB0000}"/>
    <cellStyle name="Normal 5 2 3 3 2 2" xfId="30997" xr:uid="{00000000-0005-0000-0000-00001BAB0000}"/>
    <cellStyle name="Normal 5 2 3 3 2 2 2" xfId="30998" xr:uid="{00000000-0005-0000-0000-00001CAB0000}"/>
    <cellStyle name="Normal 5 2 3 3 2 2 3" xfId="30999" xr:uid="{00000000-0005-0000-0000-00001DAB0000}"/>
    <cellStyle name="Normal 5 2 3 3 2 2_AVA DVA EL" xfId="31000" xr:uid="{00000000-0005-0000-0000-00001EAB0000}"/>
    <cellStyle name="Normal 5 2 3 3 2 3" xfId="31001" xr:uid="{00000000-0005-0000-0000-00001FAB0000}"/>
    <cellStyle name="Normal 5 2 3 3 2 3 2" xfId="31002" xr:uid="{00000000-0005-0000-0000-000020AB0000}"/>
    <cellStyle name="Normal 5 2 3 3 2 3 3" xfId="31003" xr:uid="{00000000-0005-0000-0000-000021AB0000}"/>
    <cellStyle name="Normal 5 2 3 3 2 3_AVA DVA EL" xfId="31004" xr:uid="{00000000-0005-0000-0000-000022AB0000}"/>
    <cellStyle name="Normal 5 2 3 3 2 4" xfId="31005" xr:uid="{00000000-0005-0000-0000-000023AB0000}"/>
    <cellStyle name="Normal 5 2 3 3 2 5" xfId="31006" xr:uid="{00000000-0005-0000-0000-000024AB0000}"/>
    <cellStyle name="Normal 5 2 3 3 2_AVA DVA EL" xfId="31007" xr:uid="{00000000-0005-0000-0000-000025AB0000}"/>
    <cellStyle name="Normal 5 2 3 3 3" xfId="31008" xr:uid="{00000000-0005-0000-0000-000026AB0000}"/>
    <cellStyle name="Normal 5 2 3 3 3 2" xfId="31009" xr:uid="{00000000-0005-0000-0000-000027AB0000}"/>
    <cellStyle name="Normal 5 2 3 3 3 3" xfId="31010" xr:uid="{00000000-0005-0000-0000-000028AB0000}"/>
    <cellStyle name="Normal 5 2 3 3 3_AVA DVA EL" xfId="31011" xr:uid="{00000000-0005-0000-0000-000029AB0000}"/>
    <cellStyle name="Normal 5 2 3 3 4" xfId="31012" xr:uid="{00000000-0005-0000-0000-00002AAB0000}"/>
    <cellStyle name="Normal 5 2 3 3 4 2" xfId="31013" xr:uid="{00000000-0005-0000-0000-00002BAB0000}"/>
    <cellStyle name="Normal 5 2 3 3 4 3" xfId="31014" xr:uid="{00000000-0005-0000-0000-00002CAB0000}"/>
    <cellStyle name="Normal 5 2 3 3 4_AVA DVA EL" xfId="31015" xr:uid="{00000000-0005-0000-0000-00002DAB0000}"/>
    <cellStyle name="Normal 5 2 3 3 5" xfId="31016" xr:uid="{00000000-0005-0000-0000-00002EAB0000}"/>
    <cellStyle name="Normal 5 2 3 3 5 2" xfId="31017" xr:uid="{00000000-0005-0000-0000-00002FAB0000}"/>
    <cellStyle name="Normal 5 2 3 3 5 3" xfId="31018" xr:uid="{00000000-0005-0000-0000-000030AB0000}"/>
    <cellStyle name="Normal 5 2 3 3 5_AVA DVA EL" xfId="31019" xr:uid="{00000000-0005-0000-0000-000031AB0000}"/>
    <cellStyle name="Normal 5 2 3 3 6" xfId="31020" xr:uid="{00000000-0005-0000-0000-000032AB0000}"/>
    <cellStyle name="Normal 5 2 3 3 6 2" xfId="31021" xr:uid="{00000000-0005-0000-0000-000033AB0000}"/>
    <cellStyle name="Normal 5 2 3 3 6 3" xfId="31022" xr:uid="{00000000-0005-0000-0000-000034AB0000}"/>
    <cellStyle name="Normal 5 2 3 3 6_AVA DVA EL" xfId="31023" xr:uid="{00000000-0005-0000-0000-000035AB0000}"/>
    <cellStyle name="Normal 5 2 3 3 7" xfId="31024" xr:uid="{00000000-0005-0000-0000-000036AB0000}"/>
    <cellStyle name="Normal 5 2 3 3 7 2" xfId="31025" xr:uid="{00000000-0005-0000-0000-000037AB0000}"/>
    <cellStyle name="Normal 5 2 3 3 7 3" xfId="31026" xr:uid="{00000000-0005-0000-0000-000038AB0000}"/>
    <cellStyle name="Normal 5 2 3 3 7_AVA DVA EL" xfId="31027" xr:uid="{00000000-0005-0000-0000-000039AB0000}"/>
    <cellStyle name="Normal 5 2 3 3 8" xfId="31028" xr:uid="{00000000-0005-0000-0000-00003AAB0000}"/>
    <cellStyle name="Normal 5 2 3 3 8 2" xfId="31029" xr:uid="{00000000-0005-0000-0000-00003BAB0000}"/>
    <cellStyle name="Normal 5 2 3 3 8 3" xfId="31030" xr:uid="{00000000-0005-0000-0000-00003CAB0000}"/>
    <cellStyle name="Normal 5 2 3 3 8_AVA DVA EL" xfId="31031" xr:uid="{00000000-0005-0000-0000-00003DAB0000}"/>
    <cellStyle name="Normal 5 2 3 3 9" xfId="31032" xr:uid="{00000000-0005-0000-0000-00003EAB0000}"/>
    <cellStyle name="Normal 5 2 3 3 9 2" xfId="31033" xr:uid="{00000000-0005-0000-0000-00003FAB0000}"/>
    <cellStyle name="Normal 5 2 3 3 9 3" xfId="31034" xr:uid="{00000000-0005-0000-0000-000040AB0000}"/>
    <cellStyle name="Normal 5 2 3 3 9_AVA DVA EL" xfId="31035" xr:uid="{00000000-0005-0000-0000-000041AB0000}"/>
    <cellStyle name="Normal 5 2 3 3_AVA DVA EL" xfId="31036" xr:uid="{00000000-0005-0000-0000-000042AB0000}"/>
    <cellStyle name="Normal 5 2 3 4" xfId="31037" xr:uid="{00000000-0005-0000-0000-000043AB0000}"/>
    <cellStyle name="Normal 5 2 3 4 2" xfId="31038" xr:uid="{00000000-0005-0000-0000-000044AB0000}"/>
    <cellStyle name="Normal 5 2 3 4 2 2" xfId="31039" xr:uid="{00000000-0005-0000-0000-000045AB0000}"/>
    <cellStyle name="Normal 5 2 3 4 2 3" xfId="31040" xr:uid="{00000000-0005-0000-0000-000046AB0000}"/>
    <cellStyle name="Normal 5 2 3 4 2_AVA DVA EL" xfId="31041" xr:uid="{00000000-0005-0000-0000-000047AB0000}"/>
    <cellStyle name="Normal 5 2 3 4 3" xfId="31042" xr:uid="{00000000-0005-0000-0000-000048AB0000}"/>
    <cellStyle name="Normal 5 2 3 4 3 2" xfId="31043" xr:uid="{00000000-0005-0000-0000-000049AB0000}"/>
    <cellStyle name="Normal 5 2 3 4 3 3" xfId="31044" xr:uid="{00000000-0005-0000-0000-00004AAB0000}"/>
    <cellStyle name="Normal 5 2 3 4 3_AVA DVA EL" xfId="31045" xr:uid="{00000000-0005-0000-0000-00004BAB0000}"/>
    <cellStyle name="Normal 5 2 3 4 4" xfId="31046" xr:uid="{00000000-0005-0000-0000-00004CAB0000}"/>
    <cellStyle name="Normal 5 2 3 4 5" xfId="31047" xr:uid="{00000000-0005-0000-0000-00004DAB0000}"/>
    <cellStyle name="Normal 5 2 3 4_AVA DVA EL" xfId="31048" xr:uid="{00000000-0005-0000-0000-00004EAB0000}"/>
    <cellStyle name="Normal 5 2 3 5" xfId="31049" xr:uid="{00000000-0005-0000-0000-00004FAB0000}"/>
    <cellStyle name="Normal 5 2 3 5 2" xfId="31050" xr:uid="{00000000-0005-0000-0000-000050AB0000}"/>
    <cellStyle name="Normal 5 2 3 5 3" xfId="31051" xr:uid="{00000000-0005-0000-0000-000051AB0000}"/>
    <cellStyle name="Normal 5 2 3 5_AVA DVA EL" xfId="31052" xr:uid="{00000000-0005-0000-0000-000052AB0000}"/>
    <cellStyle name="Normal 5 2 3 6" xfId="31053" xr:uid="{00000000-0005-0000-0000-000053AB0000}"/>
    <cellStyle name="Normal 5 2 3 6 2" xfId="31054" xr:uid="{00000000-0005-0000-0000-000054AB0000}"/>
    <cellStyle name="Normal 5 2 3 6 3" xfId="31055" xr:uid="{00000000-0005-0000-0000-000055AB0000}"/>
    <cellStyle name="Normal 5 2 3 6_AVA DVA EL" xfId="31056" xr:uid="{00000000-0005-0000-0000-000056AB0000}"/>
    <cellStyle name="Normal 5 2 3 7" xfId="31057" xr:uid="{00000000-0005-0000-0000-000057AB0000}"/>
    <cellStyle name="Normal 5 2 3 7 2" xfId="31058" xr:uid="{00000000-0005-0000-0000-000058AB0000}"/>
    <cellStyle name="Normal 5 2 3 7 3" xfId="31059" xr:uid="{00000000-0005-0000-0000-000059AB0000}"/>
    <cellStyle name="Normal 5 2 3 7_AVA DVA EL" xfId="31060" xr:uid="{00000000-0005-0000-0000-00005AAB0000}"/>
    <cellStyle name="Normal 5 2 3 8" xfId="31061" xr:uid="{00000000-0005-0000-0000-00005BAB0000}"/>
    <cellStyle name="Normal 5 2 3 8 2" xfId="31062" xr:uid="{00000000-0005-0000-0000-00005CAB0000}"/>
    <cellStyle name="Normal 5 2 3 8 3" xfId="31063" xr:uid="{00000000-0005-0000-0000-00005DAB0000}"/>
    <cellStyle name="Normal 5 2 3 8_AVA DVA EL" xfId="31064" xr:uid="{00000000-0005-0000-0000-00005EAB0000}"/>
    <cellStyle name="Normal 5 2 3 9" xfId="31065" xr:uid="{00000000-0005-0000-0000-00005FAB0000}"/>
    <cellStyle name="Normal 5 2 3 9 2" xfId="31066" xr:uid="{00000000-0005-0000-0000-000060AB0000}"/>
    <cellStyle name="Normal 5 2 3 9 3" xfId="31067" xr:uid="{00000000-0005-0000-0000-000061AB0000}"/>
    <cellStyle name="Normal 5 2 3 9_AVA DVA EL" xfId="31068" xr:uid="{00000000-0005-0000-0000-000062AB0000}"/>
    <cellStyle name="Normal 5 2 3_A01" xfId="35964" xr:uid="{00000000-0005-0000-0000-000063AB0000}"/>
    <cellStyle name="Normal 5 2 4" xfId="8532" xr:uid="{00000000-0005-0000-0000-000064AB0000}"/>
    <cellStyle name="Normal 5 2 4 10" xfId="31069" xr:uid="{00000000-0005-0000-0000-000065AB0000}"/>
    <cellStyle name="Normal 5 2 4 10 2" xfId="31070" xr:uid="{00000000-0005-0000-0000-000066AB0000}"/>
    <cellStyle name="Normal 5 2 4 10 3" xfId="31071" xr:uid="{00000000-0005-0000-0000-000067AB0000}"/>
    <cellStyle name="Normal 5 2 4 10_AVA DVA EL" xfId="31072" xr:uid="{00000000-0005-0000-0000-000068AB0000}"/>
    <cellStyle name="Normal 5 2 4 11" xfId="31073" xr:uid="{00000000-0005-0000-0000-000069AB0000}"/>
    <cellStyle name="Normal 5 2 4 11 2" xfId="31074" xr:uid="{00000000-0005-0000-0000-00006AAB0000}"/>
    <cellStyle name="Normal 5 2 4 11 3" xfId="31075" xr:uid="{00000000-0005-0000-0000-00006BAB0000}"/>
    <cellStyle name="Normal 5 2 4 11_AVA DVA EL" xfId="31076" xr:uid="{00000000-0005-0000-0000-00006CAB0000}"/>
    <cellStyle name="Normal 5 2 4 12" xfId="31077" xr:uid="{00000000-0005-0000-0000-00006DAB0000}"/>
    <cellStyle name="Normal 5 2 4 2" xfId="31078" xr:uid="{00000000-0005-0000-0000-00006EAB0000}"/>
    <cellStyle name="Normal 5 2 4 2 10" xfId="31079" xr:uid="{00000000-0005-0000-0000-00006FAB0000}"/>
    <cellStyle name="Normal 5 2 4 2 11" xfId="31080" xr:uid="{00000000-0005-0000-0000-000070AB0000}"/>
    <cellStyle name="Normal 5 2 4 2 2" xfId="31081" xr:uid="{00000000-0005-0000-0000-000071AB0000}"/>
    <cellStyle name="Normal 5 2 4 2 2 2" xfId="31082" xr:uid="{00000000-0005-0000-0000-000072AB0000}"/>
    <cellStyle name="Normal 5 2 4 2 2 2 2" xfId="31083" xr:uid="{00000000-0005-0000-0000-000073AB0000}"/>
    <cellStyle name="Normal 5 2 4 2 2 2 3" xfId="31084" xr:uid="{00000000-0005-0000-0000-000074AB0000}"/>
    <cellStyle name="Normal 5 2 4 2 2 2_AVA DVA EL" xfId="31085" xr:uid="{00000000-0005-0000-0000-000075AB0000}"/>
    <cellStyle name="Normal 5 2 4 2 2 3" xfId="31086" xr:uid="{00000000-0005-0000-0000-000076AB0000}"/>
    <cellStyle name="Normal 5 2 4 2 2 3 2" xfId="31087" xr:uid="{00000000-0005-0000-0000-000077AB0000}"/>
    <cellStyle name="Normal 5 2 4 2 2 3 3" xfId="31088" xr:uid="{00000000-0005-0000-0000-000078AB0000}"/>
    <cellStyle name="Normal 5 2 4 2 2 3_AVA DVA EL" xfId="31089" xr:uid="{00000000-0005-0000-0000-000079AB0000}"/>
    <cellStyle name="Normal 5 2 4 2 2 4" xfId="31090" xr:uid="{00000000-0005-0000-0000-00007AAB0000}"/>
    <cellStyle name="Normal 5 2 4 2 2 5" xfId="31091" xr:uid="{00000000-0005-0000-0000-00007BAB0000}"/>
    <cellStyle name="Normal 5 2 4 2 2_AVA DVA EL" xfId="31092" xr:uid="{00000000-0005-0000-0000-00007CAB0000}"/>
    <cellStyle name="Normal 5 2 4 2 3" xfId="31093" xr:uid="{00000000-0005-0000-0000-00007DAB0000}"/>
    <cellStyle name="Normal 5 2 4 2 3 2" xfId="31094" xr:uid="{00000000-0005-0000-0000-00007EAB0000}"/>
    <cellStyle name="Normal 5 2 4 2 3 3" xfId="31095" xr:uid="{00000000-0005-0000-0000-00007FAB0000}"/>
    <cellStyle name="Normal 5 2 4 2 3_AVA DVA EL" xfId="31096" xr:uid="{00000000-0005-0000-0000-000080AB0000}"/>
    <cellStyle name="Normal 5 2 4 2 4" xfId="31097" xr:uid="{00000000-0005-0000-0000-000081AB0000}"/>
    <cellStyle name="Normal 5 2 4 2 4 2" xfId="31098" xr:uid="{00000000-0005-0000-0000-000082AB0000}"/>
    <cellStyle name="Normal 5 2 4 2 4 3" xfId="31099" xr:uid="{00000000-0005-0000-0000-000083AB0000}"/>
    <cellStyle name="Normal 5 2 4 2 4_AVA DVA EL" xfId="31100" xr:uid="{00000000-0005-0000-0000-000084AB0000}"/>
    <cellStyle name="Normal 5 2 4 2 5" xfId="31101" xr:uid="{00000000-0005-0000-0000-000085AB0000}"/>
    <cellStyle name="Normal 5 2 4 2 5 2" xfId="31102" xr:uid="{00000000-0005-0000-0000-000086AB0000}"/>
    <cellStyle name="Normal 5 2 4 2 5 3" xfId="31103" xr:uid="{00000000-0005-0000-0000-000087AB0000}"/>
    <cellStyle name="Normal 5 2 4 2 5_AVA DVA EL" xfId="31104" xr:uid="{00000000-0005-0000-0000-000088AB0000}"/>
    <cellStyle name="Normal 5 2 4 2 6" xfId="31105" xr:uid="{00000000-0005-0000-0000-000089AB0000}"/>
    <cellStyle name="Normal 5 2 4 2 6 2" xfId="31106" xr:uid="{00000000-0005-0000-0000-00008AAB0000}"/>
    <cellStyle name="Normal 5 2 4 2 6 3" xfId="31107" xr:uid="{00000000-0005-0000-0000-00008BAB0000}"/>
    <cellStyle name="Normal 5 2 4 2 6_AVA DVA EL" xfId="31108" xr:uid="{00000000-0005-0000-0000-00008CAB0000}"/>
    <cellStyle name="Normal 5 2 4 2 7" xfId="31109" xr:uid="{00000000-0005-0000-0000-00008DAB0000}"/>
    <cellStyle name="Normal 5 2 4 2 7 2" xfId="31110" xr:uid="{00000000-0005-0000-0000-00008EAB0000}"/>
    <cellStyle name="Normal 5 2 4 2 7 3" xfId="31111" xr:uid="{00000000-0005-0000-0000-00008FAB0000}"/>
    <cellStyle name="Normal 5 2 4 2 7_AVA DVA EL" xfId="31112" xr:uid="{00000000-0005-0000-0000-000090AB0000}"/>
    <cellStyle name="Normal 5 2 4 2 8" xfId="31113" xr:uid="{00000000-0005-0000-0000-000091AB0000}"/>
    <cellStyle name="Normal 5 2 4 2 8 2" xfId="31114" xr:uid="{00000000-0005-0000-0000-000092AB0000}"/>
    <cellStyle name="Normal 5 2 4 2 8 3" xfId="31115" xr:uid="{00000000-0005-0000-0000-000093AB0000}"/>
    <cellStyle name="Normal 5 2 4 2 8_AVA DVA EL" xfId="31116" xr:uid="{00000000-0005-0000-0000-000094AB0000}"/>
    <cellStyle name="Normal 5 2 4 2 9" xfId="31117" xr:uid="{00000000-0005-0000-0000-000095AB0000}"/>
    <cellStyle name="Normal 5 2 4 2 9 2" xfId="31118" xr:uid="{00000000-0005-0000-0000-000096AB0000}"/>
    <cellStyle name="Normal 5 2 4 2 9 3" xfId="31119" xr:uid="{00000000-0005-0000-0000-000097AB0000}"/>
    <cellStyle name="Normal 5 2 4 2 9_AVA DVA EL" xfId="31120" xr:uid="{00000000-0005-0000-0000-000098AB0000}"/>
    <cellStyle name="Normal 5 2 4 2_AVA DVA EL" xfId="31121" xr:uid="{00000000-0005-0000-0000-000099AB0000}"/>
    <cellStyle name="Normal 5 2 4 3" xfId="31122" xr:uid="{00000000-0005-0000-0000-00009AAB0000}"/>
    <cellStyle name="Normal 5 2 4 3 2" xfId="31123" xr:uid="{00000000-0005-0000-0000-00009BAB0000}"/>
    <cellStyle name="Normal 5 2 4 3 2 2" xfId="31124" xr:uid="{00000000-0005-0000-0000-00009CAB0000}"/>
    <cellStyle name="Normal 5 2 4 3 2 3" xfId="31125" xr:uid="{00000000-0005-0000-0000-00009DAB0000}"/>
    <cellStyle name="Normal 5 2 4 3 2_AVA DVA EL" xfId="31126" xr:uid="{00000000-0005-0000-0000-00009EAB0000}"/>
    <cellStyle name="Normal 5 2 4 3 3" xfId="31127" xr:uid="{00000000-0005-0000-0000-00009FAB0000}"/>
    <cellStyle name="Normal 5 2 4 3 3 2" xfId="31128" xr:uid="{00000000-0005-0000-0000-0000A0AB0000}"/>
    <cellStyle name="Normal 5 2 4 3 3 3" xfId="31129" xr:uid="{00000000-0005-0000-0000-0000A1AB0000}"/>
    <cellStyle name="Normal 5 2 4 3 3_AVA DVA EL" xfId="31130" xr:uid="{00000000-0005-0000-0000-0000A2AB0000}"/>
    <cellStyle name="Normal 5 2 4 3 4" xfId="31131" xr:uid="{00000000-0005-0000-0000-0000A3AB0000}"/>
    <cellStyle name="Normal 5 2 4 3 5" xfId="31132" xr:uid="{00000000-0005-0000-0000-0000A4AB0000}"/>
    <cellStyle name="Normal 5 2 4 3_AVA DVA EL" xfId="31133" xr:uid="{00000000-0005-0000-0000-0000A5AB0000}"/>
    <cellStyle name="Normal 5 2 4 4" xfId="31134" xr:uid="{00000000-0005-0000-0000-0000A6AB0000}"/>
    <cellStyle name="Normal 5 2 4 4 2" xfId="31135" xr:uid="{00000000-0005-0000-0000-0000A7AB0000}"/>
    <cellStyle name="Normal 5 2 4 4 3" xfId="31136" xr:uid="{00000000-0005-0000-0000-0000A8AB0000}"/>
    <cellStyle name="Normal 5 2 4 4_AVA DVA EL" xfId="31137" xr:uid="{00000000-0005-0000-0000-0000A9AB0000}"/>
    <cellStyle name="Normal 5 2 4 5" xfId="31138" xr:uid="{00000000-0005-0000-0000-0000AAAB0000}"/>
    <cellStyle name="Normal 5 2 4 5 2" xfId="31139" xr:uid="{00000000-0005-0000-0000-0000ABAB0000}"/>
    <cellStyle name="Normal 5 2 4 5 3" xfId="31140" xr:uid="{00000000-0005-0000-0000-0000ACAB0000}"/>
    <cellStyle name="Normal 5 2 4 5_AVA DVA EL" xfId="31141" xr:uid="{00000000-0005-0000-0000-0000ADAB0000}"/>
    <cellStyle name="Normal 5 2 4 6" xfId="31142" xr:uid="{00000000-0005-0000-0000-0000AEAB0000}"/>
    <cellStyle name="Normal 5 2 4 6 2" xfId="31143" xr:uid="{00000000-0005-0000-0000-0000AFAB0000}"/>
    <cellStyle name="Normal 5 2 4 6 3" xfId="31144" xr:uid="{00000000-0005-0000-0000-0000B0AB0000}"/>
    <cellStyle name="Normal 5 2 4 6_AVA DVA EL" xfId="31145" xr:uid="{00000000-0005-0000-0000-0000B1AB0000}"/>
    <cellStyle name="Normal 5 2 4 7" xfId="31146" xr:uid="{00000000-0005-0000-0000-0000B2AB0000}"/>
    <cellStyle name="Normal 5 2 4 7 2" xfId="31147" xr:uid="{00000000-0005-0000-0000-0000B3AB0000}"/>
    <cellStyle name="Normal 5 2 4 7 3" xfId="31148" xr:uid="{00000000-0005-0000-0000-0000B4AB0000}"/>
    <cellStyle name="Normal 5 2 4 7_AVA DVA EL" xfId="31149" xr:uid="{00000000-0005-0000-0000-0000B5AB0000}"/>
    <cellStyle name="Normal 5 2 4 8" xfId="31150" xr:uid="{00000000-0005-0000-0000-0000B6AB0000}"/>
    <cellStyle name="Normal 5 2 4 8 2" xfId="31151" xr:uid="{00000000-0005-0000-0000-0000B7AB0000}"/>
    <cellStyle name="Normal 5 2 4 8 3" xfId="31152" xr:uid="{00000000-0005-0000-0000-0000B8AB0000}"/>
    <cellStyle name="Normal 5 2 4 8_AVA DVA EL" xfId="31153" xr:uid="{00000000-0005-0000-0000-0000B9AB0000}"/>
    <cellStyle name="Normal 5 2 4 9" xfId="31154" xr:uid="{00000000-0005-0000-0000-0000BAAB0000}"/>
    <cellStyle name="Normal 5 2 4 9 2" xfId="31155" xr:uid="{00000000-0005-0000-0000-0000BBAB0000}"/>
    <cellStyle name="Normal 5 2 4 9 3" xfId="31156" xr:uid="{00000000-0005-0000-0000-0000BCAB0000}"/>
    <cellStyle name="Normal 5 2 4 9_AVA DVA EL" xfId="31157" xr:uid="{00000000-0005-0000-0000-0000BDAB0000}"/>
    <cellStyle name="Normal 5 2 4_AVA DVA EL" xfId="31158" xr:uid="{00000000-0005-0000-0000-0000BEAB0000}"/>
    <cellStyle name="Normal 5 2 5" xfId="8533" xr:uid="{00000000-0005-0000-0000-0000BFAB0000}"/>
    <cellStyle name="Normal 5 2 5 10" xfId="31159" xr:uid="{00000000-0005-0000-0000-0000C0AB0000}"/>
    <cellStyle name="Normal 5 2 5 10 2" xfId="31160" xr:uid="{00000000-0005-0000-0000-0000C1AB0000}"/>
    <cellStyle name="Normal 5 2 5 10 3" xfId="31161" xr:uid="{00000000-0005-0000-0000-0000C2AB0000}"/>
    <cellStyle name="Normal 5 2 5 10_AVA DVA EL" xfId="31162" xr:uid="{00000000-0005-0000-0000-0000C3AB0000}"/>
    <cellStyle name="Normal 5 2 5 11" xfId="31163" xr:uid="{00000000-0005-0000-0000-0000C4AB0000}"/>
    <cellStyle name="Normal 5 2 5 11 2" xfId="31164" xr:uid="{00000000-0005-0000-0000-0000C5AB0000}"/>
    <cellStyle name="Normal 5 2 5 11 3" xfId="31165" xr:uid="{00000000-0005-0000-0000-0000C6AB0000}"/>
    <cellStyle name="Normal 5 2 5 11_AVA DVA EL" xfId="31166" xr:uid="{00000000-0005-0000-0000-0000C7AB0000}"/>
    <cellStyle name="Normal 5 2 5 12" xfId="31167" xr:uid="{00000000-0005-0000-0000-0000C8AB0000}"/>
    <cellStyle name="Normal 5 2 5 2" xfId="31168" xr:uid="{00000000-0005-0000-0000-0000C9AB0000}"/>
    <cellStyle name="Normal 5 2 5 2 10" xfId="31169" xr:uid="{00000000-0005-0000-0000-0000CAAB0000}"/>
    <cellStyle name="Normal 5 2 5 2 11" xfId="31170" xr:uid="{00000000-0005-0000-0000-0000CBAB0000}"/>
    <cellStyle name="Normal 5 2 5 2 2" xfId="31171" xr:uid="{00000000-0005-0000-0000-0000CCAB0000}"/>
    <cellStyle name="Normal 5 2 5 2 2 2" xfId="31172" xr:uid="{00000000-0005-0000-0000-0000CDAB0000}"/>
    <cellStyle name="Normal 5 2 5 2 2 2 2" xfId="31173" xr:uid="{00000000-0005-0000-0000-0000CEAB0000}"/>
    <cellStyle name="Normal 5 2 5 2 2 2 3" xfId="31174" xr:uid="{00000000-0005-0000-0000-0000CFAB0000}"/>
    <cellStyle name="Normal 5 2 5 2 2 2_AVA DVA EL" xfId="31175" xr:uid="{00000000-0005-0000-0000-0000D0AB0000}"/>
    <cellStyle name="Normal 5 2 5 2 2 3" xfId="31176" xr:uid="{00000000-0005-0000-0000-0000D1AB0000}"/>
    <cellStyle name="Normal 5 2 5 2 2 3 2" xfId="31177" xr:uid="{00000000-0005-0000-0000-0000D2AB0000}"/>
    <cellStyle name="Normal 5 2 5 2 2 3 3" xfId="31178" xr:uid="{00000000-0005-0000-0000-0000D3AB0000}"/>
    <cellStyle name="Normal 5 2 5 2 2 3_AVA DVA EL" xfId="31179" xr:uid="{00000000-0005-0000-0000-0000D4AB0000}"/>
    <cellStyle name="Normal 5 2 5 2 2 4" xfId="31180" xr:uid="{00000000-0005-0000-0000-0000D5AB0000}"/>
    <cellStyle name="Normal 5 2 5 2 2 5" xfId="31181" xr:uid="{00000000-0005-0000-0000-0000D6AB0000}"/>
    <cellStyle name="Normal 5 2 5 2 2_AVA DVA EL" xfId="31182" xr:uid="{00000000-0005-0000-0000-0000D7AB0000}"/>
    <cellStyle name="Normal 5 2 5 2 3" xfId="31183" xr:uid="{00000000-0005-0000-0000-0000D8AB0000}"/>
    <cellStyle name="Normal 5 2 5 2 3 2" xfId="31184" xr:uid="{00000000-0005-0000-0000-0000D9AB0000}"/>
    <cellStyle name="Normal 5 2 5 2 3 3" xfId="31185" xr:uid="{00000000-0005-0000-0000-0000DAAB0000}"/>
    <cellStyle name="Normal 5 2 5 2 3_AVA DVA EL" xfId="31186" xr:uid="{00000000-0005-0000-0000-0000DBAB0000}"/>
    <cellStyle name="Normal 5 2 5 2 4" xfId="31187" xr:uid="{00000000-0005-0000-0000-0000DCAB0000}"/>
    <cellStyle name="Normal 5 2 5 2 4 2" xfId="31188" xr:uid="{00000000-0005-0000-0000-0000DDAB0000}"/>
    <cellStyle name="Normal 5 2 5 2 4 3" xfId="31189" xr:uid="{00000000-0005-0000-0000-0000DEAB0000}"/>
    <cellStyle name="Normal 5 2 5 2 4_AVA DVA EL" xfId="31190" xr:uid="{00000000-0005-0000-0000-0000DFAB0000}"/>
    <cellStyle name="Normal 5 2 5 2 5" xfId="31191" xr:uid="{00000000-0005-0000-0000-0000E0AB0000}"/>
    <cellStyle name="Normal 5 2 5 2 5 2" xfId="31192" xr:uid="{00000000-0005-0000-0000-0000E1AB0000}"/>
    <cellStyle name="Normal 5 2 5 2 5 3" xfId="31193" xr:uid="{00000000-0005-0000-0000-0000E2AB0000}"/>
    <cellStyle name="Normal 5 2 5 2 5_AVA DVA EL" xfId="31194" xr:uid="{00000000-0005-0000-0000-0000E3AB0000}"/>
    <cellStyle name="Normal 5 2 5 2 6" xfId="31195" xr:uid="{00000000-0005-0000-0000-0000E4AB0000}"/>
    <cellStyle name="Normal 5 2 5 2 6 2" xfId="31196" xr:uid="{00000000-0005-0000-0000-0000E5AB0000}"/>
    <cellStyle name="Normal 5 2 5 2 6 3" xfId="31197" xr:uid="{00000000-0005-0000-0000-0000E6AB0000}"/>
    <cellStyle name="Normal 5 2 5 2 6_AVA DVA EL" xfId="31198" xr:uid="{00000000-0005-0000-0000-0000E7AB0000}"/>
    <cellStyle name="Normal 5 2 5 2 7" xfId="31199" xr:uid="{00000000-0005-0000-0000-0000E8AB0000}"/>
    <cellStyle name="Normal 5 2 5 2 7 2" xfId="31200" xr:uid="{00000000-0005-0000-0000-0000E9AB0000}"/>
    <cellStyle name="Normal 5 2 5 2 7 3" xfId="31201" xr:uid="{00000000-0005-0000-0000-0000EAAB0000}"/>
    <cellStyle name="Normal 5 2 5 2 7_AVA DVA EL" xfId="31202" xr:uid="{00000000-0005-0000-0000-0000EBAB0000}"/>
    <cellStyle name="Normal 5 2 5 2 8" xfId="31203" xr:uid="{00000000-0005-0000-0000-0000ECAB0000}"/>
    <cellStyle name="Normal 5 2 5 2 8 2" xfId="31204" xr:uid="{00000000-0005-0000-0000-0000EDAB0000}"/>
    <cellStyle name="Normal 5 2 5 2 8 3" xfId="31205" xr:uid="{00000000-0005-0000-0000-0000EEAB0000}"/>
    <cellStyle name="Normal 5 2 5 2 8_AVA DVA EL" xfId="31206" xr:uid="{00000000-0005-0000-0000-0000EFAB0000}"/>
    <cellStyle name="Normal 5 2 5 2 9" xfId="31207" xr:uid="{00000000-0005-0000-0000-0000F0AB0000}"/>
    <cellStyle name="Normal 5 2 5 2 9 2" xfId="31208" xr:uid="{00000000-0005-0000-0000-0000F1AB0000}"/>
    <cellStyle name="Normal 5 2 5 2 9 3" xfId="31209" xr:uid="{00000000-0005-0000-0000-0000F2AB0000}"/>
    <cellStyle name="Normal 5 2 5 2 9_AVA DVA EL" xfId="31210" xr:uid="{00000000-0005-0000-0000-0000F3AB0000}"/>
    <cellStyle name="Normal 5 2 5 2_AVA DVA EL" xfId="31211" xr:uid="{00000000-0005-0000-0000-0000F4AB0000}"/>
    <cellStyle name="Normal 5 2 5 3" xfId="31212" xr:uid="{00000000-0005-0000-0000-0000F5AB0000}"/>
    <cellStyle name="Normal 5 2 5 3 2" xfId="31213" xr:uid="{00000000-0005-0000-0000-0000F6AB0000}"/>
    <cellStyle name="Normal 5 2 5 3 2 2" xfId="31214" xr:uid="{00000000-0005-0000-0000-0000F7AB0000}"/>
    <cellStyle name="Normal 5 2 5 3 2 3" xfId="31215" xr:uid="{00000000-0005-0000-0000-0000F8AB0000}"/>
    <cellStyle name="Normal 5 2 5 3 2_AVA DVA EL" xfId="31216" xr:uid="{00000000-0005-0000-0000-0000F9AB0000}"/>
    <cellStyle name="Normal 5 2 5 3 3" xfId="31217" xr:uid="{00000000-0005-0000-0000-0000FAAB0000}"/>
    <cellStyle name="Normal 5 2 5 3 3 2" xfId="31218" xr:uid="{00000000-0005-0000-0000-0000FBAB0000}"/>
    <cellStyle name="Normal 5 2 5 3 3 3" xfId="31219" xr:uid="{00000000-0005-0000-0000-0000FCAB0000}"/>
    <cellStyle name="Normal 5 2 5 3 3_AVA DVA EL" xfId="31220" xr:uid="{00000000-0005-0000-0000-0000FDAB0000}"/>
    <cellStyle name="Normal 5 2 5 3 4" xfId="31221" xr:uid="{00000000-0005-0000-0000-0000FEAB0000}"/>
    <cellStyle name="Normal 5 2 5 3 5" xfId="31222" xr:uid="{00000000-0005-0000-0000-0000FFAB0000}"/>
    <cellStyle name="Normal 5 2 5 3_AVA DVA EL" xfId="31223" xr:uid="{00000000-0005-0000-0000-000000AC0000}"/>
    <cellStyle name="Normal 5 2 5 4" xfId="31224" xr:uid="{00000000-0005-0000-0000-000001AC0000}"/>
    <cellStyle name="Normal 5 2 5 4 2" xfId="31225" xr:uid="{00000000-0005-0000-0000-000002AC0000}"/>
    <cellStyle name="Normal 5 2 5 4 3" xfId="31226" xr:uid="{00000000-0005-0000-0000-000003AC0000}"/>
    <cellStyle name="Normal 5 2 5 4_AVA DVA EL" xfId="31227" xr:uid="{00000000-0005-0000-0000-000004AC0000}"/>
    <cellStyle name="Normal 5 2 5 5" xfId="31228" xr:uid="{00000000-0005-0000-0000-000005AC0000}"/>
    <cellStyle name="Normal 5 2 5 5 2" xfId="31229" xr:uid="{00000000-0005-0000-0000-000006AC0000}"/>
    <cellStyle name="Normal 5 2 5 5 3" xfId="31230" xr:uid="{00000000-0005-0000-0000-000007AC0000}"/>
    <cellStyle name="Normal 5 2 5 5_AVA DVA EL" xfId="31231" xr:uid="{00000000-0005-0000-0000-000008AC0000}"/>
    <cellStyle name="Normal 5 2 5 6" xfId="31232" xr:uid="{00000000-0005-0000-0000-000009AC0000}"/>
    <cellStyle name="Normal 5 2 5 6 2" xfId="31233" xr:uid="{00000000-0005-0000-0000-00000AAC0000}"/>
    <cellStyle name="Normal 5 2 5 6 3" xfId="31234" xr:uid="{00000000-0005-0000-0000-00000BAC0000}"/>
    <cellStyle name="Normal 5 2 5 6_AVA DVA EL" xfId="31235" xr:uid="{00000000-0005-0000-0000-00000CAC0000}"/>
    <cellStyle name="Normal 5 2 5 7" xfId="31236" xr:uid="{00000000-0005-0000-0000-00000DAC0000}"/>
    <cellStyle name="Normal 5 2 5 7 2" xfId="31237" xr:uid="{00000000-0005-0000-0000-00000EAC0000}"/>
    <cellStyle name="Normal 5 2 5 7 3" xfId="31238" xr:uid="{00000000-0005-0000-0000-00000FAC0000}"/>
    <cellStyle name="Normal 5 2 5 7_AVA DVA EL" xfId="31239" xr:uid="{00000000-0005-0000-0000-000010AC0000}"/>
    <cellStyle name="Normal 5 2 5 8" xfId="31240" xr:uid="{00000000-0005-0000-0000-000011AC0000}"/>
    <cellStyle name="Normal 5 2 5 8 2" xfId="31241" xr:uid="{00000000-0005-0000-0000-000012AC0000}"/>
    <cellStyle name="Normal 5 2 5 8 3" xfId="31242" xr:uid="{00000000-0005-0000-0000-000013AC0000}"/>
    <cellStyle name="Normal 5 2 5 8_AVA DVA EL" xfId="31243" xr:uid="{00000000-0005-0000-0000-000014AC0000}"/>
    <cellStyle name="Normal 5 2 5 9" xfId="31244" xr:uid="{00000000-0005-0000-0000-000015AC0000}"/>
    <cellStyle name="Normal 5 2 5 9 2" xfId="31245" xr:uid="{00000000-0005-0000-0000-000016AC0000}"/>
    <cellStyle name="Normal 5 2 5 9 3" xfId="31246" xr:uid="{00000000-0005-0000-0000-000017AC0000}"/>
    <cellStyle name="Normal 5 2 5 9_AVA DVA EL" xfId="31247" xr:uid="{00000000-0005-0000-0000-000018AC0000}"/>
    <cellStyle name="Normal 5 2 5_AVA DVA EL" xfId="31248" xr:uid="{00000000-0005-0000-0000-000019AC0000}"/>
    <cellStyle name="Normal 5 2 6" xfId="8534" xr:uid="{00000000-0005-0000-0000-00001AAC0000}"/>
    <cellStyle name="Normal 5 2 6 10" xfId="31249" xr:uid="{00000000-0005-0000-0000-00001BAC0000}"/>
    <cellStyle name="Normal 5 2 6 10 2" xfId="31250" xr:uid="{00000000-0005-0000-0000-00001CAC0000}"/>
    <cellStyle name="Normal 5 2 6 10 3" xfId="31251" xr:uid="{00000000-0005-0000-0000-00001DAC0000}"/>
    <cellStyle name="Normal 5 2 6 10_AVA DVA EL" xfId="31252" xr:uid="{00000000-0005-0000-0000-00001EAC0000}"/>
    <cellStyle name="Normal 5 2 6 11" xfId="31253" xr:uid="{00000000-0005-0000-0000-00001FAC0000}"/>
    <cellStyle name="Normal 5 2 6 2" xfId="31254" xr:uid="{00000000-0005-0000-0000-000020AC0000}"/>
    <cellStyle name="Normal 5 2 6 2 2" xfId="31255" xr:uid="{00000000-0005-0000-0000-000021AC0000}"/>
    <cellStyle name="Normal 5 2 6 2 2 2" xfId="31256" xr:uid="{00000000-0005-0000-0000-000022AC0000}"/>
    <cellStyle name="Normal 5 2 6 2 2 3" xfId="31257" xr:uid="{00000000-0005-0000-0000-000023AC0000}"/>
    <cellStyle name="Normal 5 2 6 2 2_AVA DVA EL" xfId="31258" xr:uid="{00000000-0005-0000-0000-000024AC0000}"/>
    <cellStyle name="Normal 5 2 6 2 3" xfId="31259" xr:uid="{00000000-0005-0000-0000-000025AC0000}"/>
    <cellStyle name="Normal 5 2 6 2 3 2" xfId="31260" xr:uid="{00000000-0005-0000-0000-000026AC0000}"/>
    <cellStyle name="Normal 5 2 6 2 3 3" xfId="31261" xr:uid="{00000000-0005-0000-0000-000027AC0000}"/>
    <cellStyle name="Normal 5 2 6 2 3_AVA DVA EL" xfId="31262" xr:uid="{00000000-0005-0000-0000-000028AC0000}"/>
    <cellStyle name="Normal 5 2 6 2 4" xfId="31263" xr:uid="{00000000-0005-0000-0000-000029AC0000}"/>
    <cellStyle name="Normal 5 2 6 2 5" xfId="31264" xr:uid="{00000000-0005-0000-0000-00002AAC0000}"/>
    <cellStyle name="Normal 5 2 6 2_AVA DVA EL" xfId="31265" xr:uid="{00000000-0005-0000-0000-00002BAC0000}"/>
    <cellStyle name="Normal 5 2 6 3" xfId="31266" xr:uid="{00000000-0005-0000-0000-00002CAC0000}"/>
    <cellStyle name="Normal 5 2 6 3 2" xfId="31267" xr:uid="{00000000-0005-0000-0000-00002DAC0000}"/>
    <cellStyle name="Normal 5 2 6 3 3" xfId="31268" xr:uid="{00000000-0005-0000-0000-00002EAC0000}"/>
    <cellStyle name="Normal 5 2 6 3_AVA DVA EL" xfId="31269" xr:uid="{00000000-0005-0000-0000-00002FAC0000}"/>
    <cellStyle name="Normal 5 2 6 4" xfId="31270" xr:uid="{00000000-0005-0000-0000-000030AC0000}"/>
    <cellStyle name="Normal 5 2 6 4 2" xfId="31271" xr:uid="{00000000-0005-0000-0000-000031AC0000}"/>
    <cellStyle name="Normal 5 2 6 4 3" xfId="31272" xr:uid="{00000000-0005-0000-0000-000032AC0000}"/>
    <cellStyle name="Normal 5 2 6 4_AVA DVA EL" xfId="31273" xr:uid="{00000000-0005-0000-0000-000033AC0000}"/>
    <cellStyle name="Normal 5 2 6 5" xfId="31274" xr:uid="{00000000-0005-0000-0000-000034AC0000}"/>
    <cellStyle name="Normal 5 2 6 5 2" xfId="31275" xr:uid="{00000000-0005-0000-0000-000035AC0000}"/>
    <cellStyle name="Normal 5 2 6 5 3" xfId="31276" xr:uid="{00000000-0005-0000-0000-000036AC0000}"/>
    <cellStyle name="Normal 5 2 6 5_AVA DVA EL" xfId="31277" xr:uid="{00000000-0005-0000-0000-000037AC0000}"/>
    <cellStyle name="Normal 5 2 6 6" xfId="31278" xr:uid="{00000000-0005-0000-0000-000038AC0000}"/>
    <cellStyle name="Normal 5 2 6 6 2" xfId="31279" xr:uid="{00000000-0005-0000-0000-000039AC0000}"/>
    <cellStyle name="Normal 5 2 6 6 3" xfId="31280" xr:uid="{00000000-0005-0000-0000-00003AAC0000}"/>
    <cellStyle name="Normal 5 2 6 6_AVA DVA EL" xfId="31281" xr:uid="{00000000-0005-0000-0000-00003BAC0000}"/>
    <cellStyle name="Normal 5 2 6 7" xfId="31282" xr:uid="{00000000-0005-0000-0000-00003CAC0000}"/>
    <cellStyle name="Normal 5 2 6 7 2" xfId="31283" xr:uid="{00000000-0005-0000-0000-00003DAC0000}"/>
    <cellStyle name="Normal 5 2 6 7 3" xfId="31284" xr:uid="{00000000-0005-0000-0000-00003EAC0000}"/>
    <cellStyle name="Normal 5 2 6 7_AVA DVA EL" xfId="31285" xr:uid="{00000000-0005-0000-0000-00003FAC0000}"/>
    <cellStyle name="Normal 5 2 6 8" xfId="31286" xr:uid="{00000000-0005-0000-0000-000040AC0000}"/>
    <cellStyle name="Normal 5 2 6 8 2" xfId="31287" xr:uid="{00000000-0005-0000-0000-000041AC0000}"/>
    <cellStyle name="Normal 5 2 6 8 3" xfId="31288" xr:uid="{00000000-0005-0000-0000-000042AC0000}"/>
    <cellStyle name="Normal 5 2 6 8_AVA DVA EL" xfId="31289" xr:uid="{00000000-0005-0000-0000-000043AC0000}"/>
    <cellStyle name="Normal 5 2 6 9" xfId="31290" xr:uid="{00000000-0005-0000-0000-000044AC0000}"/>
    <cellStyle name="Normal 5 2 6 9 2" xfId="31291" xr:uid="{00000000-0005-0000-0000-000045AC0000}"/>
    <cellStyle name="Normal 5 2 6 9 3" xfId="31292" xr:uid="{00000000-0005-0000-0000-000046AC0000}"/>
    <cellStyle name="Normal 5 2 6 9_AVA DVA EL" xfId="31293" xr:uid="{00000000-0005-0000-0000-000047AC0000}"/>
    <cellStyle name="Normal 5 2 6_AVA DVA EL" xfId="31294" xr:uid="{00000000-0005-0000-0000-000048AC0000}"/>
    <cellStyle name="Normal 5 2 7" xfId="8535" xr:uid="{00000000-0005-0000-0000-000049AC0000}"/>
    <cellStyle name="Normal 5 2 7 2" xfId="31295" xr:uid="{00000000-0005-0000-0000-00004AAC0000}"/>
    <cellStyle name="Normal 5 2 7 2 2" xfId="31296" xr:uid="{00000000-0005-0000-0000-00004BAC0000}"/>
    <cellStyle name="Normal 5 2 7 2 3" xfId="31297" xr:uid="{00000000-0005-0000-0000-00004CAC0000}"/>
    <cellStyle name="Normal 5 2 7 2_AVA DVA EL" xfId="31298" xr:uid="{00000000-0005-0000-0000-00004DAC0000}"/>
    <cellStyle name="Normal 5 2 7 3" xfId="31299" xr:uid="{00000000-0005-0000-0000-00004EAC0000}"/>
    <cellStyle name="Normal 5 2 7 3 2" xfId="31300" xr:uid="{00000000-0005-0000-0000-00004FAC0000}"/>
    <cellStyle name="Normal 5 2 7 3 3" xfId="31301" xr:uid="{00000000-0005-0000-0000-000050AC0000}"/>
    <cellStyle name="Normal 5 2 7 3_AVA DVA EL" xfId="31302" xr:uid="{00000000-0005-0000-0000-000051AC0000}"/>
    <cellStyle name="Normal 5 2 7 4" xfId="31303" xr:uid="{00000000-0005-0000-0000-000052AC0000}"/>
    <cellStyle name="Normal 5 2 7 4 2" xfId="31304" xr:uid="{00000000-0005-0000-0000-000053AC0000}"/>
    <cellStyle name="Normal 5 2 7 4 3" xfId="31305" xr:uid="{00000000-0005-0000-0000-000054AC0000}"/>
    <cellStyle name="Normal 5 2 7 4_AVA DVA EL" xfId="31306" xr:uid="{00000000-0005-0000-0000-000055AC0000}"/>
    <cellStyle name="Normal 5 2 7 5" xfId="31307" xr:uid="{00000000-0005-0000-0000-000056AC0000}"/>
    <cellStyle name="Normal 5 2 7_AVA DVA EL" xfId="31308" xr:uid="{00000000-0005-0000-0000-000057AC0000}"/>
    <cellStyle name="Normal 5 2 8" xfId="8536" xr:uid="{00000000-0005-0000-0000-000058AC0000}"/>
    <cellStyle name="Normal 5 2 8 2" xfId="31309" xr:uid="{00000000-0005-0000-0000-000059AC0000}"/>
    <cellStyle name="Normal 5 2 8 2 2" xfId="31310" xr:uid="{00000000-0005-0000-0000-00005AAC0000}"/>
    <cellStyle name="Normal 5 2 8 2 3" xfId="31311" xr:uid="{00000000-0005-0000-0000-00005BAC0000}"/>
    <cellStyle name="Normal 5 2 8 2_AVA DVA EL" xfId="31312" xr:uid="{00000000-0005-0000-0000-00005CAC0000}"/>
    <cellStyle name="Normal 5 2 8 3" xfId="31313" xr:uid="{00000000-0005-0000-0000-00005DAC0000}"/>
    <cellStyle name="Normal 5 2 8 3 2" xfId="31314" xr:uid="{00000000-0005-0000-0000-00005EAC0000}"/>
    <cellStyle name="Normal 5 2 8 3 3" xfId="31315" xr:uid="{00000000-0005-0000-0000-00005FAC0000}"/>
    <cellStyle name="Normal 5 2 8 3_AVA DVA EL" xfId="31316" xr:uid="{00000000-0005-0000-0000-000060AC0000}"/>
    <cellStyle name="Normal 5 2 8 4" xfId="31317" xr:uid="{00000000-0005-0000-0000-000061AC0000}"/>
    <cellStyle name="Normal 5 2 8 4 2" xfId="31318" xr:uid="{00000000-0005-0000-0000-000062AC0000}"/>
    <cellStyle name="Normal 5 2 8 4 3" xfId="31319" xr:uid="{00000000-0005-0000-0000-000063AC0000}"/>
    <cellStyle name="Normal 5 2 8 4_AVA DVA EL" xfId="31320" xr:uid="{00000000-0005-0000-0000-000064AC0000}"/>
    <cellStyle name="Normal 5 2 8 5" xfId="31321" xr:uid="{00000000-0005-0000-0000-000065AC0000}"/>
    <cellStyle name="Normal 5 2 8_AVA DVA EL" xfId="31322" xr:uid="{00000000-0005-0000-0000-000066AC0000}"/>
    <cellStyle name="Normal 5 2 9" xfId="8537" xr:uid="{00000000-0005-0000-0000-000067AC0000}"/>
    <cellStyle name="Normal 5 2 9 2" xfId="31323" xr:uid="{00000000-0005-0000-0000-000068AC0000}"/>
    <cellStyle name="Normal 5 2 9 2 2" xfId="31324" xr:uid="{00000000-0005-0000-0000-000069AC0000}"/>
    <cellStyle name="Normal 5 2 9 2 3" xfId="31325" xr:uid="{00000000-0005-0000-0000-00006AAC0000}"/>
    <cellStyle name="Normal 5 2 9 2_AVA DVA EL" xfId="31326" xr:uid="{00000000-0005-0000-0000-00006BAC0000}"/>
    <cellStyle name="Normal 5 2 9 3" xfId="31327" xr:uid="{00000000-0005-0000-0000-00006CAC0000}"/>
    <cellStyle name="Normal 5 2 9_AVA DVA EL" xfId="31328" xr:uid="{00000000-0005-0000-0000-00006DAC0000}"/>
    <cellStyle name="Normal 5 2_4Q16" xfId="31329" xr:uid="{00000000-0005-0000-0000-00006EAC0000}"/>
    <cellStyle name="Normal 5 20" xfId="31330" xr:uid="{00000000-0005-0000-0000-00006FAC0000}"/>
    <cellStyle name="Normal 5 20 2" xfId="31331" xr:uid="{00000000-0005-0000-0000-000070AC0000}"/>
    <cellStyle name="Normal 5 20 3" xfId="31332" xr:uid="{00000000-0005-0000-0000-000071AC0000}"/>
    <cellStyle name="Normal 5 20 4" xfId="36072" xr:uid="{00000000-0005-0000-0000-000072AC0000}"/>
    <cellStyle name="Normal 5 20_AVA DVA EL" xfId="31333" xr:uid="{00000000-0005-0000-0000-000073AC0000}"/>
    <cellStyle name="Normal 5 21" xfId="31334" xr:uid="{00000000-0005-0000-0000-000074AC0000}"/>
    <cellStyle name="Normal 5 21 2" xfId="31335" xr:uid="{00000000-0005-0000-0000-000075AC0000}"/>
    <cellStyle name="Normal 5 21 3" xfId="31336" xr:uid="{00000000-0005-0000-0000-000076AC0000}"/>
    <cellStyle name="Normal 5 21 4" xfId="36413" xr:uid="{00000000-0005-0000-0000-000077AC0000}"/>
    <cellStyle name="Normal 5 21_AVA DVA EL" xfId="31337" xr:uid="{00000000-0005-0000-0000-000078AC0000}"/>
    <cellStyle name="Normal 5 22" xfId="31338" xr:uid="{00000000-0005-0000-0000-000079AC0000}"/>
    <cellStyle name="Normal 5 22 2" xfId="31339" xr:uid="{00000000-0005-0000-0000-00007AAC0000}"/>
    <cellStyle name="Normal 5 22 3" xfId="31340" xr:uid="{00000000-0005-0000-0000-00007BAC0000}"/>
    <cellStyle name="Normal 5 22_AVA DVA EL" xfId="31341" xr:uid="{00000000-0005-0000-0000-00007CAC0000}"/>
    <cellStyle name="Normal 5 23" xfId="31342" xr:uid="{00000000-0005-0000-0000-00007DAC0000}"/>
    <cellStyle name="Normal 5 23 2" xfId="31343" xr:uid="{00000000-0005-0000-0000-00007EAC0000}"/>
    <cellStyle name="Normal 5 23 3" xfId="31344" xr:uid="{00000000-0005-0000-0000-00007FAC0000}"/>
    <cellStyle name="Normal 5 23_AVA DVA EL" xfId="31345" xr:uid="{00000000-0005-0000-0000-000080AC0000}"/>
    <cellStyle name="Normal 5 24" xfId="31346" xr:uid="{00000000-0005-0000-0000-000081AC0000}"/>
    <cellStyle name="Normal 5 24 2" xfId="31347" xr:uid="{00000000-0005-0000-0000-000082AC0000}"/>
    <cellStyle name="Normal 5 24 3" xfId="31348" xr:uid="{00000000-0005-0000-0000-000083AC0000}"/>
    <cellStyle name="Normal 5 24_AVA DVA EL" xfId="31349" xr:uid="{00000000-0005-0000-0000-000084AC0000}"/>
    <cellStyle name="Normal 5 25" xfId="31350" xr:uid="{00000000-0005-0000-0000-000085AC0000}"/>
    <cellStyle name="Normal 5 25 2" xfId="31351" xr:uid="{00000000-0005-0000-0000-000086AC0000}"/>
    <cellStyle name="Normal 5 25 3" xfId="31352" xr:uid="{00000000-0005-0000-0000-000087AC0000}"/>
    <cellStyle name="Normal 5 25_AVA DVA EL" xfId="31353" xr:uid="{00000000-0005-0000-0000-000088AC0000}"/>
    <cellStyle name="Normal 5 26" xfId="31354" xr:uid="{00000000-0005-0000-0000-000089AC0000}"/>
    <cellStyle name="Normal 5 26 2" xfId="31355" xr:uid="{00000000-0005-0000-0000-00008AAC0000}"/>
    <cellStyle name="Normal 5 26 3" xfId="31356" xr:uid="{00000000-0005-0000-0000-00008BAC0000}"/>
    <cellStyle name="Normal 5 26_AVA DVA EL" xfId="31357" xr:uid="{00000000-0005-0000-0000-00008CAC0000}"/>
    <cellStyle name="Normal 5 27" xfId="31358" xr:uid="{00000000-0005-0000-0000-00008DAC0000}"/>
    <cellStyle name="Normal 5 27 2" xfId="31359" xr:uid="{00000000-0005-0000-0000-00008EAC0000}"/>
    <cellStyle name="Normal 5 27 3" xfId="31360" xr:uid="{00000000-0005-0000-0000-00008FAC0000}"/>
    <cellStyle name="Normal 5 27_AVA DVA EL" xfId="31361" xr:uid="{00000000-0005-0000-0000-000090AC0000}"/>
    <cellStyle name="Normal 5 28" xfId="31362" xr:uid="{00000000-0005-0000-0000-000091AC0000}"/>
    <cellStyle name="Normal 5 28 2" xfId="31363" xr:uid="{00000000-0005-0000-0000-000092AC0000}"/>
    <cellStyle name="Normal 5 28 3" xfId="31364" xr:uid="{00000000-0005-0000-0000-000093AC0000}"/>
    <cellStyle name="Normal 5 28_AVA DVA EL" xfId="31365" xr:uid="{00000000-0005-0000-0000-000094AC0000}"/>
    <cellStyle name="Normal 5 29" xfId="31366" xr:uid="{00000000-0005-0000-0000-000095AC0000}"/>
    <cellStyle name="Normal 5 3" xfId="8538" xr:uid="{00000000-0005-0000-0000-000096AC0000}"/>
    <cellStyle name="Normal 5 3 10" xfId="31367" xr:uid="{00000000-0005-0000-0000-000097AC0000}"/>
    <cellStyle name="Normal 5 3 10 2" xfId="31368" xr:uid="{00000000-0005-0000-0000-000098AC0000}"/>
    <cellStyle name="Normal 5 3 10 3" xfId="31369" xr:uid="{00000000-0005-0000-0000-000099AC0000}"/>
    <cellStyle name="Normal 5 3 10_AVA DVA EL" xfId="31370" xr:uid="{00000000-0005-0000-0000-00009AAC0000}"/>
    <cellStyle name="Normal 5 3 11" xfId="31371" xr:uid="{00000000-0005-0000-0000-00009BAC0000}"/>
    <cellStyle name="Normal 5 3 11 2" xfId="31372" xr:uid="{00000000-0005-0000-0000-00009CAC0000}"/>
    <cellStyle name="Normal 5 3 11 3" xfId="31373" xr:uid="{00000000-0005-0000-0000-00009DAC0000}"/>
    <cellStyle name="Normal 5 3 11_AVA DVA EL" xfId="31374" xr:uid="{00000000-0005-0000-0000-00009EAC0000}"/>
    <cellStyle name="Normal 5 3 12" xfId="31375" xr:uid="{00000000-0005-0000-0000-00009FAC0000}"/>
    <cellStyle name="Normal 5 3 12 2" xfId="31376" xr:uid="{00000000-0005-0000-0000-0000A0AC0000}"/>
    <cellStyle name="Normal 5 3 12 3" xfId="31377" xr:uid="{00000000-0005-0000-0000-0000A1AC0000}"/>
    <cellStyle name="Normal 5 3 12_AVA DVA EL" xfId="31378" xr:uid="{00000000-0005-0000-0000-0000A2AC0000}"/>
    <cellStyle name="Normal 5 3 13" xfId="31379" xr:uid="{00000000-0005-0000-0000-0000A3AC0000}"/>
    <cellStyle name="Normal 5 3 14" xfId="50635" xr:uid="{00000000-0005-0000-0000-0000A4AC0000}"/>
    <cellStyle name="Normal 5 3 2" xfId="8539" xr:uid="{00000000-0005-0000-0000-0000A5AC0000}"/>
    <cellStyle name="Normal 5 3 2 10" xfId="31380" xr:uid="{00000000-0005-0000-0000-0000A6AC0000}"/>
    <cellStyle name="Normal 5 3 2 10 2" xfId="31381" xr:uid="{00000000-0005-0000-0000-0000A7AC0000}"/>
    <cellStyle name="Normal 5 3 2 10 3" xfId="31382" xr:uid="{00000000-0005-0000-0000-0000A8AC0000}"/>
    <cellStyle name="Normal 5 3 2 10_AVA DVA EL" xfId="31383" xr:uid="{00000000-0005-0000-0000-0000A9AC0000}"/>
    <cellStyle name="Normal 5 3 2 11" xfId="31384" xr:uid="{00000000-0005-0000-0000-0000AAAC0000}"/>
    <cellStyle name="Normal 5 3 2 11 2" xfId="31385" xr:uid="{00000000-0005-0000-0000-0000ABAC0000}"/>
    <cellStyle name="Normal 5 3 2 11 3" xfId="31386" xr:uid="{00000000-0005-0000-0000-0000ACAC0000}"/>
    <cellStyle name="Normal 5 3 2 11_AVA DVA EL" xfId="31387" xr:uid="{00000000-0005-0000-0000-0000ADAC0000}"/>
    <cellStyle name="Normal 5 3 2 12" xfId="31388" xr:uid="{00000000-0005-0000-0000-0000AEAC0000}"/>
    <cellStyle name="Normal 5 3 2 2" xfId="8540" xr:uid="{00000000-0005-0000-0000-0000AFAC0000}"/>
    <cellStyle name="Normal 5 3 2 2 10" xfId="31389" xr:uid="{00000000-0005-0000-0000-0000B0AC0000}"/>
    <cellStyle name="Normal 5 3 2 2 11" xfId="31390" xr:uid="{00000000-0005-0000-0000-0000B1AC0000}"/>
    <cellStyle name="Normal 5 3 2 2 2" xfId="31391" xr:uid="{00000000-0005-0000-0000-0000B2AC0000}"/>
    <cellStyle name="Normal 5 3 2 2 2 2" xfId="31392" xr:uid="{00000000-0005-0000-0000-0000B3AC0000}"/>
    <cellStyle name="Normal 5 3 2 2 2 2 2" xfId="31393" xr:uid="{00000000-0005-0000-0000-0000B4AC0000}"/>
    <cellStyle name="Normal 5 3 2 2 2 2 3" xfId="31394" xr:uid="{00000000-0005-0000-0000-0000B5AC0000}"/>
    <cellStyle name="Normal 5 3 2 2 2 2_AVA DVA EL" xfId="31395" xr:uid="{00000000-0005-0000-0000-0000B6AC0000}"/>
    <cellStyle name="Normal 5 3 2 2 2 3" xfId="31396" xr:uid="{00000000-0005-0000-0000-0000B7AC0000}"/>
    <cellStyle name="Normal 5 3 2 2 2 3 2" xfId="31397" xr:uid="{00000000-0005-0000-0000-0000B8AC0000}"/>
    <cellStyle name="Normal 5 3 2 2 2 3 3" xfId="31398" xr:uid="{00000000-0005-0000-0000-0000B9AC0000}"/>
    <cellStyle name="Normal 5 3 2 2 2 3_AVA DVA EL" xfId="31399" xr:uid="{00000000-0005-0000-0000-0000BAAC0000}"/>
    <cellStyle name="Normal 5 3 2 2 2 4" xfId="31400" xr:uid="{00000000-0005-0000-0000-0000BBAC0000}"/>
    <cellStyle name="Normal 5 3 2 2 2 5" xfId="31401" xr:uid="{00000000-0005-0000-0000-0000BCAC0000}"/>
    <cellStyle name="Normal 5 3 2 2 2_AVA DVA EL" xfId="31402" xr:uid="{00000000-0005-0000-0000-0000BDAC0000}"/>
    <cellStyle name="Normal 5 3 2 2 3" xfId="31403" xr:uid="{00000000-0005-0000-0000-0000BEAC0000}"/>
    <cellStyle name="Normal 5 3 2 2 3 2" xfId="31404" xr:uid="{00000000-0005-0000-0000-0000BFAC0000}"/>
    <cellStyle name="Normal 5 3 2 2 3 3" xfId="31405" xr:uid="{00000000-0005-0000-0000-0000C0AC0000}"/>
    <cellStyle name="Normal 5 3 2 2 3_AVA DVA EL" xfId="31406" xr:uid="{00000000-0005-0000-0000-0000C1AC0000}"/>
    <cellStyle name="Normal 5 3 2 2 4" xfId="31407" xr:uid="{00000000-0005-0000-0000-0000C2AC0000}"/>
    <cellStyle name="Normal 5 3 2 2 4 2" xfId="31408" xr:uid="{00000000-0005-0000-0000-0000C3AC0000}"/>
    <cellStyle name="Normal 5 3 2 2 4 3" xfId="31409" xr:uid="{00000000-0005-0000-0000-0000C4AC0000}"/>
    <cellStyle name="Normal 5 3 2 2 4_AVA DVA EL" xfId="31410" xr:uid="{00000000-0005-0000-0000-0000C5AC0000}"/>
    <cellStyle name="Normal 5 3 2 2 5" xfId="31411" xr:uid="{00000000-0005-0000-0000-0000C6AC0000}"/>
    <cellStyle name="Normal 5 3 2 2 5 2" xfId="31412" xr:uid="{00000000-0005-0000-0000-0000C7AC0000}"/>
    <cellStyle name="Normal 5 3 2 2 5 3" xfId="31413" xr:uid="{00000000-0005-0000-0000-0000C8AC0000}"/>
    <cellStyle name="Normal 5 3 2 2 5_AVA DVA EL" xfId="31414" xr:uid="{00000000-0005-0000-0000-0000C9AC0000}"/>
    <cellStyle name="Normal 5 3 2 2 6" xfId="31415" xr:uid="{00000000-0005-0000-0000-0000CAAC0000}"/>
    <cellStyle name="Normal 5 3 2 2 6 2" xfId="31416" xr:uid="{00000000-0005-0000-0000-0000CBAC0000}"/>
    <cellStyle name="Normal 5 3 2 2 6 3" xfId="31417" xr:uid="{00000000-0005-0000-0000-0000CCAC0000}"/>
    <cellStyle name="Normal 5 3 2 2 6_AVA DVA EL" xfId="31418" xr:uid="{00000000-0005-0000-0000-0000CDAC0000}"/>
    <cellStyle name="Normal 5 3 2 2 7" xfId="31419" xr:uid="{00000000-0005-0000-0000-0000CEAC0000}"/>
    <cellStyle name="Normal 5 3 2 2 7 2" xfId="31420" xr:uid="{00000000-0005-0000-0000-0000CFAC0000}"/>
    <cellStyle name="Normal 5 3 2 2 7 3" xfId="31421" xr:uid="{00000000-0005-0000-0000-0000D0AC0000}"/>
    <cellStyle name="Normal 5 3 2 2 7_AVA DVA EL" xfId="31422" xr:uid="{00000000-0005-0000-0000-0000D1AC0000}"/>
    <cellStyle name="Normal 5 3 2 2 8" xfId="31423" xr:uid="{00000000-0005-0000-0000-0000D2AC0000}"/>
    <cellStyle name="Normal 5 3 2 2 8 2" xfId="31424" xr:uid="{00000000-0005-0000-0000-0000D3AC0000}"/>
    <cellStyle name="Normal 5 3 2 2 8 3" xfId="31425" xr:uid="{00000000-0005-0000-0000-0000D4AC0000}"/>
    <cellStyle name="Normal 5 3 2 2 8_AVA DVA EL" xfId="31426" xr:uid="{00000000-0005-0000-0000-0000D5AC0000}"/>
    <cellStyle name="Normal 5 3 2 2 9" xfId="31427" xr:uid="{00000000-0005-0000-0000-0000D6AC0000}"/>
    <cellStyle name="Normal 5 3 2 2 9 2" xfId="31428" xr:uid="{00000000-0005-0000-0000-0000D7AC0000}"/>
    <cellStyle name="Normal 5 3 2 2 9 3" xfId="31429" xr:uid="{00000000-0005-0000-0000-0000D8AC0000}"/>
    <cellStyle name="Normal 5 3 2 2 9_AVA DVA EL" xfId="31430" xr:uid="{00000000-0005-0000-0000-0000D9AC0000}"/>
    <cellStyle name="Normal 5 3 2 2_AVA DVA EL" xfId="31431" xr:uid="{00000000-0005-0000-0000-0000DAAC0000}"/>
    <cellStyle name="Normal 5 3 2 3" xfId="31432" xr:uid="{00000000-0005-0000-0000-0000DBAC0000}"/>
    <cellStyle name="Normal 5 3 2 3 2" xfId="31433" xr:uid="{00000000-0005-0000-0000-0000DCAC0000}"/>
    <cellStyle name="Normal 5 3 2 3 2 2" xfId="31434" xr:uid="{00000000-0005-0000-0000-0000DDAC0000}"/>
    <cellStyle name="Normal 5 3 2 3 2 3" xfId="31435" xr:uid="{00000000-0005-0000-0000-0000DEAC0000}"/>
    <cellStyle name="Normal 5 3 2 3 2_AVA DVA EL" xfId="31436" xr:uid="{00000000-0005-0000-0000-0000DFAC0000}"/>
    <cellStyle name="Normal 5 3 2 3 3" xfId="31437" xr:uid="{00000000-0005-0000-0000-0000E0AC0000}"/>
    <cellStyle name="Normal 5 3 2 3 3 2" xfId="31438" xr:uid="{00000000-0005-0000-0000-0000E1AC0000}"/>
    <cellStyle name="Normal 5 3 2 3 3 3" xfId="31439" xr:uid="{00000000-0005-0000-0000-0000E2AC0000}"/>
    <cellStyle name="Normal 5 3 2 3 3_AVA DVA EL" xfId="31440" xr:uid="{00000000-0005-0000-0000-0000E3AC0000}"/>
    <cellStyle name="Normal 5 3 2 3 4" xfId="31441" xr:uid="{00000000-0005-0000-0000-0000E4AC0000}"/>
    <cellStyle name="Normal 5 3 2 3 5" xfId="31442" xr:uid="{00000000-0005-0000-0000-0000E5AC0000}"/>
    <cellStyle name="Normal 5 3 2 3_AVA DVA EL" xfId="31443" xr:uid="{00000000-0005-0000-0000-0000E6AC0000}"/>
    <cellStyle name="Normal 5 3 2 4" xfId="31444" xr:uid="{00000000-0005-0000-0000-0000E7AC0000}"/>
    <cellStyle name="Normal 5 3 2 4 2" xfId="31445" xr:uid="{00000000-0005-0000-0000-0000E8AC0000}"/>
    <cellStyle name="Normal 5 3 2 4 3" xfId="31446" xr:uid="{00000000-0005-0000-0000-0000E9AC0000}"/>
    <cellStyle name="Normal 5 3 2 4_AVA DVA EL" xfId="31447" xr:uid="{00000000-0005-0000-0000-0000EAAC0000}"/>
    <cellStyle name="Normal 5 3 2 5" xfId="31448" xr:uid="{00000000-0005-0000-0000-0000EBAC0000}"/>
    <cellStyle name="Normal 5 3 2 5 2" xfId="31449" xr:uid="{00000000-0005-0000-0000-0000ECAC0000}"/>
    <cellStyle name="Normal 5 3 2 5 3" xfId="31450" xr:uid="{00000000-0005-0000-0000-0000EDAC0000}"/>
    <cellStyle name="Normal 5 3 2 5_AVA DVA EL" xfId="31451" xr:uid="{00000000-0005-0000-0000-0000EEAC0000}"/>
    <cellStyle name="Normal 5 3 2 6" xfId="31452" xr:uid="{00000000-0005-0000-0000-0000EFAC0000}"/>
    <cellStyle name="Normal 5 3 2 6 2" xfId="31453" xr:uid="{00000000-0005-0000-0000-0000F0AC0000}"/>
    <cellStyle name="Normal 5 3 2 6 3" xfId="31454" xr:uid="{00000000-0005-0000-0000-0000F1AC0000}"/>
    <cellStyle name="Normal 5 3 2 6_AVA DVA EL" xfId="31455" xr:uid="{00000000-0005-0000-0000-0000F2AC0000}"/>
    <cellStyle name="Normal 5 3 2 7" xfId="31456" xr:uid="{00000000-0005-0000-0000-0000F3AC0000}"/>
    <cellStyle name="Normal 5 3 2 7 2" xfId="31457" xr:uid="{00000000-0005-0000-0000-0000F4AC0000}"/>
    <cellStyle name="Normal 5 3 2 7 3" xfId="31458" xr:uid="{00000000-0005-0000-0000-0000F5AC0000}"/>
    <cellStyle name="Normal 5 3 2 7_AVA DVA EL" xfId="31459" xr:uid="{00000000-0005-0000-0000-0000F6AC0000}"/>
    <cellStyle name="Normal 5 3 2 8" xfId="31460" xr:uid="{00000000-0005-0000-0000-0000F7AC0000}"/>
    <cellStyle name="Normal 5 3 2 8 2" xfId="31461" xr:uid="{00000000-0005-0000-0000-0000F8AC0000}"/>
    <cellStyle name="Normal 5 3 2 8 3" xfId="31462" xr:uid="{00000000-0005-0000-0000-0000F9AC0000}"/>
    <cellStyle name="Normal 5 3 2 8_AVA DVA EL" xfId="31463" xr:uid="{00000000-0005-0000-0000-0000FAAC0000}"/>
    <cellStyle name="Normal 5 3 2 9" xfId="31464" xr:uid="{00000000-0005-0000-0000-0000FBAC0000}"/>
    <cellStyle name="Normal 5 3 2 9 2" xfId="31465" xr:uid="{00000000-0005-0000-0000-0000FCAC0000}"/>
    <cellStyle name="Normal 5 3 2 9 3" xfId="31466" xr:uid="{00000000-0005-0000-0000-0000FDAC0000}"/>
    <cellStyle name="Normal 5 3 2 9_AVA DVA EL" xfId="31467" xr:uid="{00000000-0005-0000-0000-0000FEAC0000}"/>
    <cellStyle name="Normal 5 3 2_A01" xfId="8541" xr:uid="{00000000-0005-0000-0000-0000FFAC0000}"/>
    <cellStyle name="Normal 5 3 3" xfId="31468" xr:uid="{00000000-0005-0000-0000-000000AD0000}"/>
    <cellStyle name="Normal 5 3 3 10" xfId="31469" xr:uid="{00000000-0005-0000-0000-000001AD0000}"/>
    <cellStyle name="Normal 5 3 3 11" xfId="31470" xr:uid="{00000000-0005-0000-0000-000002AD0000}"/>
    <cellStyle name="Normal 5 3 3 12" xfId="36163" xr:uid="{00000000-0005-0000-0000-000003AD0000}"/>
    <cellStyle name="Normal 5 3 3 2" xfId="31471" xr:uid="{00000000-0005-0000-0000-000004AD0000}"/>
    <cellStyle name="Normal 5 3 3 2 2" xfId="31472" xr:uid="{00000000-0005-0000-0000-000005AD0000}"/>
    <cellStyle name="Normal 5 3 3 2 2 2" xfId="31473" xr:uid="{00000000-0005-0000-0000-000006AD0000}"/>
    <cellStyle name="Normal 5 3 3 2 2 3" xfId="31474" xr:uid="{00000000-0005-0000-0000-000007AD0000}"/>
    <cellStyle name="Normal 5 3 3 2 2_AVA DVA EL" xfId="31475" xr:uid="{00000000-0005-0000-0000-000008AD0000}"/>
    <cellStyle name="Normal 5 3 3 2 3" xfId="31476" xr:uid="{00000000-0005-0000-0000-000009AD0000}"/>
    <cellStyle name="Normal 5 3 3 2 3 2" xfId="31477" xr:uid="{00000000-0005-0000-0000-00000AAD0000}"/>
    <cellStyle name="Normal 5 3 3 2 3 3" xfId="31478" xr:uid="{00000000-0005-0000-0000-00000BAD0000}"/>
    <cellStyle name="Normal 5 3 3 2 3_AVA DVA EL" xfId="31479" xr:uid="{00000000-0005-0000-0000-00000CAD0000}"/>
    <cellStyle name="Normal 5 3 3 2 4" xfId="31480" xr:uid="{00000000-0005-0000-0000-00000DAD0000}"/>
    <cellStyle name="Normal 5 3 3 2 5" xfId="31481" xr:uid="{00000000-0005-0000-0000-00000EAD0000}"/>
    <cellStyle name="Normal 5 3 3 2_AVA DVA EL" xfId="31482" xr:uid="{00000000-0005-0000-0000-00000FAD0000}"/>
    <cellStyle name="Normal 5 3 3 3" xfId="31483" xr:uid="{00000000-0005-0000-0000-000010AD0000}"/>
    <cellStyle name="Normal 5 3 3 3 2" xfId="31484" xr:uid="{00000000-0005-0000-0000-000011AD0000}"/>
    <cellStyle name="Normal 5 3 3 3 3" xfId="31485" xr:uid="{00000000-0005-0000-0000-000012AD0000}"/>
    <cellStyle name="Normal 5 3 3 3_AVA DVA EL" xfId="31486" xr:uid="{00000000-0005-0000-0000-000013AD0000}"/>
    <cellStyle name="Normal 5 3 3 4" xfId="31487" xr:uid="{00000000-0005-0000-0000-000014AD0000}"/>
    <cellStyle name="Normal 5 3 3 4 2" xfId="31488" xr:uid="{00000000-0005-0000-0000-000015AD0000}"/>
    <cellStyle name="Normal 5 3 3 4 3" xfId="31489" xr:uid="{00000000-0005-0000-0000-000016AD0000}"/>
    <cellStyle name="Normal 5 3 3 4_AVA DVA EL" xfId="31490" xr:uid="{00000000-0005-0000-0000-000017AD0000}"/>
    <cellStyle name="Normal 5 3 3 5" xfId="31491" xr:uid="{00000000-0005-0000-0000-000018AD0000}"/>
    <cellStyle name="Normal 5 3 3 5 2" xfId="31492" xr:uid="{00000000-0005-0000-0000-000019AD0000}"/>
    <cellStyle name="Normal 5 3 3 5 3" xfId="31493" xr:uid="{00000000-0005-0000-0000-00001AAD0000}"/>
    <cellStyle name="Normal 5 3 3 5_AVA DVA EL" xfId="31494" xr:uid="{00000000-0005-0000-0000-00001BAD0000}"/>
    <cellStyle name="Normal 5 3 3 6" xfId="31495" xr:uid="{00000000-0005-0000-0000-00001CAD0000}"/>
    <cellStyle name="Normal 5 3 3 6 2" xfId="31496" xr:uid="{00000000-0005-0000-0000-00001DAD0000}"/>
    <cellStyle name="Normal 5 3 3 6 3" xfId="31497" xr:uid="{00000000-0005-0000-0000-00001EAD0000}"/>
    <cellStyle name="Normal 5 3 3 6_AVA DVA EL" xfId="31498" xr:uid="{00000000-0005-0000-0000-00001FAD0000}"/>
    <cellStyle name="Normal 5 3 3 7" xfId="31499" xr:uid="{00000000-0005-0000-0000-000020AD0000}"/>
    <cellStyle name="Normal 5 3 3 7 2" xfId="31500" xr:uid="{00000000-0005-0000-0000-000021AD0000}"/>
    <cellStyle name="Normal 5 3 3 7 3" xfId="31501" xr:uid="{00000000-0005-0000-0000-000022AD0000}"/>
    <cellStyle name="Normal 5 3 3 7_AVA DVA EL" xfId="31502" xr:uid="{00000000-0005-0000-0000-000023AD0000}"/>
    <cellStyle name="Normal 5 3 3 8" xfId="31503" xr:uid="{00000000-0005-0000-0000-000024AD0000}"/>
    <cellStyle name="Normal 5 3 3 8 2" xfId="31504" xr:uid="{00000000-0005-0000-0000-000025AD0000}"/>
    <cellStyle name="Normal 5 3 3 8 3" xfId="31505" xr:uid="{00000000-0005-0000-0000-000026AD0000}"/>
    <cellStyle name="Normal 5 3 3 8_AVA DVA EL" xfId="31506" xr:uid="{00000000-0005-0000-0000-000027AD0000}"/>
    <cellStyle name="Normal 5 3 3 9" xfId="31507" xr:uid="{00000000-0005-0000-0000-000028AD0000}"/>
    <cellStyle name="Normal 5 3 3 9 2" xfId="31508" xr:uid="{00000000-0005-0000-0000-000029AD0000}"/>
    <cellStyle name="Normal 5 3 3 9 3" xfId="31509" xr:uid="{00000000-0005-0000-0000-00002AAD0000}"/>
    <cellStyle name="Normal 5 3 3 9_AVA DVA EL" xfId="31510" xr:uid="{00000000-0005-0000-0000-00002BAD0000}"/>
    <cellStyle name="Normal 5 3 3_AVA DVA EL" xfId="31511" xr:uid="{00000000-0005-0000-0000-00002CAD0000}"/>
    <cellStyle name="Normal 5 3 4" xfId="31512" xr:uid="{00000000-0005-0000-0000-00002DAD0000}"/>
    <cellStyle name="Normal 5 3 4 2" xfId="31513" xr:uid="{00000000-0005-0000-0000-00002EAD0000}"/>
    <cellStyle name="Normal 5 3 4 2 2" xfId="31514" xr:uid="{00000000-0005-0000-0000-00002FAD0000}"/>
    <cellStyle name="Normal 5 3 4 2 3" xfId="31515" xr:uid="{00000000-0005-0000-0000-000030AD0000}"/>
    <cellStyle name="Normal 5 3 4 2_AVA DVA EL" xfId="31516" xr:uid="{00000000-0005-0000-0000-000031AD0000}"/>
    <cellStyle name="Normal 5 3 4 3" xfId="31517" xr:uid="{00000000-0005-0000-0000-000032AD0000}"/>
    <cellStyle name="Normal 5 3 4 3 2" xfId="31518" xr:uid="{00000000-0005-0000-0000-000033AD0000}"/>
    <cellStyle name="Normal 5 3 4 3 3" xfId="31519" xr:uid="{00000000-0005-0000-0000-000034AD0000}"/>
    <cellStyle name="Normal 5 3 4 3_AVA DVA EL" xfId="31520" xr:uid="{00000000-0005-0000-0000-000035AD0000}"/>
    <cellStyle name="Normal 5 3 4 4" xfId="31521" xr:uid="{00000000-0005-0000-0000-000036AD0000}"/>
    <cellStyle name="Normal 5 3 4 5" xfId="31522" xr:uid="{00000000-0005-0000-0000-000037AD0000}"/>
    <cellStyle name="Normal 5 3 4_AVA DVA EL" xfId="31523" xr:uid="{00000000-0005-0000-0000-000038AD0000}"/>
    <cellStyle name="Normal 5 3 5" xfId="31524" xr:uid="{00000000-0005-0000-0000-000039AD0000}"/>
    <cellStyle name="Normal 5 3 5 2" xfId="31525" xr:uid="{00000000-0005-0000-0000-00003AAD0000}"/>
    <cellStyle name="Normal 5 3 5 3" xfId="31526" xr:uid="{00000000-0005-0000-0000-00003BAD0000}"/>
    <cellStyle name="Normal 5 3 5_AVA DVA EL" xfId="31527" xr:uid="{00000000-0005-0000-0000-00003CAD0000}"/>
    <cellStyle name="Normal 5 3 6" xfId="31528" xr:uid="{00000000-0005-0000-0000-00003DAD0000}"/>
    <cellStyle name="Normal 5 3 6 2" xfId="31529" xr:uid="{00000000-0005-0000-0000-00003EAD0000}"/>
    <cellStyle name="Normal 5 3 6 3" xfId="31530" xr:uid="{00000000-0005-0000-0000-00003FAD0000}"/>
    <cellStyle name="Normal 5 3 6_AVA DVA EL" xfId="31531" xr:uid="{00000000-0005-0000-0000-000040AD0000}"/>
    <cellStyle name="Normal 5 3 7" xfId="31532" xr:uid="{00000000-0005-0000-0000-000041AD0000}"/>
    <cellStyle name="Normal 5 3 7 2" xfId="31533" xr:uid="{00000000-0005-0000-0000-000042AD0000}"/>
    <cellStyle name="Normal 5 3 7 3" xfId="31534" xr:uid="{00000000-0005-0000-0000-000043AD0000}"/>
    <cellStyle name="Normal 5 3 7_AVA DVA EL" xfId="31535" xr:uid="{00000000-0005-0000-0000-000044AD0000}"/>
    <cellStyle name="Normal 5 3 8" xfId="31536" xr:uid="{00000000-0005-0000-0000-000045AD0000}"/>
    <cellStyle name="Normal 5 3 8 2" xfId="31537" xr:uid="{00000000-0005-0000-0000-000046AD0000}"/>
    <cellStyle name="Normal 5 3 8 3" xfId="31538" xr:uid="{00000000-0005-0000-0000-000047AD0000}"/>
    <cellStyle name="Normal 5 3 8_AVA DVA EL" xfId="31539" xr:uid="{00000000-0005-0000-0000-000048AD0000}"/>
    <cellStyle name="Normal 5 3 9" xfId="31540" xr:uid="{00000000-0005-0000-0000-000049AD0000}"/>
    <cellStyle name="Normal 5 3 9 2" xfId="31541" xr:uid="{00000000-0005-0000-0000-00004AAD0000}"/>
    <cellStyle name="Normal 5 3 9 3" xfId="31542" xr:uid="{00000000-0005-0000-0000-00004BAD0000}"/>
    <cellStyle name="Normal 5 3 9_AVA DVA EL" xfId="31543" xr:uid="{00000000-0005-0000-0000-00004CAD0000}"/>
    <cellStyle name="Normal 5 3_4Q16" xfId="31544" xr:uid="{00000000-0005-0000-0000-00004DAD0000}"/>
    <cellStyle name="Normal 5 30" xfId="31545" xr:uid="{00000000-0005-0000-0000-00004EAD0000}"/>
    <cellStyle name="Normal 5 31" xfId="35982" xr:uid="{00000000-0005-0000-0000-00004FAD0000}"/>
    <cellStyle name="Normal 5 32" xfId="36099" xr:uid="{00000000-0005-0000-0000-000050AD0000}"/>
    <cellStyle name="Normal 5 33" xfId="36877" xr:uid="{00000000-0005-0000-0000-000051AD0000}"/>
    <cellStyle name="Normal 5 4" xfId="8542" xr:uid="{00000000-0005-0000-0000-000052AD0000}"/>
    <cellStyle name="Normal 5 4 10" xfId="31546" xr:uid="{00000000-0005-0000-0000-000053AD0000}"/>
    <cellStyle name="Normal 5 4 10 2" xfId="31547" xr:uid="{00000000-0005-0000-0000-000054AD0000}"/>
    <cellStyle name="Normal 5 4 10 3" xfId="31548" xr:uid="{00000000-0005-0000-0000-000055AD0000}"/>
    <cellStyle name="Normal 5 4 10_AVA DVA EL" xfId="31549" xr:uid="{00000000-0005-0000-0000-000056AD0000}"/>
    <cellStyle name="Normal 5 4 11" xfId="31550" xr:uid="{00000000-0005-0000-0000-000057AD0000}"/>
    <cellStyle name="Normal 5 4 11 2" xfId="31551" xr:uid="{00000000-0005-0000-0000-000058AD0000}"/>
    <cellStyle name="Normal 5 4 11 3" xfId="31552" xr:uid="{00000000-0005-0000-0000-000059AD0000}"/>
    <cellStyle name="Normal 5 4 11_AVA DVA EL" xfId="31553" xr:uid="{00000000-0005-0000-0000-00005AAD0000}"/>
    <cellStyle name="Normal 5 4 12" xfId="31554" xr:uid="{00000000-0005-0000-0000-00005BAD0000}"/>
    <cellStyle name="Normal 5 4 12 2" xfId="31555" xr:uid="{00000000-0005-0000-0000-00005CAD0000}"/>
    <cellStyle name="Normal 5 4 12 3" xfId="31556" xr:uid="{00000000-0005-0000-0000-00005DAD0000}"/>
    <cellStyle name="Normal 5 4 12_AVA DVA EL" xfId="31557" xr:uid="{00000000-0005-0000-0000-00005EAD0000}"/>
    <cellStyle name="Normal 5 4 13" xfId="31558" xr:uid="{00000000-0005-0000-0000-00005FAD0000}"/>
    <cellStyle name="Normal 5 4 14" xfId="50636" xr:uid="{00000000-0005-0000-0000-000060AD0000}"/>
    <cellStyle name="Normal 5 4 2" xfId="31559" xr:uid="{00000000-0005-0000-0000-000061AD0000}"/>
    <cellStyle name="Normal 5 4 2 10" xfId="31560" xr:uid="{00000000-0005-0000-0000-000062AD0000}"/>
    <cellStyle name="Normal 5 4 2 10 2" xfId="31561" xr:uid="{00000000-0005-0000-0000-000063AD0000}"/>
    <cellStyle name="Normal 5 4 2 10 3" xfId="31562" xr:uid="{00000000-0005-0000-0000-000064AD0000}"/>
    <cellStyle name="Normal 5 4 2 10_AVA DVA EL" xfId="31563" xr:uid="{00000000-0005-0000-0000-000065AD0000}"/>
    <cellStyle name="Normal 5 4 2 11" xfId="31564" xr:uid="{00000000-0005-0000-0000-000066AD0000}"/>
    <cellStyle name="Normal 5 4 2 12" xfId="31565" xr:uid="{00000000-0005-0000-0000-000067AD0000}"/>
    <cellStyle name="Normal 5 4 2 13" xfId="36320" xr:uid="{00000000-0005-0000-0000-000068AD0000}"/>
    <cellStyle name="Normal 5 4 2 14" xfId="36011" xr:uid="{00000000-0005-0000-0000-000069AD0000}"/>
    <cellStyle name="Normal 5 4 2 2" xfId="31566" xr:uid="{00000000-0005-0000-0000-00006AAD0000}"/>
    <cellStyle name="Normal 5 4 2 2 10" xfId="31567" xr:uid="{00000000-0005-0000-0000-00006BAD0000}"/>
    <cellStyle name="Normal 5 4 2 2 11" xfId="31568" xr:uid="{00000000-0005-0000-0000-00006CAD0000}"/>
    <cellStyle name="Normal 5 4 2 2 2" xfId="31569" xr:uid="{00000000-0005-0000-0000-00006DAD0000}"/>
    <cellStyle name="Normal 5 4 2 2 2 2" xfId="31570" xr:uid="{00000000-0005-0000-0000-00006EAD0000}"/>
    <cellStyle name="Normal 5 4 2 2 2 2 2" xfId="31571" xr:uid="{00000000-0005-0000-0000-00006FAD0000}"/>
    <cellStyle name="Normal 5 4 2 2 2 2 3" xfId="31572" xr:uid="{00000000-0005-0000-0000-000070AD0000}"/>
    <cellStyle name="Normal 5 4 2 2 2 2_AVA DVA EL" xfId="31573" xr:uid="{00000000-0005-0000-0000-000071AD0000}"/>
    <cellStyle name="Normal 5 4 2 2 2 3" xfId="31574" xr:uid="{00000000-0005-0000-0000-000072AD0000}"/>
    <cellStyle name="Normal 5 4 2 2 2 3 2" xfId="31575" xr:uid="{00000000-0005-0000-0000-000073AD0000}"/>
    <cellStyle name="Normal 5 4 2 2 2 3 3" xfId="31576" xr:uid="{00000000-0005-0000-0000-000074AD0000}"/>
    <cellStyle name="Normal 5 4 2 2 2 3_AVA DVA EL" xfId="31577" xr:uid="{00000000-0005-0000-0000-000075AD0000}"/>
    <cellStyle name="Normal 5 4 2 2 2 4" xfId="31578" xr:uid="{00000000-0005-0000-0000-000076AD0000}"/>
    <cellStyle name="Normal 5 4 2 2 2 5" xfId="31579" xr:uid="{00000000-0005-0000-0000-000077AD0000}"/>
    <cellStyle name="Normal 5 4 2 2 2_AVA DVA EL" xfId="31580" xr:uid="{00000000-0005-0000-0000-000078AD0000}"/>
    <cellStyle name="Normal 5 4 2 2 3" xfId="31581" xr:uid="{00000000-0005-0000-0000-000079AD0000}"/>
    <cellStyle name="Normal 5 4 2 2 3 2" xfId="31582" xr:uid="{00000000-0005-0000-0000-00007AAD0000}"/>
    <cellStyle name="Normal 5 4 2 2 3 3" xfId="31583" xr:uid="{00000000-0005-0000-0000-00007BAD0000}"/>
    <cellStyle name="Normal 5 4 2 2 3_AVA DVA EL" xfId="31584" xr:uid="{00000000-0005-0000-0000-00007CAD0000}"/>
    <cellStyle name="Normal 5 4 2 2 4" xfId="31585" xr:uid="{00000000-0005-0000-0000-00007DAD0000}"/>
    <cellStyle name="Normal 5 4 2 2 4 2" xfId="31586" xr:uid="{00000000-0005-0000-0000-00007EAD0000}"/>
    <cellStyle name="Normal 5 4 2 2 4 3" xfId="31587" xr:uid="{00000000-0005-0000-0000-00007FAD0000}"/>
    <cellStyle name="Normal 5 4 2 2 4_AVA DVA EL" xfId="31588" xr:uid="{00000000-0005-0000-0000-000080AD0000}"/>
    <cellStyle name="Normal 5 4 2 2 5" xfId="31589" xr:uid="{00000000-0005-0000-0000-000081AD0000}"/>
    <cellStyle name="Normal 5 4 2 2 5 2" xfId="31590" xr:uid="{00000000-0005-0000-0000-000082AD0000}"/>
    <cellStyle name="Normal 5 4 2 2 5 3" xfId="31591" xr:uid="{00000000-0005-0000-0000-000083AD0000}"/>
    <cellStyle name="Normal 5 4 2 2 5_AVA DVA EL" xfId="31592" xr:uid="{00000000-0005-0000-0000-000084AD0000}"/>
    <cellStyle name="Normal 5 4 2 2 6" xfId="31593" xr:uid="{00000000-0005-0000-0000-000085AD0000}"/>
    <cellStyle name="Normal 5 4 2 2 6 2" xfId="31594" xr:uid="{00000000-0005-0000-0000-000086AD0000}"/>
    <cellStyle name="Normal 5 4 2 2 6 3" xfId="31595" xr:uid="{00000000-0005-0000-0000-000087AD0000}"/>
    <cellStyle name="Normal 5 4 2 2 6_AVA DVA EL" xfId="31596" xr:uid="{00000000-0005-0000-0000-000088AD0000}"/>
    <cellStyle name="Normal 5 4 2 2 7" xfId="31597" xr:uid="{00000000-0005-0000-0000-000089AD0000}"/>
    <cellStyle name="Normal 5 4 2 2 7 2" xfId="31598" xr:uid="{00000000-0005-0000-0000-00008AAD0000}"/>
    <cellStyle name="Normal 5 4 2 2 7 3" xfId="31599" xr:uid="{00000000-0005-0000-0000-00008BAD0000}"/>
    <cellStyle name="Normal 5 4 2 2 7_AVA DVA EL" xfId="31600" xr:uid="{00000000-0005-0000-0000-00008CAD0000}"/>
    <cellStyle name="Normal 5 4 2 2 8" xfId="31601" xr:uid="{00000000-0005-0000-0000-00008DAD0000}"/>
    <cellStyle name="Normal 5 4 2 2 8 2" xfId="31602" xr:uid="{00000000-0005-0000-0000-00008EAD0000}"/>
    <cellStyle name="Normal 5 4 2 2 8 3" xfId="31603" xr:uid="{00000000-0005-0000-0000-00008FAD0000}"/>
    <cellStyle name="Normal 5 4 2 2 8_AVA DVA EL" xfId="31604" xr:uid="{00000000-0005-0000-0000-000090AD0000}"/>
    <cellStyle name="Normal 5 4 2 2 9" xfId="31605" xr:uid="{00000000-0005-0000-0000-000091AD0000}"/>
    <cellStyle name="Normal 5 4 2 2 9 2" xfId="31606" xr:uid="{00000000-0005-0000-0000-000092AD0000}"/>
    <cellStyle name="Normal 5 4 2 2 9 3" xfId="31607" xr:uid="{00000000-0005-0000-0000-000093AD0000}"/>
    <cellStyle name="Normal 5 4 2 2 9_AVA DVA EL" xfId="31608" xr:uid="{00000000-0005-0000-0000-000094AD0000}"/>
    <cellStyle name="Normal 5 4 2 2_AVA DVA EL" xfId="31609" xr:uid="{00000000-0005-0000-0000-000095AD0000}"/>
    <cellStyle name="Normal 5 4 2 3" xfId="31610" xr:uid="{00000000-0005-0000-0000-000096AD0000}"/>
    <cellStyle name="Normal 5 4 2 3 2" xfId="31611" xr:uid="{00000000-0005-0000-0000-000097AD0000}"/>
    <cellStyle name="Normal 5 4 2 3 2 2" xfId="31612" xr:uid="{00000000-0005-0000-0000-000098AD0000}"/>
    <cellStyle name="Normal 5 4 2 3 2 3" xfId="31613" xr:uid="{00000000-0005-0000-0000-000099AD0000}"/>
    <cellStyle name="Normal 5 4 2 3 2_AVA DVA EL" xfId="31614" xr:uid="{00000000-0005-0000-0000-00009AAD0000}"/>
    <cellStyle name="Normal 5 4 2 3 3" xfId="31615" xr:uid="{00000000-0005-0000-0000-00009BAD0000}"/>
    <cellStyle name="Normal 5 4 2 3 3 2" xfId="31616" xr:uid="{00000000-0005-0000-0000-00009CAD0000}"/>
    <cellStyle name="Normal 5 4 2 3 3 3" xfId="31617" xr:uid="{00000000-0005-0000-0000-00009DAD0000}"/>
    <cellStyle name="Normal 5 4 2 3 3_AVA DVA EL" xfId="31618" xr:uid="{00000000-0005-0000-0000-00009EAD0000}"/>
    <cellStyle name="Normal 5 4 2 3 4" xfId="31619" xr:uid="{00000000-0005-0000-0000-00009FAD0000}"/>
    <cellStyle name="Normal 5 4 2 3 5" xfId="31620" xr:uid="{00000000-0005-0000-0000-0000A0AD0000}"/>
    <cellStyle name="Normal 5 4 2 3_AVA DVA EL" xfId="31621" xr:uid="{00000000-0005-0000-0000-0000A1AD0000}"/>
    <cellStyle name="Normal 5 4 2 4" xfId="31622" xr:uid="{00000000-0005-0000-0000-0000A2AD0000}"/>
    <cellStyle name="Normal 5 4 2 4 2" xfId="31623" xr:uid="{00000000-0005-0000-0000-0000A3AD0000}"/>
    <cellStyle name="Normal 5 4 2 4 3" xfId="31624" xr:uid="{00000000-0005-0000-0000-0000A4AD0000}"/>
    <cellStyle name="Normal 5 4 2 4_AVA DVA EL" xfId="31625" xr:uid="{00000000-0005-0000-0000-0000A5AD0000}"/>
    <cellStyle name="Normal 5 4 2 5" xfId="31626" xr:uid="{00000000-0005-0000-0000-0000A6AD0000}"/>
    <cellStyle name="Normal 5 4 2 5 2" xfId="31627" xr:uid="{00000000-0005-0000-0000-0000A7AD0000}"/>
    <cellStyle name="Normal 5 4 2 5 3" xfId="31628" xr:uid="{00000000-0005-0000-0000-0000A8AD0000}"/>
    <cellStyle name="Normal 5 4 2 5_AVA DVA EL" xfId="31629" xr:uid="{00000000-0005-0000-0000-0000A9AD0000}"/>
    <cellStyle name="Normal 5 4 2 6" xfId="31630" xr:uid="{00000000-0005-0000-0000-0000AAAD0000}"/>
    <cellStyle name="Normal 5 4 2 6 2" xfId="31631" xr:uid="{00000000-0005-0000-0000-0000ABAD0000}"/>
    <cellStyle name="Normal 5 4 2 6 3" xfId="31632" xr:uid="{00000000-0005-0000-0000-0000ACAD0000}"/>
    <cellStyle name="Normal 5 4 2 6_AVA DVA EL" xfId="31633" xr:uid="{00000000-0005-0000-0000-0000ADAD0000}"/>
    <cellStyle name="Normal 5 4 2 7" xfId="31634" xr:uid="{00000000-0005-0000-0000-0000AEAD0000}"/>
    <cellStyle name="Normal 5 4 2 7 2" xfId="31635" xr:uid="{00000000-0005-0000-0000-0000AFAD0000}"/>
    <cellStyle name="Normal 5 4 2 7 3" xfId="31636" xr:uid="{00000000-0005-0000-0000-0000B0AD0000}"/>
    <cellStyle name="Normal 5 4 2 7_AVA DVA EL" xfId="31637" xr:uid="{00000000-0005-0000-0000-0000B1AD0000}"/>
    <cellStyle name="Normal 5 4 2 8" xfId="31638" xr:uid="{00000000-0005-0000-0000-0000B2AD0000}"/>
    <cellStyle name="Normal 5 4 2 8 2" xfId="31639" xr:uid="{00000000-0005-0000-0000-0000B3AD0000}"/>
    <cellStyle name="Normal 5 4 2 8 3" xfId="31640" xr:uid="{00000000-0005-0000-0000-0000B4AD0000}"/>
    <cellStyle name="Normal 5 4 2 8_AVA DVA EL" xfId="31641" xr:uid="{00000000-0005-0000-0000-0000B5AD0000}"/>
    <cellStyle name="Normal 5 4 2 9" xfId="31642" xr:uid="{00000000-0005-0000-0000-0000B6AD0000}"/>
    <cellStyle name="Normal 5 4 2 9 2" xfId="31643" xr:uid="{00000000-0005-0000-0000-0000B7AD0000}"/>
    <cellStyle name="Normal 5 4 2 9 3" xfId="31644" xr:uid="{00000000-0005-0000-0000-0000B8AD0000}"/>
    <cellStyle name="Normal 5 4 2 9_AVA DVA EL" xfId="31645" xr:uid="{00000000-0005-0000-0000-0000B9AD0000}"/>
    <cellStyle name="Normal 5 4 2_AVA DVA EL" xfId="31646" xr:uid="{00000000-0005-0000-0000-0000BAAD0000}"/>
    <cellStyle name="Normal 5 4 3" xfId="31647" xr:uid="{00000000-0005-0000-0000-0000BBAD0000}"/>
    <cellStyle name="Normal 5 4 3 10" xfId="31648" xr:uid="{00000000-0005-0000-0000-0000BCAD0000}"/>
    <cellStyle name="Normal 5 4 3 11" xfId="31649" xr:uid="{00000000-0005-0000-0000-0000BDAD0000}"/>
    <cellStyle name="Normal 5 4 3 2" xfId="31650" xr:uid="{00000000-0005-0000-0000-0000BEAD0000}"/>
    <cellStyle name="Normal 5 4 3 2 2" xfId="31651" xr:uid="{00000000-0005-0000-0000-0000BFAD0000}"/>
    <cellStyle name="Normal 5 4 3 2 2 2" xfId="31652" xr:uid="{00000000-0005-0000-0000-0000C0AD0000}"/>
    <cellStyle name="Normal 5 4 3 2 2 3" xfId="31653" xr:uid="{00000000-0005-0000-0000-0000C1AD0000}"/>
    <cellStyle name="Normal 5 4 3 2 2_AVA DVA EL" xfId="31654" xr:uid="{00000000-0005-0000-0000-0000C2AD0000}"/>
    <cellStyle name="Normal 5 4 3 2 3" xfId="31655" xr:uid="{00000000-0005-0000-0000-0000C3AD0000}"/>
    <cellStyle name="Normal 5 4 3 2 3 2" xfId="31656" xr:uid="{00000000-0005-0000-0000-0000C4AD0000}"/>
    <cellStyle name="Normal 5 4 3 2 3 3" xfId="31657" xr:uid="{00000000-0005-0000-0000-0000C5AD0000}"/>
    <cellStyle name="Normal 5 4 3 2 3_AVA DVA EL" xfId="31658" xr:uid="{00000000-0005-0000-0000-0000C6AD0000}"/>
    <cellStyle name="Normal 5 4 3 2 4" xfId="31659" xr:uid="{00000000-0005-0000-0000-0000C7AD0000}"/>
    <cellStyle name="Normal 5 4 3 2 5" xfId="31660" xr:uid="{00000000-0005-0000-0000-0000C8AD0000}"/>
    <cellStyle name="Normal 5 4 3 2_AVA DVA EL" xfId="31661" xr:uid="{00000000-0005-0000-0000-0000C9AD0000}"/>
    <cellStyle name="Normal 5 4 3 3" xfId="31662" xr:uid="{00000000-0005-0000-0000-0000CAAD0000}"/>
    <cellStyle name="Normal 5 4 3 3 2" xfId="31663" xr:uid="{00000000-0005-0000-0000-0000CBAD0000}"/>
    <cellStyle name="Normal 5 4 3 3 3" xfId="31664" xr:uid="{00000000-0005-0000-0000-0000CCAD0000}"/>
    <cellStyle name="Normal 5 4 3 3_AVA DVA EL" xfId="31665" xr:uid="{00000000-0005-0000-0000-0000CDAD0000}"/>
    <cellStyle name="Normal 5 4 3 4" xfId="31666" xr:uid="{00000000-0005-0000-0000-0000CEAD0000}"/>
    <cellStyle name="Normal 5 4 3 4 2" xfId="31667" xr:uid="{00000000-0005-0000-0000-0000CFAD0000}"/>
    <cellStyle name="Normal 5 4 3 4 3" xfId="31668" xr:uid="{00000000-0005-0000-0000-0000D0AD0000}"/>
    <cellStyle name="Normal 5 4 3 4_AVA DVA EL" xfId="31669" xr:uid="{00000000-0005-0000-0000-0000D1AD0000}"/>
    <cellStyle name="Normal 5 4 3 5" xfId="31670" xr:uid="{00000000-0005-0000-0000-0000D2AD0000}"/>
    <cellStyle name="Normal 5 4 3 5 2" xfId="31671" xr:uid="{00000000-0005-0000-0000-0000D3AD0000}"/>
    <cellStyle name="Normal 5 4 3 5 3" xfId="31672" xr:uid="{00000000-0005-0000-0000-0000D4AD0000}"/>
    <cellStyle name="Normal 5 4 3 5_AVA DVA EL" xfId="31673" xr:uid="{00000000-0005-0000-0000-0000D5AD0000}"/>
    <cellStyle name="Normal 5 4 3 6" xfId="31674" xr:uid="{00000000-0005-0000-0000-0000D6AD0000}"/>
    <cellStyle name="Normal 5 4 3 6 2" xfId="31675" xr:uid="{00000000-0005-0000-0000-0000D7AD0000}"/>
    <cellStyle name="Normal 5 4 3 6 3" xfId="31676" xr:uid="{00000000-0005-0000-0000-0000D8AD0000}"/>
    <cellStyle name="Normal 5 4 3 6_AVA DVA EL" xfId="31677" xr:uid="{00000000-0005-0000-0000-0000D9AD0000}"/>
    <cellStyle name="Normal 5 4 3 7" xfId="31678" xr:uid="{00000000-0005-0000-0000-0000DAAD0000}"/>
    <cellStyle name="Normal 5 4 3 7 2" xfId="31679" xr:uid="{00000000-0005-0000-0000-0000DBAD0000}"/>
    <cellStyle name="Normal 5 4 3 7 3" xfId="31680" xr:uid="{00000000-0005-0000-0000-0000DCAD0000}"/>
    <cellStyle name="Normal 5 4 3 7_AVA DVA EL" xfId="31681" xr:uid="{00000000-0005-0000-0000-0000DDAD0000}"/>
    <cellStyle name="Normal 5 4 3 8" xfId="31682" xr:uid="{00000000-0005-0000-0000-0000DEAD0000}"/>
    <cellStyle name="Normal 5 4 3 8 2" xfId="31683" xr:uid="{00000000-0005-0000-0000-0000DFAD0000}"/>
    <cellStyle name="Normal 5 4 3 8 3" xfId="31684" xr:uid="{00000000-0005-0000-0000-0000E0AD0000}"/>
    <cellStyle name="Normal 5 4 3 8_AVA DVA EL" xfId="31685" xr:uid="{00000000-0005-0000-0000-0000E1AD0000}"/>
    <cellStyle name="Normal 5 4 3 9" xfId="31686" xr:uid="{00000000-0005-0000-0000-0000E2AD0000}"/>
    <cellStyle name="Normal 5 4 3 9 2" xfId="31687" xr:uid="{00000000-0005-0000-0000-0000E3AD0000}"/>
    <cellStyle name="Normal 5 4 3 9 3" xfId="31688" xr:uid="{00000000-0005-0000-0000-0000E4AD0000}"/>
    <cellStyle name="Normal 5 4 3 9_AVA DVA EL" xfId="31689" xr:uid="{00000000-0005-0000-0000-0000E5AD0000}"/>
    <cellStyle name="Normal 5 4 3_AVA DVA EL" xfId="31690" xr:uid="{00000000-0005-0000-0000-0000E6AD0000}"/>
    <cellStyle name="Normal 5 4 4" xfId="31691" xr:uid="{00000000-0005-0000-0000-0000E7AD0000}"/>
    <cellStyle name="Normal 5 4 4 2" xfId="31692" xr:uid="{00000000-0005-0000-0000-0000E8AD0000}"/>
    <cellStyle name="Normal 5 4 4 2 2" xfId="31693" xr:uid="{00000000-0005-0000-0000-0000E9AD0000}"/>
    <cellStyle name="Normal 5 4 4 2 3" xfId="31694" xr:uid="{00000000-0005-0000-0000-0000EAAD0000}"/>
    <cellStyle name="Normal 5 4 4 2_AVA DVA EL" xfId="31695" xr:uid="{00000000-0005-0000-0000-0000EBAD0000}"/>
    <cellStyle name="Normal 5 4 4 3" xfId="31696" xr:uid="{00000000-0005-0000-0000-0000ECAD0000}"/>
    <cellStyle name="Normal 5 4 4 3 2" xfId="31697" xr:uid="{00000000-0005-0000-0000-0000EDAD0000}"/>
    <cellStyle name="Normal 5 4 4 3 3" xfId="31698" xr:uid="{00000000-0005-0000-0000-0000EEAD0000}"/>
    <cellStyle name="Normal 5 4 4 3_AVA DVA EL" xfId="31699" xr:uid="{00000000-0005-0000-0000-0000EFAD0000}"/>
    <cellStyle name="Normal 5 4 4 4" xfId="31700" xr:uid="{00000000-0005-0000-0000-0000F0AD0000}"/>
    <cellStyle name="Normal 5 4 4 5" xfId="31701" xr:uid="{00000000-0005-0000-0000-0000F1AD0000}"/>
    <cellStyle name="Normal 5 4 4_AVA DVA EL" xfId="31702" xr:uid="{00000000-0005-0000-0000-0000F2AD0000}"/>
    <cellStyle name="Normal 5 4 5" xfId="31703" xr:uid="{00000000-0005-0000-0000-0000F3AD0000}"/>
    <cellStyle name="Normal 5 4 5 2" xfId="31704" xr:uid="{00000000-0005-0000-0000-0000F4AD0000}"/>
    <cellStyle name="Normal 5 4 5 3" xfId="31705" xr:uid="{00000000-0005-0000-0000-0000F5AD0000}"/>
    <cellStyle name="Normal 5 4 5_AVA DVA EL" xfId="31706" xr:uid="{00000000-0005-0000-0000-0000F6AD0000}"/>
    <cellStyle name="Normal 5 4 6" xfId="31707" xr:uid="{00000000-0005-0000-0000-0000F7AD0000}"/>
    <cellStyle name="Normal 5 4 6 2" xfId="31708" xr:uid="{00000000-0005-0000-0000-0000F8AD0000}"/>
    <cellStyle name="Normal 5 4 6 3" xfId="31709" xr:uid="{00000000-0005-0000-0000-0000F9AD0000}"/>
    <cellStyle name="Normal 5 4 6_AVA DVA EL" xfId="31710" xr:uid="{00000000-0005-0000-0000-0000FAAD0000}"/>
    <cellStyle name="Normal 5 4 7" xfId="31711" xr:uid="{00000000-0005-0000-0000-0000FBAD0000}"/>
    <cellStyle name="Normal 5 4 7 2" xfId="31712" xr:uid="{00000000-0005-0000-0000-0000FCAD0000}"/>
    <cellStyle name="Normal 5 4 7 3" xfId="31713" xr:uid="{00000000-0005-0000-0000-0000FDAD0000}"/>
    <cellStyle name="Normal 5 4 7_AVA DVA EL" xfId="31714" xr:uid="{00000000-0005-0000-0000-0000FEAD0000}"/>
    <cellStyle name="Normal 5 4 8" xfId="31715" xr:uid="{00000000-0005-0000-0000-0000FFAD0000}"/>
    <cellStyle name="Normal 5 4 8 2" xfId="31716" xr:uid="{00000000-0005-0000-0000-000000AE0000}"/>
    <cellStyle name="Normal 5 4 8 3" xfId="31717" xr:uid="{00000000-0005-0000-0000-000001AE0000}"/>
    <cellStyle name="Normal 5 4 8_AVA DVA EL" xfId="31718" xr:uid="{00000000-0005-0000-0000-000002AE0000}"/>
    <cellStyle name="Normal 5 4 9" xfId="31719" xr:uid="{00000000-0005-0000-0000-000003AE0000}"/>
    <cellStyle name="Normal 5 4 9 2" xfId="31720" xr:uid="{00000000-0005-0000-0000-000004AE0000}"/>
    <cellStyle name="Normal 5 4 9 3" xfId="31721" xr:uid="{00000000-0005-0000-0000-000005AE0000}"/>
    <cellStyle name="Normal 5 4 9_AVA DVA EL" xfId="31722" xr:uid="{00000000-0005-0000-0000-000006AE0000}"/>
    <cellStyle name="Normal 5 4_A01" xfId="35965" xr:uid="{00000000-0005-0000-0000-000007AE0000}"/>
    <cellStyle name="Normal 5 5" xfId="8543" xr:uid="{00000000-0005-0000-0000-000008AE0000}"/>
    <cellStyle name="Normal 5 5 10" xfId="31723" xr:uid="{00000000-0005-0000-0000-000009AE0000}"/>
    <cellStyle name="Normal 5 5 10 2" xfId="31724" xr:uid="{00000000-0005-0000-0000-00000AAE0000}"/>
    <cellStyle name="Normal 5 5 10 3" xfId="31725" xr:uid="{00000000-0005-0000-0000-00000BAE0000}"/>
    <cellStyle name="Normal 5 5 10_AVA DVA EL" xfId="31726" xr:uid="{00000000-0005-0000-0000-00000CAE0000}"/>
    <cellStyle name="Normal 5 5 11" xfId="31727" xr:uid="{00000000-0005-0000-0000-00000DAE0000}"/>
    <cellStyle name="Normal 5 5 11 2" xfId="31728" xr:uid="{00000000-0005-0000-0000-00000EAE0000}"/>
    <cellStyle name="Normal 5 5 11 3" xfId="31729" xr:uid="{00000000-0005-0000-0000-00000FAE0000}"/>
    <cellStyle name="Normal 5 5 11_AVA DVA EL" xfId="31730" xr:uid="{00000000-0005-0000-0000-000010AE0000}"/>
    <cellStyle name="Normal 5 5 12" xfId="31731" xr:uid="{00000000-0005-0000-0000-000011AE0000}"/>
    <cellStyle name="Normal 5 5 2" xfId="31732" xr:uid="{00000000-0005-0000-0000-000012AE0000}"/>
    <cellStyle name="Normal 5 5 2 10" xfId="31733" xr:uid="{00000000-0005-0000-0000-000013AE0000}"/>
    <cellStyle name="Normal 5 5 2 11" xfId="31734" xr:uid="{00000000-0005-0000-0000-000014AE0000}"/>
    <cellStyle name="Normal 5 5 2 2" xfId="31735" xr:uid="{00000000-0005-0000-0000-000015AE0000}"/>
    <cellStyle name="Normal 5 5 2 2 2" xfId="31736" xr:uid="{00000000-0005-0000-0000-000016AE0000}"/>
    <cellStyle name="Normal 5 5 2 2 2 2" xfId="31737" xr:uid="{00000000-0005-0000-0000-000017AE0000}"/>
    <cellStyle name="Normal 5 5 2 2 2 3" xfId="31738" xr:uid="{00000000-0005-0000-0000-000018AE0000}"/>
    <cellStyle name="Normal 5 5 2 2 2_AVA DVA EL" xfId="31739" xr:uid="{00000000-0005-0000-0000-000019AE0000}"/>
    <cellStyle name="Normal 5 5 2 2 3" xfId="31740" xr:uid="{00000000-0005-0000-0000-00001AAE0000}"/>
    <cellStyle name="Normal 5 5 2 2 3 2" xfId="31741" xr:uid="{00000000-0005-0000-0000-00001BAE0000}"/>
    <cellStyle name="Normal 5 5 2 2 3 3" xfId="31742" xr:uid="{00000000-0005-0000-0000-00001CAE0000}"/>
    <cellStyle name="Normal 5 5 2 2 3_AVA DVA EL" xfId="31743" xr:uid="{00000000-0005-0000-0000-00001DAE0000}"/>
    <cellStyle name="Normal 5 5 2 2 4" xfId="31744" xr:uid="{00000000-0005-0000-0000-00001EAE0000}"/>
    <cellStyle name="Normal 5 5 2 2 5" xfId="31745" xr:uid="{00000000-0005-0000-0000-00001FAE0000}"/>
    <cellStyle name="Normal 5 5 2 2_AVA DVA EL" xfId="31746" xr:uid="{00000000-0005-0000-0000-000020AE0000}"/>
    <cellStyle name="Normal 5 5 2 3" xfId="31747" xr:uid="{00000000-0005-0000-0000-000021AE0000}"/>
    <cellStyle name="Normal 5 5 2 3 2" xfId="31748" xr:uid="{00000000-0005-0000-0000-000022AE0000}"/>
    <cellStyle name="Normal 5 5 2 3 3" xfId="31749" xr:uid="{00000000-0005-0000-0000-000023AE0000}"/>
    <cellStyle name="Normal 5 5 2 3_AVA DVA EL" xfId="31750" xr:uid="{00000000-0005-0000-0000-000024AE0000}"/>
    <cellStyle name="Normal 5 5 2 4" xfId="31751" xr:uid="{00000000-0005-0000-0000-000025AE0000}"/>
    <cellStyle name="Normal 5 5 2 4 2" xfId="31752" xr:uid="{00000000-0005-0000-0000-000026AE0000}"/>
    <cellStyle name="Normal 5 5 2 4 3" xfId="31753" xr:uid="{00000000-0005-0000-0000-000027AE0000}"/>
    <cellStyle name="Normal 5 5 2 4_AVA DVA EL" xfId="31754" xr:uid="{00000000-0005-0000-0000-000028AE0000}"/>
    <cellStyle name="Normal 5 5 2 5" xfId="31755" xr:uid="{00000000-0005-0000-0000-000029AE0000}"/>
    <cellStyle name="Normal 5 5 2 5 2" xfId="31756" xr:uid="{00000000-0005-0000-0000-00002AAE0000}"/>
    <cellStyle name="Normal 5 5 2 5 3" xfId="31757" xr:uid="{00000000-0005-0000-0000-00002BAE0000}"/>
    <cellStyle name="Normal 5 5 2 5_AVA DVA EL" xfId="31758" xr:uid="{00000000-0005-0000-0000-00002CAE0000}"/>
    <cellStyle name="Normal 5 5 2 6" xfId="31759" xr:uid="{00000000-0005-0000-0000-00002DAE0000}"/>
    <cellStyle name="Normal 5 5 2 6 2" xfId="31760" xr:uid="{00000000-0005-0000-0000-00002EAE0000}"/>
    <cellStyle name="Normal 5 5 2 6 3" xfId="31761" xr:uid="{00000000-0005-0000-0000-00002FAE0000}"/>
    <cellStyle name="Normal 5 5 2 6_AVA DVA EL" xfId="31762" xr:uid="{00000000-0005-0000-0000-000030AE0000}"/>
    <cellStyle name="Normal 5 5 2 7" xfId="31763" xr:uid="{00000000-0005-0000-0000-000031AE0000}"/>
    <cellStyle name="Normal 5 5 2 7 2" xfId="31764" xr:uid="{00000000-0005-0000-0000-000032AE0000}"/>
    <cellStyle name="Normal 5 5 2 7 3" xfId="31765" xr:uid="{00000000-0005-0000-0000-000033AE0000}"/>
    <cellStyle name="Normal 5 5 2 7_AVA DVA EL" xfId="31766" xr:uid="{00000000-0005-0000-0000-000034AE0000}"/>
    <cellStyle name="Normal 5 5 2 8" xfId="31767" xr:uid="{00000000-0005-0000-0000-000035AE0000}"/>
    <cellStyle name="Normal 5 5 2 8 2" xfId="31768" xr:uid="{00000000-0005-0000-0000-000036AE0000}"/>
    <cellStyle name="Normal 5 5 2 8 3" xfId="31769" xr:uid="{00000000-0005-0000-0000-000037AE0000}"/>
    <cellStyle name="Normal 5 5 2 8_AVA DVA EL" xfId="31770" xr:uid="{00000000-0005-0000-0000-000038AE0000}"/>
    <cellStyle name="Normal 5 5 2 9" xfId="31771" xr:uid="{00000000-0005-0000-0000-000039AE0000}"/>
    <cellStyle name="Normal 5 5 2 9 2" xfId="31772" xr:uid="{00000000-0005-0000-0000-00003AAE0000}"/>
    <cellStyle name="Normal 5 5 2 9 3" xfId="31773" xr:uid="{00000000-0005-0000-0000-00003BAE0000}"/>
    <cellStyle name="Normal 5 5 2 9_AVA DVA EL" xfId="31774" xr:uid="{00000000-0005-0000-0000-00003CAE0000}"/>
    <cellStyle name="Normal 5 5 2_AVA DVA EL" xfId="31775" xr:uid="{00000000-0005-0000-0000-00003DAE0000}"/>
    <cellStyle name="Normal 5 5 3" xfId="31776" xr:uid="{00000000-0005-0000-0000-00003EAE0000}"/>
    <cellStyle name="Normal 5 5 3 2" xfId="31777" xr:uid="{00000000-0005-0000-0000-00003FAE0000}"/>
    <cellStyle name="Normal 5 5 3 2 2" xfId="31778" xr:uid="{00000000-0005-0000-0000-000040AE0000}"/>
    <cellStyle name="Normal 5 5 3 2 3" xfId="31779" xr:uid="{00000000-0005-0000-0000-000041AE0000}"/>
    <cellStyle name="Normal 5 5 3 2_AVA DVA EL" xfId="31780" xr:uid="{00000000-0005-0000-0000-000042AE0000}"/>
    <cellStyle name="Normal 5 5 3 3" xfId="31781" xr:uid="{00000000-0005-0000-0000-000043AE0000}"/>
    <cellStyle name="Normal 5 5 3 3 2" xfId="31782" xr:uid="{00000000-0005-0000-0000-000044AE0000}"/>
    <cellStyle name="Normal 5 5 3 3 3" xfId="31783" xr:uid="{00000000-0005-0000-0000-000045AE0000}"/>
    <cellStyle name="Normal 5 5 3 3_AVA DVA EL" xfId="31784" xr:uid="{00000000-0005-0000-0000-000046AE0000}"/>
    <cellStyle name="Normal 5 5 3 4" xfId="31785" xr:uid="{00000000-0005-0000-0000-000047AE0000}"/>
    <cellStyle name="Normal 5 5 3 5" xfId="31786" xr:uid="{00000000-0005-0000-0000-000048AE0000}"/>
    <cellStyle name="Normal 5 5 3_AVA DVA EL" xfId="31787" xr:uid="{00000000-0005-0000-0000-000049AE0000}"/>
    <cellStyle name="Normal 5 5 4" xfId="31788" xr:uid="{00000000-0005-0000-0000-00004AAE0000}"/>
    <cellStyle name="Normal 5 5 4 2" xfId="31789" xr:uid="{00000000-0005-0000-0000-00004BAE0000}"/>
    <cellStyle name="Normal 5 5 4 3" xfId="31790" xr:uid="{00000000-0005-0000-0000-00004CAE0000}"/>
    <cellStyle name="Normal 5 5 4_AVA DVA EL" xfId="31791" xr:uid="{00000000-0005-0000-0000-00004DAE0000}"/>
    <cellStyle name="Normal 5 5 5" xfId="31792" xr:uid="{00000000-0005-0000-0000-00004EAE0000}"/>
    <cellStyle name="Normal 5 5 5 2" xfId="31793" xr:uid="{00000000-0005-0000-0000-00004FAE0000}"/>
    <cellStyle name="Normal 5 5 5 3" xfId="31794" xr:uid="{00000000-0005-0000-0000-000050AE0000}"/>
    <cellStyle name="Normal 5 5 5_AVA DVA EL" xfId="31795" xr:uid="{00000000-0005-0000-0000-000051AE0000}"/>
    <cellStyle name="Normal 5 5 6" xfId="31796" xr:uid="{00000000-0005-0000-0000-000052AE0000}"/>
    <cellStyle name="Normal 5 5 6 2" xfId="31797" xr:uid="{00000000-0005-0000-0000-000053AE0000}"/>
    <cellStyle name="Normal 5 5 6 3" xfId="31798" xr:uid="{00000000-0005-0000-0000-000054AE0000}"/>
    <cellStyle name="Normal 5 5 6_AVA DVA EL" xfId="31799" xr:uid="{00000000-0005-0000-0000-000055AE0000}"/>
    <cellStyle name="Normal 5 5 7" xfId="31800" xr:uid="{00000000-0005-0000-0000-000056AE0000}"/>
    <cellStyle name="Normal 5 5 7 2" xfId="31801" xr:uid="{00000000-0005-0000-0000-000057AE0000}"/>
    <cellStyle name="Normal 5 5 7 3" xfId="31802" xr:uid="{00000000-0005-0000-0000-000058AE0000}"/>
    <cellStyle name="Normal 5 5 7_AVA DVA EL" xfId="31803" xr:uid="{00000000-0005-0000-0000-000059AE0000}"/>
    <cellStyle name="Normal 5 5 8" xfId="31804" xr:uid="{00000000-0005-0000-0000-00005AAE0000}"/>
    <cellStyle name="Normal 5 5 8 2" xfId="31805" xr:uid="{00000000-0005-0000-0000-00005BAE0000}"/>
    <cellStyle name="Normal 5 5 8 3" xfId="31806" xr:uid="{00000000-0005-0000-0000-00005CAE0000}"/>
    <cellStyle name="Normal 5 5 8_AVA DVA EL" xfId="31807" xr:uid="{00000000-0005-0000-0000-00005DAE0000}"/>
    <cellStyle name="Normal 5 5 9" xfId="31808" xr:uid="{00000000-0005-0000-0000-00005EAE0000}"/>
    <cellStyle name="Normal 5 5 9 2" xfId="31809" xr:uid="{00000000-0005-0000-0000-00005FAE0000}"/>
    <cellStyle name="Normal 5 5 9 3" xfId="31810" xr:uid="{00000000-0005-0000-0000-000060AE0000}"/>
    <cellStyle name="Normal 5 5 9_AVA DVA EL" xfId="31811" xr:uid="{00000000-0005-0000-0000-000061AE0000}"/>
    <cellStyle name="Normal 5 5_AVA DVA EL" xfId="31812" xr:uid="{00000000-0005-0000-0000-000062AE0000}"/>
    <cellStyle name="Normal 5 6" xfId="8544" xr:uid="{00000000-0005-0000-0000-000063AE0000}"/>
    <cellStyle name="Normal 5 6 10" xfId="31813" xr:uid="{00000000-0005-0000-0000-000064AE0000}"/>
    <cellStyle name="Normal 5 6 10 2" xfId="31814" xr:uid="{00000000-0005-0000-0000-000065AE0000}"/>
    <cellStyle name="Normal 5 6 10 3" xfId="31815" xr:uid="{00000000-0005-0000-0000-000066AE0000}"/>
    <cellStyle name="Normal 5 6 10_AVA DVA EL" xfId="31816" xr:uid="{00000000-0005-0000-0000-000067AE0000}"/>
    <cellStyle name="Normal 5 6 11" xfId="31817" xr:uid="{00000000-0005-0000-0000-000068AE0000}"/>
    <cellStyle name="Normal 5 6 11 2" xfId="31818" xr:uid="{00000000-0005-0000-0000-000069AE0000}"/>
    <cellStyle name="Normal 5 6 11 3" xfId="31819" xr:uid="{00000000-0005-0000-0000-00006AAE0000}"/>
    <cellStyle name="Normal 5 6 11_AVA DVA EL" xfId="31820" xr:uid="{00000000-0005-0000-0000-00006BAE0000}"/>
    <cellStyle name="Normal 5 6 12" xfId="31821" xr:uid="{00000000-0005-0000-0000-00006CAE0000}"/>
    <cellStyle name="Normal 5 6 2" xfId="31822" xr:uid="{00000000-0005-0000-0000-00006DAE0000}"/>
    <cellStyle name="Normal 5 6 2 10" xfId="31823" xr:uid="{00000000-0005-0000-0000-00006EAE0000}"/>
    <cellStyle name="Normal 5 6 2 11" xfId="31824" xr:uid="{00000000-0005-0000-0000-00006FAE0000}"/>
    <cellStyle name="Normal 5 6 2 2" xfId="31825" xr:uid="{00000000-0005-0000-0000-000070AE0000}"/>
    <cellStyle name="Normal 5 6 2 2 2" xfId="31826" xr:uid="{00000000-0005-0000-0000-000071AE0000}"/>
    <cellStyle name="Normal 5 6 2 2 2 2" xfId="31827" xr:uid="{00000000-0005-0000-0000-000072AE0000}"/>
    <cellStyle name="Normal 5 6 2 2 2 3" xfId="31828" xr:uid="{00000000-0005-0000-0000-000073AE0000}"/>
    <cellStyle name="Normal 5 6 2 2 2_AVA DVA EL" xfId="31829" xr:uid="{00000000-0005-0000-0000-000074AE0000}"/>
    <cellStyle name="Normal 5 6 2 2 3" xfId="31830" xr:uid="{00000000-0005-0000-0000-000075AE0000}"/>
    <cellStyle name="Normal 5 6 2 2 3 2" xfId="31831" xr:uid="{00000000-0005-0000-0000-000076AE0000}"/>
    <cellStyle name="Normal 5 6 2 2 3 3" xfId="31832" xr:uid="{00000000-0005-0000-0000-000077AE0000}"/>
    <cellStyle name="Normal 5 6 2 2 3_AVA DVA EL" xfId="31833" xr:uid="{00000000-0005-0000-0000-000078AE0000}"/>
    <cellStyle name="Normal 5 6 2 2 4" xfId="31834" xr:uid="{00000000-0005-0000-0000-000079AE0000}"/>
    <cellStyle name="Normal 5 6 2 2 5" xfId="31835" xr:uid="{00000000-0005-0000-0000-00007AAE0000}"/>
    <cellStyle name="Normal 5 6 2 2_AVA DVA EL" xfId="31836" xr:uid="{00000000-0005-0000-0000-00007BAE0000}"/>
    <cellStyle name="Normal 5 6 2 3" xfId="31837" xr:uid="{00000000-0005-0000-0000-00007CAE0000}"/>
    <cellStyle name="Normal 5 6 2 3 2" xfId="31838" xr:uid="{00000000-0005-0000-0000-00007DAE0000}"/>
    <cellStyle name="Normal 5 6 2 3 3" xfId="31839" xr:uid="{00000000-0005-0000-0000-00007EAE0000}"/>
    <cellStyle name="Normal 5 6 2 3_AVA DVA EL" xfId="31840" xr:uid="{00000000-0005-0000-0000-00007FAE0000}"/>
    <cellStyle name="Normal 5 6 2 4" xfId="31841" xr:uid="{00000000-0005-0000-0000-000080AE0000}"/>
    <cellStyle name="Normal 5 6 2 4 2" xfId="31842" xr:uid="{00000000-0005-0000-0000-000081AE0000}"/>
    <cellStyle name="Normal 5 6 2 4 3" xfId="31843" xr:uid="{00000000-0005-0000-0000-000082AE0000}"/>
    <cellStyle name="Normal 5 6 2 4_AVA DVA EL" xfId="31844" xr:uid="{00000000-0005-0000-0000-000083AE0000}"/>
    <cellStyle name="Normal 5 6 2 5" xfId="31845" xr:uid="{00000000-0005-0000-0000-000084AE0000}"/>
    <cellStyle name="Normal 5 6 2 5 2" xfId="31846" xr:uid="{00000000-0005-0000-0000-000085AE0000}"/>
    <cellStyle name="Normal 5 6 2 5 3" xfId="31847" xr:uid="{00000000-0005-0000-0000-000086AE0000}"/>
    <cellStyle name="Normal 5 6 2 5_AVA DVA EL" xfId="31848" xr:uid="{00000000-0005-0000-0000-000087AE0000}"/>
    <cellStyle name="Normal 5 6 2 6" xfId="31849" xr:uid="{00000000-0005-0000-0000-000088AE0000}"/>
    <cellStyle name="Normal 5 6 2 6 2" xfId="31850" xr:uid="{00000000-0005-0000-0000-000089AE0000}"/>
    <cellStyle name="Normal 5 6 2 6 3" xfId="31851" xr:uid="{00000000-0005-0000-0000-00008AAE0000}"/>
    <cellStyle name="Normal 5 6 2 6_AVA DVA EL" xfId="31852" xr:uid="{00000000-0005-0000-0000-00008BAE0000}"/>
    <cellStyle name="Normal 5 6 2 7" xfId="31853" xr:uid="{00000000-0005-0000-0000-00008CAE0000}"/>
    <cellStyle name="Normal 5 6 2 7 2" xfId="31854" xr:uid="{00000000-0005-0000-0000-00008DAE0000}"/>
    <cellStyle name="Normal 5 6 2 7 3" xfId="31855" xr:uid="{00000000-0005-0000-0000-00008EAE0000}"/>
    <cellStyle name="Normal 5 6 2 7_AVA DVA EL" xfId="31856" xr:uid="{00000000-0005-0000-0000-00008FAE0000}"/>
    <cellStyle name="Normal 5 6 2 8" xfId="31857" xr:uid="{00000000-0005-0000-0000-000090AE0000}"/>
    <cellStyle name="Normal 5 6 2 8 2" xfId="31858" xr:uid="{00000000-0005-0000-0000-000091AE0000}"/>
    <cellStyle name="Normal 5 6 2 8 3" xfId="31859" xr:uid="{00000000-0005-0000-0000-000092AE0000}"/>
    <cellStyle name="Normal 5 6 2 8_AVA DVA EL" xfId="31860" xr:uid="{00000000-0005-0000-0000-000093AE0000}"/>
    <cellStyle name="Normal 5 6 2 9" xfId="31861" xr:uid="{00000000-0005-0000-0000-000094AE0000}"/>
    <cellStyle name="Normal 5 6 2 9 2" xfId="31862" xr:uid="{00000000-0005-0000-0000-000095AE0000}"/>
    <cellStyle name="Normal 5 6 2 9 3" xfId="31863" xr:uid="{00000000-0005-0000-0000-000096AE0000}"/>
    <cellStyle name="Normal 5 6 2 9_AVA DVA EL" xfId="31864" xr:uid="{00000000-0005-0000-0000-000097AE0000}"/>
    <cellStyle name="Normal 5 6 2_AVA DVA EL" xfId="31865" xr:uid="{00000000-0005-0000-0000-000098AE0000}"/>
    <cellStyle name="Normal 5 6 3" xfId="31866" xr:uid="{00000000-0005-0000-0000-000099AE0000}"/>
    <cellStyle name="Normal 5 6 3 2" xfId="31867" xr:uid="{00000000-0005-0000-0000-00009AAE0000}"/>
    <cellStyle name="Normal 5 6 3 2 2" xfId="31868" xr:uid="{00000000-0005-0000-0000-00009BAE0000}"/>
    <cellStyle name="Normal 5 6 3 2 3" xfId="31869" xr:uid="{00000000-0005-0000-0000-00009CAE0000}"/>
    <cellStyle name="Normal 5 6 3 2_AVA DVA EL" xfId="31870" xr:uid="{00000000-0005-0000-0000-00009DAE0000}"/>
    <cellStyle name="Normal 5 6 3 3" xfId="31871" xr:uid="{00000000-0005-0000-0000-00009EAE0000}"/>
    <cellStyle name="Normal 5 6 3 3 2" xfId="31872" xr:uid="{00000000-0005-0000-0000-00009FAE0000}"/>
    <cellStyle name="Normal 5 6 3 3 3" xfId="31873" xr:uid="{00000000-0005-0000-0000-0000A0AE0000}"/>
    <cellStyle name="Normal 5 6 3 3_AVA DVA EL" xfId="31874" xr:uid="{00000000-0005-0000-0000-0000A1AE0000}"/>
    <cellStyle name="Normal 5 6 3 4" xfId="31875" xr:uid="{00000000-0005-0000-0000-0000A2AE0000}"/>
    <cellStyle name="Normal 5 6 3 5" xfId="31876" xr:uid="{00000000-0005-0000-0000-0000A3AE0000}"/>
    <cellStyle name="Normal 5 6 3_AVA DVA EL" xfId="31877" xr:uid="{00000000-0005-0000-0000-0000A4AE0000}"/>
    <cellStyle name="Normal 5 6 4" xfId="31878" xr:uid="{00000000-0005-0000-0000-0000A5AE0000}"/>
    <cellStyle name="Normal 5 6 4 2" xfId="31879" xr:uid="{00000000-0005-0000-0000-0000A6AE0000}"/>
    <cellStyle name="Normal 5 6 4 3" xfId="31880" xr:uid="{00000000-0005-0000-0000-0000A7AE0000}"/>
    <cellStyle name="Normal 5 6 4_AVA DVA EL" xfId="31881" xr:uid="{00000000-0005-0000-0000-0000A8AE0000}"/>
    <cellStyle name="Normal 5 6 5" xfId="31882" xr:uid="{00000000-0005-0000-0000-0000A9AE0000}"/>
    <cellStyle name="Normal 5 6 5 2" xfId="31883" xr:uid="{00000000-0005-0000-0000-0000AAAE0000}"/>
    <cellStyle name="Normal 5 6 5 3" xfId="31884" xr:uid="{00000000-0005-0000-0000-0000ABAE0000}"/>
    <cellStyle name="Normal 5 6 5_AVA DVA EL" xfId="31885" xr:uid="{00000000-0005-0000-0000-0000ACAE0000}"/>
    <cellStyle name="Normal 5 6 6" xfId="31886" xr:uid="{00000000-0005-0000-0000-0000ADAE0000}"/>
    <cellStyle name="Normal 5 6 6 2" xfId="31887" xr:uid="{00000000-0005-0000-0000-0000AEAE0000}"/>
    <cellStyle name="Normal 5 6 6 3" xfId="31888" xr:uid="{00000000-0005-0000-0000-0000AFAE0000}"/>
    <cellStyle name="Normal 5 6 6_AVA DVA EL" xfId="31889" xr:uid="{00000000-0005-0000-0000-0000B0AE0000}"/>
    <cellStyle name="Normal 5 6 7" xfId="31890" xr:uid="{00000000-0005-0000-0000-0000B1AE0000}"/>
    <cellStyle name="Normal 5 6 7 2" xfId="31891" xr:uid="{00000000-0005-0000-0000-0000B2AE0000}"/>
    <cellStyle name="Normal 5 6 7 3" xfId="31892" xr:uid="{00000000-0005-0000-0000-0000B3AE0000}"/>
    <cellStyle name="Normal 5 6 7_AVA DVA EL" xfId="31893" xr:uid="{00000000-0005-0000-0000-0000B4AE0000}"/>
    <cellStyle name="Normal 5 6 8" xfId="31894" xr:uid="{00000000-0005-0000-0000-0000B5AE0000}"/>
    <cellStyle name="Normal 5 6 8 2" xfId="31895" xr:uid="{00000000-0005-0000-0000-0000B6AE0000}"/>
    <cellStyle name="Normal 5 6 8 3" xfId="31896" xr:uid="{00000000-0005-0000-0000-0000B7AE0000}"/>
    <cellStyle name="Normal 5 6 8_AVA DVA EL" xfId="31897" xr:uid="{00000000-0005-0000-0000-0000B8AE0000}"/>
    <cellStyle name="Normal 5 6 9" xfId="31898" xr:uid="{00000000-0005-0000-0000-0000B9AE0000}"/>
    <cellStyle name="Normal 5 6 9 2" xfId="31899" xr:uid="{00000000-0005-0000-0000-0000BAAE0000}"/>
    <cellStyle name="Normal 5 6 9 3" xfId="31900" xr:uid="{00000000-0005-0000-0000-0000BBAE0000}"/>
    <cellStyle name="Normal 5 6 9_AVA DVA EL" xfId="31901" xr:uid="{00000000-0005-0000-0000-0000BCAE0000}"/>
    <cellStyle name="Normal 5 6_AVA DVA EL" xfId="31902" xr:uid="{00000000-0005-0000-0000-0000BDAE0000}"/>
    <cellStyle name="Normal 5 7" xfId="8545" xr:uid="{00000000-0005-0000-0000-0000BEAE0000}"/>
    <cellStyle name="Normal 5 7 10" xfId="31903" xr:uid="{00000000-0005-0000-0000-0000BFAE0000}"/>
    <cellStyle name="Normal 5 7 10 2" xfId="31904" xr:uid="{00000000-0005-0000-0000-0000C0AE0000}"/>
    <cellStyle name="Normal 5 7 10 3" xfId="31905" xr:uid="{00000000-0005-0000-0000-0000C1AE0000}"/>
    <cellStyle name="Normal 5 7 10_AVA DVA EL" xfId="31906" xr:uid="{00000000-0005-0000-0000-0000C2AE0000}"/>
    <cellStyle name="Normal 5 7 11" xfId="31907" xr:uid="{00000000-0005-0000-0000-0000C3AE0000}"/>
    <cellStyle name="Normal 5 7 2" xfId="31908" xr:uid="{00000000-0005-0000-0000-0000C4AE0000}"/>
    <cellStyle name="Normal 5 7 2 2" xfId="31909" xr:uid="{00000000-0005-0000-0000-0000C5AE0000}"/>
    <cellStyle name="Normal 5 7 2 2 2" xfId="31910" xr:uid="{00000000-0005-0000-0000-0000C6AE0000}"/>
    <cellStyle name="Normal 5 7 2 2 3" xfId="31911" xr:uid="{00000000-0005-0000-0000-0000C7AE0000}"/>
    <cellStyle name="Normal 5 7 2 2_AVA DVA EL" xfId="31912" xr:uid="{00000000-0005-0000-0000-0000C8AE0000}"/>
    <cellStyle name="Normal 5 7 2 3" xfId="31913" xr:uid="{00000000-0005-0000-0000-0000C9AE0000}"/>
    <cellStyle name="Normal 5 7 2 3 2" xfId="31914" xr:uid="{00000000-0005-0000-0000-0000CAAE0000}"/>
    <cellStyle name="Normal 5 7 2 3 3" xfId="31915" xr:uid="{00000000-0005-0000-0000-0000CBAE0000}"/>
    <cellStyle name="Normal 5 7 2 3_AVA DVA EL" xfId="31916" xr:uid="{00000000-0005-0000-0000-0000CCAE0000}"/>
    <cellStyle name="Normal 5 7 2 4" xfId="31917" xr:uid="{00000000-0005-0000-0000-0000CDAE0000}"/>
    <cellStyle name="Normal 5 7 2 5" xfId="31918" xr:uid="{00000000-0005-0000-0000-0000CEAE0000}"/>
    <cellStyle name="Normal 5 7 2_AVA DVA EL" xfId="31919" xr:uid="{00000000-0005-0000-0000-0000CFAE0000}"/>
    <cellStyle name="Normal 5 7 3" xfId="31920" xr:uid="{00000000-0005-0000-0000-0000D0AE0000}"/>
    <cellStyle name="Normal 5 7 3 2" xfId="31921" xr:uid="{00000000-0005-0000-0000-0000D1AE0000}"/>
    <cellStyle name="Normal 5 7 3 3" xfId="31922" xr:uid="{00000000-0005-0000-0000-0000D2AE0000}"/>
    <cellStyle name="Normal 5 7 3_AVA DVA EL" xfId="31923" xr:uid="{00000000-0005-0000-0000-0000D3AE0000}"/>
    <cellStyle name="Normal 5 7 4" xfId="31924" xr:uid="{00000000-0005-0000-0000-0000D4AE0000}"/>
    <cellStyle name="Normal 5 7 4 2" xfId="31925" xr:uid="{00000000-0005-0000-0000-0000D5AE0000}"/>
    <cellStyle name="Normal 5 7 4 3" xfId="31926" xr:uid="{00000000-0005-0000-0000-0000D6AE0000}"/>
    <cellStyle name="Normal 5 7 4_AVA DVA EL" xfId="31927" xr:uid="{00000000-0005-0000-0000-0000D7AE0000}"/>
    <cellStyle name="Normal 5 7 5" xfId="31928" xr:uid="{00000000-0005-0000-0000-0000D8AE0000}"/>
    <cellStyle name="Normal 5 7 5 2" xfId="31929" xr:uid="{00000000-0005-0000-0000-0000D9AE0000}"/>
    <cellStyle name="Normal 5 7 5 3" xfId="31930" xr:uid="{00000000-0005-0000-0000-0000DAAE0000}"/>
    <cellStyle name="Normal 5 7 5_AVA DVA EL" xfId="31931" xr:uid="{00000000-0005-0000-0000-0000DBAE0000}"/>
    <cellStyle name="Normal 5 7 6" xfId="31932" xr:uid="{00000000-0005-0000-0000-0000DCAE0000}"/>
    <cellStyle name="Normal 5 7 6 2" xfId="31933" xr:uid="{00000000-0005-0000-0000-0000DDAE0000}"/>
    <cellStyle name="Normal 5 7 6 3" xfId="31934" xr:uid="{00000000-0005-0000-0000-0000DEAE0000}"/>
    <cellStyle name="Normal 5 7 6_AVA DVA EL" xfId="31935" xr:uid="{00000000-0005-0000-0000-0000DFAE0000}"/>
    <cellStyle name="Normal 5 7 7" xfId="31936" xr:uid="{00000000-0005-0000-0000-0000E0AE0000}"/>
    <cellStyle name="Normal 5 7 7 2" xfId="31937" xr:uid="{00000000-0005-0000-0000-0000E1AE0000}"/>
    <cellStyle name="Normal 5 7 7 3" xfId="31938" xr:uid="{00000000-0005-0000-0000-0000E2AE0000}"/>
    <cellStyle name="Normal 5 7 7_AVA DVA EL" xfId="31939" xr:uid="{00000000-0005-0000-0000-0000E3AE0000}"/>
    <cellStyle name="Normal 5 7 8" xfId="31940" xr:uid="{00000000-0005-0000-0000-0000E4AE0000}"/>
    <cellStyle name="Normal 5 7 8 2" xfId="31941" xr:uid="{00000000-0005-0000-0000-0000E5AE0000}"/>
    <cellStyle name="Normal 5 7 8 3" xfId="31942" xr:uid="{00000000-0005-0000-0000-0000E6AE0000}"/>
    <cellStyle name="Normal 5 7 8_AVA DVA EL" xfId="31943" xr:uid="{00000000-0005-0000-0000-0000E7AE0000}"/>
    <cellStyle name="Normal 5 7 9" xfId="31944" xr:uid="{00000000-0005-0000-0000-0000E8AE0000}"/>
    <cellStyle name="Normal 5 7 9 2" xfId="31945" xr:uid="{00000000-0005-0000-0000-0000E9AE0000}"/>
    <cellStyle name="Normal 5 7 9 3" xfId="31946" xr:uid="{00000000-0005-0000-0000-0000EAAE0000}"/>
    <cellStyle name="Normal 5 7 9_AVA DVA EL" xfId="31947" xr:uid="{00000000-0005-0000-0000-0000EBAE0000}"/>
    <cellStyle name="Normal 5 7_AVA DVA EL" xfId="31948" xr:uid="{00000000-0005-0000-0000-0000ECAE0000}"/>
    <cellStyle name="Normal 5 8" xfId="8546" xr:uid="{00000000-0005-0000-0000-0000EDAE0000}"/>
    <cellStyle name="Normal 5 8 10" xfId="31949" xr:uid="{00000000-0005-0000-0000-0000EEAE0000}"/>
    <cellStyle name="Normal 5 8 10 2" xfId="31950" xr:uid="{00000000-0005-0000-0000-0000EFAE0000}"/>
    <cellStyle name="Normal 5 8 10 3" xfId="31951" xr:uid="{00000000-0005-0000-0000-0000F0AE0000}"/>
    <cellStyle name="Normal 5 8 10_AVA DVA EL" xfId="31952" xr:uid="{00000000-0005-0000-0000-0000F1AE0000}"/>
    <cellStyle name="Normal 5 8 11" xfId="31953" xr:uid="{00000000-0005-0000-0000-0000F2AE0000}"/>
    <cellStyle name="Normal 5 8 2" xfId="31954" xr:uid="{00000000-0005-0000-0000-0000F3AE0000}"/>
    <cellStyle name="Normal 5 8 2 2" xfId="31955" xr:uid="{00000000-0005-0000-0000-0000F4AE0000}"/>
    <cellStyle name="Normal 5 8 2 2 2" xfId="31956" xr:uid="{00000000-0005-0000-0000-0000F5AE0000}"/>
    <cellStyle name="Normal 5 8 2 2 3" xfId="31957" xr:uid="{00000000-0005-0000-0000-0000F6AE0000}"/>
    <cellStyle name="Normal 5 8 2 2_AVA DVA EL" xfId="31958" xr:uid="{00000000-0005-0000-0000-0000F7AE0000}"/>
    <cellStyle name="Normal 5 8 2 3" xfId="31959" xr:uid="{00000000-0005-0000-0000-0000F8AE0000}"/>
    <cellStyle name="Normal 5 8 2 3 2" xfId="31960" xr:uid="{00000000-0005-0000-0000-0000F9AE0000}"/>
    <cellStyle name="Normal 5 8 2 3 3" xfId="31961" xr:uid="{00000000-0005-0000-0000-0000FAAE0000}"/>
    <cellStyle name="Normal 5 8 2 3_AVA DVA EL" xfId="31962" xr:uid="{00000000-0005-0000-0000-0000FBAE0000}"/>
    <cellStyle name="Normal 5 8 2 4" xfId="31963" xr:uid="{00000000-0005-0000-0000-0000FCAE0000}"/>
    <cellStyle name="Normal 5 8 2 5" xfId="31964" xr:uid="{00000000-0005-0000-0000-0000FDAE0000}"/>
    <cellStyle name="Normal 5 8 2_AVA DVA EL" xfId="31965" xr:uid="{00000000-0005-0000-0000-0000FEAE0000}"/>
    <cellStyle name="Normal 5 8 3" xfId="31966" xr:uid="{00000000-0005-0000-0000-0000FFAE0000}"/>
    <cellStyle name="Normal 5 8 3 2" xfId="31967" xr:uid="{00000000-0005-0000-0000-000000AF0000}"/>
    <cellStyle name="Normal 5 8 3 3" xfId="31968" xr:uid="{00000000-0005-0000-0000-000001AF0000}"/>
    <cellStyle name="Normal 5 8 3_AVA DVA EL" xfId="31969" xr:uid="{00000000-0005-0000-0000-000002AF0000}"/>
    <cellStyle name="Normal 5 8 4" xfId="31970" xr:uid="{00000000-0005-0000-0000-000003AF0000}"/>
    <cellStyle name="Normal 5 8 4 2" xfId="31971" xr:uid="{00000000-0005-0000-0000-000004AF0000}"/>
    <cellStyle name="Normal 5 8 4 3" xfId="31972" xr:uid="{00000000-0005-0000-0000-000005AF0000}"/>
    <cellStyle name="Normal 5 8 4_AVA DVA EL" xfId="31973" xr:uid="{00000000-0005-0000-0000-000006AF0000}"/>
    <cellStyle name="Normal 5 8 5" xfId="31974" xr:uid="{00000000-0005-0000-0000-000007AF0000}"/>
    <cellStyle name="Normal 5 8 5 2" xfId="31975" xr:uid="{00000000-0005-0000-0000-000008AF0000}"/>
    <cellStyle name="Normal 5 8 5 3" xfId="31976" xr:uid="{00000000-0005-0000-0000-000009AF0000}"/>
    <cellStyle name="Normal 5 8 5_AVA DVA EL" xfId="31977" xr:uid="{00000000-0005-0000-0000-00000AAF0000}"/>
    <cellStyle name="Normal 5 8 6" xfId="31978" xr:uid="{00000000-0005-0000-0000-00000BAF0000}"/>
    <cellStyle name="Normal 5 8 6 2" xfId="31979" xr:uid="{00000000-0005-0000-0000-00000CAF0000}"/>
    <cellStyle name="Normal 5 8 6 3" xfId="31980" xr:uid="{00000000-0005-0000-0000-00000DAF0000}"/>
    <cellStyle name="Normal 5 8 6_AVA DVA EL" xfId="31981" xr:uid="{00000000-0005-0000-0000-00000EAF0000}"/>
    <cellStyle name="Normal 5 8 7" xfId="31982" xr:uid="{00000000-0005-0000-0000-00000FAF0000}"/>
    <cellStyle name="Normal 5 8 7 2" xfId="31983" xr:uid="{00000000-0005-0000-0000-000010AF0000}"/>
    <cellStyle name="Normal 5 8 7 3" xfId="31984" xr:uid="{00000000-0005-0000-0000-000011AF0000}"/>
    <cellStyle name="Normal 5 8 7_AVA DVA EL" xfId="31985" xr:uid="{00000000-0005-0000-0000-000012AF0000}"/>
    <cellStyle name="Normal 5 8 8" xfId="31986" xr:uid="{00000000-0005-0000-0000-000013AF0000}"/>
    <cellStyle name="Normal 5 8 8 2" xfId="31987" xr:uid="{00000000-0005-0000-0000-000014AF0000}"/>
    <cellStyle name="Normal 5 8 8 3" xfId="31988" xr:uid="{00000000-0005-0000-0000-000015AF0000}"/>
    <cellStyle name="Normal 5 8 8_AVA DVA EL" xfId="31989" xr:uid="{00000000-0005-0000-0000-000016AF0000}"/>
    <cellStyle name="Normal 5 8 9" xfId="31990" xr:uid="{00000000-0005-0000-0000-000017AF0000}"/>
    <cellStyle name="Normal 5 8 9 2" xfId="31991" xr:uid="{00000000-0005-0000-0000-000018AF0000}"/>
    <cellStyle name="Normal 5 8 9 3" xfId="31992" xr:uid="{00000000-0005-0000-0000-000019AF0000}"/>
    <cellStyle name="Normal 5 8 9_AVA DVA EL" xfId="31993" xr:uid="{00000000-0005-0000-0000-00001AAF0000}"/>
    <cellStyle name="Normal 5 8_AVA DVA EL" xfId="31994" xr:uid="{00000000-0005-0000-0000-00001BAF0000}"/>
    <cellStyle name="Normal 5 9" xfId="8547" xr:uid="{00000000-0005-0000-0000-00001CAF0000}"/>
    <cellStyle name="Normal 5 9 2" xfId="31995" xr:uid="{00000000-0005-0000-0000-00001DAF0000}"/>
    <cellStyle name="Normal 5 9 2 2" xfId="31996" xr:uid="{00000000-0005-0000-0000-00001EAF0000}"/>
    <cellStyle name="Normal 5 9 2 3" xfId="31997" xr:uid="{00000000-0005-0000-0000-00001FAF0000}"/>
    <cellStyle name="Normal 5 9 2_AVA DVA EL" xfId="31998" xr:uid="{00000000-0005-0000-0000-000020AF0000}"/>
    <cellStyle name="Normal 5 9 3" xfId="31999" xr:uid="{00000000-0005-0000-0000-000021AF0000}"/>
    <cellStyle name="Normal 5 9_AVA DVA EL" xfId="32000" xr:uid="{00000000-0005-0000-0000-000022AF0000}"/>
    <cellStyle name="Normal 5_11" xfId="8548" xr:uid="{00000000-0005-0000-0000-000023AF0000}"/>
    <cellStyle name="Normal 50" xfId="8549" xr:uid="{00000000-0005-0000-0000-000024AF0000}"/>
    <cellStyle name="Normal 50 2" xfId="32001" xr:uid="{00000000-0005-0000-0000-000025AF0000}"/>
    <cellStyle name="Normal 50 2 2" xfId="32002" xr:uid="{00000000-0005-0000-0000-000026AF0000}"/>
    <cellStyle name="Normal 50 2 3" xfId="32003" xr:uid="{00000000-0005-0000-0000-000027AF0000}"/>
    <cellStyle name="Normal 50 2_AVA DVA EL" xfId="32004" xr:uid="{00000000-0005-0000-0000-000028AF0000}"/>
    <cellStyle name="Normal 50 3" xfId="32005" xr:uid="{00000000-0005-0000-0000-000029AF0000}"/>
    <cellStyle name="Normal 50 3 2" xfId="32006" xr:uid="{00000000-0005-0000-0000-00002AAF0000}"/>
    <cellStyle name="Normal 50 3 3" xfId="32007" xr:uid="{00000000-0005-0000-0000-00002BAF0000}"/>
    <cellStyle name="Normal 50 3_AVA DVA EL" xfId="32008" xr:uid="{00000000-0005-0000-0000-00002CAF0000}"/>
    <cellStyle name="Normal 50 4" xfId="32009" xr:uid="{00000000-0005-0000-0000-00002DAF0000}"/>
    <cellStyle name="Normal 50 4 2" xfId="32010" xr:uid="{00000000-0005-0000-0000-00002EAF0000}"/>
    <cellStyle name="Normal 50 4 3" xfId="32011" xr:uid="{00000000-0005-0000-0000-00002FAF0000}"/>
    <cellStyle name="Normal 50 4_AVA DVA EL" xfId="32012" xr:uid="{00000000-0005-0000-0000-000030AF0000}"/>
    <cellStyle name="Normal 50 5" xfId="32013" xr:uid="{00000000-0005-0000-0000-000031AF0000}"/>
    <cellStyle name="Normal 50 5 2" xfId="32014" xr:uid="{00000000-0005-0000-0000-000032AF0000}"/>
    <cellStyle name="Normal 50 5 3" xfId="32015" xr:uid="{00000000-0005-0000-0000-000033AF0000}"/>
    <cellStyle name="Normal 50 5_AVA DVA EL" xfId="32016" xr:uid="{00000000-0005-0000-0000-000034AF0000}"/>
    <cellStyle name="Normal 50 6" xfId="32017" xr:uid="{00000000-0005-0000-0000-000035AF0000}"/>
    <cellStyle name="Normal 50_AVA DVA EL" xfId="32018" xr:uid="{00000000-0005-0000-0000-000036AF0000}"/>
    <cellStyle name="Normal 51" xfId="8550" xr:uid="{00000000-0005-0000-0000-000037AF0000}"/>
    <cellStyle name="Normal 51 2" xfId="32019" xr:uid="{00000000-0005-0000-0000-000038AF0000}"/>
    <cellStyle name="Normal 51 2 2" xfId="32020" xr:uid="{00000000-0005-0000-0000-000039AF0000}"/>
    <cellStyle name="Normal 51 2 3" xfId="32021" xr:uid="{00000000-0005-0000-0000-00003AAF0000}"/>
    <cellStyle name="Normal 51 2_AVA DVA EL" xfId="32022" xr:uid="{00000000-0005-0000-0000-00003BAF0000}"/>
    <cellStyle name="Normal 51 3" xfId="32023" xr:uid="{00000000-0005-0000-0000-00003CAF0000}"/>
    <cellStyle name="Normal 51 3 2" xfId="32024" xr:uid="{00000000-0005-0000-0000-00003DAF0000}"/>
    <cellStyle name="Normal 51 3 3" xfId="32025" xr:uid="{00000000-0005-0000-0000-00003EAF0000}"/>
    <cellStyle name="Normal 51 3_AVA DVA EL" xfId="32026" xr:uid="{00000000-0005-0000-0000-00003FAF0000}"/>
    <cellStyle name="Normal 51 4" xfId="32027" xr:uid="{00000000-0005-0000-0000-000040AF0000}"/>
    <cellStyle name="Normal 51 4 2" xfId="32028" xr:uid="{00000000-0005-0000-0000-000041AF0000}"/>
    <cellStyle name="Normal 51 4 3" xfId="32029" xr:uid="{00000000-0005-0000-0000-000042AF0000}"/>
    <cellStyle name="Normal 51 4_AVA DVA EL" xfId="32030" xr:uid="{00000000-0005-0000-0000-000043AF0000}"/>
    <cellStyle name="Normal 51 5" xfId="32031" xr:uid="{00000000-0005-0000-0000-000044AF0000}"/>
    <cellStyle name="Normal 51 5 2" xfId="32032" xr:uid="{00000000-0005-0000-0000-000045AF0000}"/>
    <cellStyle name="Normal 51 5 3" xfId="32033" xr:uid="{00000000-0005-0000-0000-000046AF0000}"/>
    <cellStyle name="Normal 51 5_AVA DVA EL" xfId="32034" xr:uid="{00000000-0005-0000-0000-000047AF0000}"/>
    <cellStyle name="Normal 51 6" xfId="32035" xr:uid="{00000000-0005-0000-0000-000048AF0000}"/>
    <cellStyle name="Normal 51_AVA DVA EL" xfId="32036" xr:uid="{00000000-0005-0000-0000-000049AF0000}"/>
    <cellStyle name="Normal 52" xfId="8551" xr:uid="{00000000-0005-0000-0000-00004AAF0000}"/>
    <cellStyle name="Normal 52 2" xfId="8552" xr:uid="{00000000-0005-0000-0000-00004BAF0000}"/>
    <cellStyle name="Normal 52 2 2" xfId="32037" xr:uid="{00000000-0005-0000-0000-00004CAF0000}"/>
    <cellStyle name="Normal 52 2_AVA DVA EL" xfId="32038" xr:uid="{00000000-0005-0000-0000-00004DAF0000}"/>
    <cellStyle name="Normal 52 3" xfId="32039" xr:uid="{00000000-0005-0000-0000-00004EAF0000}"/>
    <cellStyle name="Normal 52 3 2" xfId="32040" xr:uid="{00000000-0005-0000-0000-00004FAF0000}"/>
    <cellStyle name="Normal 52 3 3" xfId="32041" xr:uid="{00000000-0005-0000-0000-000050AF0000}"/>
    <cellStyle name="Normal 52 3_AVA DVA EL" xfId="32042" xr:uid="{00000000-0005-0000-0000-000051AF0000}"/>
    <cellStyle name="Normal 52 4" xfId="32043" xr:uid="{00000000-0005-0000-0000-000052AF0000}"/>
    <cellStyle name="Normal 52 4 2" xfId="32044" xr:uid="{00000000-0005-0000-0000-000053AF0000}"/>
    <cellStyle name="Normal 52 4 3" xfId="32045" xr:uid="{00000000-0005-0000-0000-000054AF0000}"/>
    <cellStyle name="Normal 52 4_AVA DVA EL" xfId="32046" xr:uid="{00000000-0005-0000-0000-000055AF0000}"/>
    <cellStyle name="Normal 52 5" xfId="32047" xr:uid="{00000000-0005-0000-0000-000056AF0000}"/>
    <cellStyle name="Normal 52 5 2" xfId="32048" xr:uid="{00000000-0005-0000-0000-000057AF0000}"/>
    <cellStyle name="Normal 52 5 3" xfId="32049" xr:uid="{00000000-0005-0000-0000-000058AF0000}"/>
    <cellStyle name="Normal 52 5_AVA DVA EL" xfId="32050" xr:uid="{00000000-0005-0000-0000-000059AF0000}"/>
    <cellStyle name="Normal 52 6" xfId="32051" xr:uid="{00000000-0005-0000-0000-00005AAF0000}"/>
    <cellStyle name="Normal 52_AVA DVA EL" xfId="32052" xr:uid="{00000000-0005-0000-0000-00005BAF0000}"/>
    <cellStyle name="Normal 53" xfId="8553" xr:uid="{00000000-0005-0000-0000-00005CAF0000}"/>
    <cellStyle name="Normal 53 2" xfId="32053" xr:uid="{00000000-0005-0000-0000-00005DAF0000}"/>
    <cellStyle name="Normal 53 2 2" xfId="32054" xr:uid="{00000000-0005-0000-0000-00005EAF0000}"/>
    <cellStyle name="Normal 53 2 3" xfId="32055" xr:uid="{00000000-0005-0000-0000-00005FAF0000}"/>
    <cellStyle name="Normal 53 2_AVA DVA EL" xfId="32056" xr:uid="{00000000-0005-0000-0000-000060AF0000}"/>
    <cellStyle name="Normal 53 3" xfId="32057" xr:uid="{00000000-0005-0000-0000-000061AF0000}"/>
    <cellStyle name="Normal 53 3 2" xfId="32058" xr:uid="{00000000-0005-0000-0000-000062AF0000}"/>
    <cellStyle name="Normal 53 3 3" xfId="32059" xr:uid="{00000000-0005-0000-0000-000063AF0000}"/>
    <cellStyle name="Normal 53 3_AVA DVA EL" xfId="32060" xr:uid="{00000000-0005-0000-0000-000064AF0000}"/>
    <cellStyle name="Normal 53 4" xfId="32061" xr:uid="{00000000-0005-0000-0000-000065AF0000}"/>
    <cellStyle name="Normal 53 4 2" xfId="32062" xr:uid="{00000000-0005-0000-0000-000066AF0000}"/>
    <cellStyle name="Normal 53 4 3" xfId="32063" xr:uid="{00000000-0005-0000-0000-000067AF0000}"/>
    <cellStyle name="Normal 53 4_AVA DVA EL" xfId="32064" xr:uid="{00000000-0005-0000-0000-000068AF0000}"/>
    <cellStyle name="Normal 53 5" xfId="32065" xr:uid="{00000000-0005-0000-0000-000069AF0000}"/>
    <cellStyle name="Normal 53 5 2" xfId="32066" xr:uid="{00000000-0005-0000-0000-00006AAF0000}"/>
    <cellStyle name="Normal 53 5 3" xfId="32067" xr:uid="{00000000-0005-0000-0000-00006BAF0000}"/>
    <cellStyle name="Normal 53 5_AVA DVA EL" xfId="32068" xr:uid="{00000000-0005-0000-0000-00006CAF0000}"/>
    <cellStyle name="Normal 53 6" xfId="32069" xr:uid="{00000000-0005-0000-0000-00006DAF0000}"/>
    <cellStyle name="Normal 53_AVA DVA EL" xfId="32070" xr:uid="{00000000-0005-0000-0000-00006EAF0000}"/>
    <cellStyle name="Normal 54" xfId="8554" xr:uid="{00000000-0005-0000-0000-00006FAF0000}"/>
    <cellStyle name="Normal 54 2" xfId="32071" xr:uid="{00000000-0005-0000-0000-000070AF0000}"/>
    <cellStyle name="Normal 54 2 2" xfId="32072" xr:uid="{00000000-0005-0000-0000-000071AF0000}"/>
    <cellStyle name="Normal 54 2 3" xfId="32073" xr:uid="{00000000-0005-0000-0000-000072AF0000}"/>
    <cellStyle name="Normal 54 2_AVA DVA EL" xfId="32074" xr:uid="{00000000-0005-0000-0000-000073AF0000}"/>
    <cellStyle name="Normal 54 3" xfId="32075" xr:uid="{00000000-0005-0000-0000-000074AF0000}"/>
    <cellStyle name="Normal 54 3 2" xfId="32076" xr:uid="{00000000-0005-0000-0000-000075AF0000}"/>
    <cellStyle name="Normal 54 3 3" xfId="32077" xr:uid="{00000000-0005-0000-0000-000076AF0000}"/>
    <cellStyle name="Normal 54 3_AVA DVA EL" xfId="32078" xr:uid="{00000000-0005-0000-0000-000077AF0000}"/>
    <cellStyle name="Normal 54 4" xfId="32079" xr:uid="{00000000-0005-0000-0000-000078AF0000}"/>
    <cellStyle name="Normal 54 4 2" xfId="32080" xr:uid="{00000000-0005-0000-0000-000079AF0000}"/>
    <cellStyle name="Normal 54 4 3" xfId="32081" xr:uid="{00000000-0005-0000-0000-00007AAF0000}"/>
    <cellStyle name="Normal 54 4_AVA DVA EL" xfId="32082" xr:uid="{00000000-0005-0000-0000-00007BAF0000}"/>
    <cellStyle name="Normal 54 5" xfId="32083" xr:uid="{00000000-0005-0000-0000-00007CAF0000}"/>
    <cellStyle name="Normal 54 5 2" xfId="32084" xr:uid="{00000000-0005-0000-0000-00007DAF0000}"/>
    <cellStyle name="Normal 54 5 3" xfId="32085" xr:uid="{00000000-0005-0000-0000-00007EAF0000}"/>
    <cellStyle name="Normal 54 5_AVA DVA EL" xfId="32086" xr:uid="{00000000-0005-0000-0000-00007FAF0000}"/>
    <cellStyle name="Normal 54 6" xfId="32087" xr:uid="{00000000-0005-0000-0000-000080AF0000}"/>
    <cellStyle name="Normal 54_AVA DVA EL" xfId="32088" xr:uid="{00000000-0005-0000-0000-000081AF0000}"/>
    <cellStyle name="Normal 55" xfId="8555" xr:uid="{00000000-0005-0000-0000-000082AF0000}"/>
    <cellStyle name="Normal 55 2" xfId="32089" xr:uid="{00000000-0005-0000-0000-000083AF0000}"/>
    <cellStyle name="Normal 55 2 2" xfId="32090" xr:uid="{00000000-0005-0000-0000-000084AF0000}"/>
    <cellStyle name="Normal 55 2 3" xfId="32091" xr:uid="{00000000-0005-0000-0000-000085AF0000}"/>
    <cellStyle name="Normal 55 2_AVA DVA EL" xfId="32092" xr:uid="{00000000-0005-0000-0000-000086AF0000}"/>
    <cellStyle name="Normal 55 3" xfId="32093" xr:uid="{00000000-0005-0000-0000-000087AF0000}"/>
    <cellStyle name="Normal 55 3 2" xfId="32094" xr:uid="{00000000-0005-0000-0000-000088AF0000}"/>
    <cellStyle name="Normal 55 3 3" xfId="32095" xr:uid="{00000000-0005-0000-0000-000089AF0000}"/>
    <cellStyle name="Normal 55 3_AVA DVA EL" xfId="32096" xr:uid="{00000000-0005-0000-0000-00008AAF0000}"/>
    <cellStyle name="Normal 55 4" xfId="32097" xr:uid="{00000000-0005-0000-0000-00008BAF0000}"/>
    <cellStyle name="Normal 55 4 2" xfId="32098" xr:uid="{00000000-0005-0000-0000-00008CAF0000}"/>
    <cellStyle name="Normal 55 4 3" xfId="32099" xr:uid="{00000000-0005-0000-0000-00008DAF0000}"/>
    <cellStyle name="Normal 55 4_AVA DVA EL" xfId="32100" xr:uid="{00000000-0005-0000-0000-00008EAF0000}"/>
    <cellStyle name="Normal 55 5" xfId="32101" xr:uid="{00000000-0005-0000-0000-00008FAF0000}"/>
    <cellStyle name="Normal 55 5 2" xfId="32102" xr:uid="{00000000-0005-0000-0000-000090AF0000}"/>
    <cellStyle name="Normal 55 5 3" xfId="32103" xr:uid="{00000000-0005-0000-0000-000091AF0000}"/>
    <cellStyle name="Normal 55 5_AVA DVA EL" xfId="32104" xr:uid="{00000000-0005-0000-0000-000092AF0000}"/>
    <cellStyle name="Normal 55 6" xfId="32105" xr:uid="{00000000-0005-0000-0000-000093AF0000}"/>
    <cellStyle name="Normal 55_AVA DVA EL" xfId="32106" xr:uid="{00000000-0005-0000-0000-000094AF0000}"/>
    <cellStyle name="Normal 56" xfId="8556" xr:uid="{00000000-0005-0000-0000-000095AF0000}"/>
    <cellStyle name="Normal 56 2" xfId="8557" xr:uid="{00000000-0005-0000-0000-000096AF0000}"/>
    <cellStyle name="Normal 56 2 2" xfId="32107" xr:uid="{00000000-0005-0000-0000-000097AF0000}"/>
    <cellStyle name="Normal 56 2_AVA DVA EL" xfId="32108" xr:uid="{00000000-0005-0000-0000-000098AF0000}"/>
    <cellStyle name="Normal 56 3" xfId="32109" xr:uid="{00000000-0005-0000-0000-000099AF0000}"/>
    <cellStyle name="Normal 56 3 2" xfId="32110" xr:uid="{00000000-0005-0000-0000-00009AAF0000}"/>
    <cellStyle name="Normal 56 3 3" xfId="32111" xr:uid="{00000000-0005-0000-0000-00009BAF0000}"/>
    <cellStyle name="Normal 56 3_AVA DVA EL" xfId="32112" xr:uid="{00000000-0005-0000-0000-00009CAF0000}"/>
    <cellStyle name="Normal 56 4" xfId="32113" xr:uid="{00000000-0005-0000-0000-00009DAF0000}"/>
    <cellStyle name="Normal 56 4 2" xfId="32114" xr:uid="{00000000-0005-0000-0000-00009EAF0000}"/>
    <cellStyle name="Normal 56 4 3" xfId="32115" xr:uid="{00000000-0005-0000-0000-00009FAF0000}"/>
    <cellStyle name="Normal 56 4_AVA DVA EL" xfId="32116" xr:uid="{00000000-0005-0000-0000-0000A0AF0000}"/>
    <cellStyle name="Normal 56 5" xfId="32117" xr:uid="{00000000-0005-0000-0000-0000A1AF0000}"/>
    <cellStyle name="Normal 56 5 2" xfId="32118" xr:uid="{00000000-0005-0000-0000-0000A2AF0000}"/>
    <cellStyle name="Normal 56 5 3" xfId="32119" xr:uid="{00000000-0005-0000-0000-0000A3AF0000}"/>
    <cellStyle name="Normal 56 5_AVA DVA EL" xfId="32120" xr:uid="{00000000-0005-0000-0000-0000A4AF0000}"/>
    <cellStyle name="Normal 56 6" xfId="32121"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2" xr:uid="{00000000-0005-0000-0000-0000A9AF0000}"/>
    <cellStyle name="Normal 57 2_AVA DVA EL" xfId="32123" xr:uid="{00000000-0005-0000-0000-0000AAAF0000}"/>
    <cellStyle name="Normal 57 3" xfId="8561" xr:uid="{00000000-0005-0000-0000-0000ABAF0000}"/>
    <cellStyle name="Normal 57 3 2" xfId="32124" xr:uid="{00000000-0005-0000-0000-0000ACAF0000}"/>
    <cellStyle name="Normal 57 3_AVA DVA EL" xfId="32125" xr:uid="{00000000-0005-0000-0000-0000ADAF0000}"/>
    <cellStyle name="Normal 57 4" xfId="32126" xr:uid="{00000000-0005-0000-0000-0000AEAF0000}"/>
    <cellStyle name="Normal 57 4 2" xfId="32127" xr:uid="{00000000-0005-0000-0000-0000AFAF0000}"/>
    <cellStyle name="Normal 57 4 3" xfId="32128" xr:uid="{00000000-0005-0000-0000-0000B0AF0000}"/>
    <cellStyle name="Normal 57 4_AVA DVA EL" xfId="32129" xr:uid="{00000000-0005-0000-0000-0000B1AF0000}"/>
    <cellStyle name="Normal 57 5" xfId="32130" xr:uid="{00000000-0005-0000-0000-0000B2AF0000}"/>
    <cellStyle name="Normal 57 5 2" xfId="32131" xr:uid="{00000000-0005-0000-0000-0000B3AF0000}"/>
    <cellStyle name="Normal 57 5 3" xfId="32132" xr:uid="{00000000-0005-0000-0000-0000B4AF0000}"/>
    <cellStyle name="Normal 57 5_AVA DVA EL" xfId="32133" xr:uid="{00000000-0005-0000-0000-0000B5AF0000}"/>
    <cellStyle name="Normal 57 6" xfId="32134"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5" xr:uid="{00000000-0005-0000-0000-0000BAAF0000}"/>
    <cellStyle name="Normal 58 2_AVA DVA EL" xfId="32136" xr:uid="{00000000-0005-0000-0000-0000BBAF0000}"/>
    <cellStyle name="Normal 58 3" xfId="32137" xr:uid="{00000000-0005-0000-0000-0000BCAF0000}"/>
    <cellStyle name="Normal 58 3 2" xfId="32138" xr:uid="{00000000-0005-0000-0000-0000BDAF0000}"/>
    <cellStyle name="Normal 58 3 3" xfId="32139" xr:uid="{00000000-0005-0000-0000-0000BEAF0000}"/>
    <cellStyle name="Normal 58 3_AVA DVA EL" xfId="32140" xr:uid="{00000000-0005-0000-0000-0000BFAF0000}"/>
    <cellStyle name="Normal 58 4" xfId="32141" xr:uid="{00000000-0005-0000-0000-0000C0AF0000}"/>
    <cellStyle name="Normal 58 4 2" xfId="32142" xr:uid="{00000000-0005-0000-0000-0000C1AF0000}"/>
    <cellStyle name="Normal 58 4 3" xfId="32143" xr:uid="{00000000-0005-0000-0000-0000C2AF0000}"/>
    <cellStyle name="Normal 58 4_AVA DVA EL" xfId="32144" xr:uid="{00000000-0005-0000-0000-0000C3AF0000}"/>
    <cellStyle name="Normal 58 5" xfId="32145" xr:uid="{00000000-0005-0000-0000-0000C4AF0000}"/>
    <cellStyle name="Normal 58 5 2" xfId="32146" xr:uid="{00000000-0005-0000-0000-0000C5AF0000}"/>
    <cellStyle name="Normal 58 5 3" xfId="32147" xr:uid="{00000000-0005-0000-0000-0000C6AF0000}"/>
    <cellStyle name="Normal 58 5_AVA DVA EL" xfId="32148" xr:uid="{00000000-0005-0000-0000-0000C7AF0000}"/>
    <cellStyle name="Normal 58 6" xfId="32149"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0" xr:uid="{00000000-0005-0000-0000-0000CCAF0000}"/>
    <cellStyle name="Normal 59 2 2 2" xfId="32151" xr:uid="{00000000-0005-0000-0000-0000CDAF0000}"/>
    <cellStyle name="Normal 59 2 2 3" xfId="32152" xr:uid="{00000000-0005-0000-0000-0000CEAF0000}"/>
    <cellStyle name="Normal 59 2 2_AVA DVA EL" xfId="32153" xr:uid="{00000000-0005-0000-0000-0000CFAF0000}"/>
    <cellStyle name="Normal 59 2 3" xfId="32154" xr:uid="{00000000-0005-0000-0000-0000D0AF0000}"/>
    <cellStyle name="Normal 59 2_A01" xfId="35966" xr:uid="{00000000-0005-0000-0000-0000D1AF0000}"/>
    <cellStyle name="Normal 59 3" xfId="8568" xr:uid="{00000000-0005-0000-0000-0000D2AF0000}"/>
    <cellStyle name="Normal 59 3 2" xfId="8569" xr:uid="{00000000-0005-0000-0000-0000D3AF0000}"/>
    <cellStyle name="Normal 59 3 3" xfId="32155" xr:uid="{00000000-0005-0000-0000-0000D4AF0000}"/>
    <cellStyle name="Normal 59 3_AVA DVA EL" xfId="32156" xr:uid="{00000000-0005-0000-0000-0000D5AF0000}"/>
    <cellStyle name="Normal 59 4" xfId="32157" xr:uid="{00000000-0005-0000-0000-0000D6AF0000}"/>
    <cellStyle name="Normal 59 4 2" xfId="32158" xr:uid="{00000000-0005-0000-0000-0000D7AF0000}"/>
    <cellStyle name="Normal 59 4 3" xfId="32159" xr:uid="{00000000-0005-0000-0000-0000D8AF0000}"/>
    <cellStyle name="Normal 59 4_AVA DVA EL" xfId="32160" xr:uid="{00000000-0005-0000-0000-0000D9AF0000}"/>
    <cellStyle name="Normal 59 5" xfId="32161" xr:uid="{00000000-0005-0000-0000-0000DAAF0000}"/>
    <cellStyle name="Normal 59 5 2" xfId="32162" xr:uid="{00000000-0005-0000-0000-0000DBAF0000}"/>
    <cellStyle name="Normal 59 5 3" xfId="32163" xr:uid="{00000000-0005-0000-0000-0000DCAF0000}"/>
    <cellStyle name="Normal 59 5_AVA DVA EL" xfId="32164" xr:uid="{00000000-0005-0000-0000-0000DDAF0000}"/>
    <cellStyle name="Normal 59 6" xfId="32165" xr:uid="{00000000-0005-0000-0000-0000DEAF0000}"/>
    <cellStyle name="Normal 59 6 2" xfId="32166" xr:uid="{00000000-0005-0000-0000-0000DFAF0000}"/>
    <cellStyle name="Normal 59 6 3" xfId="32167" xr:uid="{00000000-0005-0000-0000-0000E0AF0000}"/>
    <cellStyle name="Normal 59 6_AVA DVA EL" xfId="32168" xr:uid="{00000000-0005-0000-0000-0000E1AF0000}"/>
    <cellStyle name="Normal 59 7" xfId="32169" xr:uid="{00000000-0005-0000-0000-0000E2AF0000}"/>
    <cellStyle name="Normal 59 8" xfId="36879" xr:uid="{00000000-0005-0000-0000-0000E3AF0000}"/>
    <cellStyle name="Normal 59_4Q16" xfId="32170"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1" xr:uid="{00000000-0005-0000-0000-0000E8AF0000}"/>
    <cellStyle name="Normal 6 10 2_A01" xfId="35967" xr:uid="{00000000-0005-0000-0000-0000E9AF0000}"/>
    <cellStyle name="Normal 6 10 3" xfId="32172" xr:uid="{00000000-0005-0000-0000-0000EAAF0000}"/>
    <cellStyle name="Normal 6 10 3 2" xfId="32173" xr:uid="{00000000-0005-0000-0000-0000EBAF0000}"/>
    <cellStyle name="Normal 6 10 3 3" xfId="32174" xr:uid="{00000000-0005-0000-0000-0000ECAF0000}"/>
    <cellStyle name="Normal 6 10 3_AVA DVA EL" xfId="32175" xr:uid="{00000000-0005-0000-0000-0000EDAF0000}"/>
    <cellStyle name="Normal 6 10 4" xfId="32176" xr:uid="{00000000-0005-0000-0000-0000EEAF0000}"/>
    <cellStyle name="Normal 6 10 5" xfId="36881" xr:uid="{00000000-0005-0000-0000-0000EFAF0000}"/>
    <cellStyle name="Normal 6 10_4Q16" xfId="32177" xr:uid="{00000000-0005-0000-0000-0000F0AF0000}"/>
    <cellStyle name="Normal 6 11" xfId="8573" xr:uid="{00000000-0005-0000-0000-0000F1AF0000}"/>
    <cellStyle name="Normal 6 11 2" xfId="32178" xr:uid="{00000000-0005-0000-0000-0000F2AF0000}"/>
    <cellStyle name="Normal 6 11_A01" xfId="35968" xr:uid="{00000000-0005-0000-0000-0000F3AF0000}"/>
    <cellStyle name="Normal 6 12" xfId="8574" xr:uid="{00000000-0005-0000-0000-0000F4AF0000}"/>
    <cellStyle name="Normal 6 12 2" xfId="32179" xr:uid="{00000000-0005-0000-0000-0000F5AF0000}"/>
    <cellStyle name="Normal 6 12_A01" xfId="35969" xr:uid="{00000000-0005-0000-0000-0000F6AF0000}"/>
    <cellStyle name="Normal 6 13" xfId="32180" xr:uid="{00000000-0005-0000-0000-0000F7AF0000}"/>
    <cellStyle name="Normal 6 13 2" xfId="32181" xr:uid="{00000000-0005-0000-0000-0000F8AF0000}"/>
    <cellStyle name="Normal 6 13 3" xfId="32182" xr:uid="{00000000-0005-0000-0000-0000F9AF0000}"/>
    <cellStyle name="Normal 6 13_AVA DVA EL" xfId="32183" xr:uid="{00000000-0005-0000-0000-0000FAAF0000}"/>
    <cellStyle name="Normal 6 14" xfId="32184" xr:uid="{00000000-0005-0000-0000-0000FBAF0000}"/>
    <cellStyle name="Normal 6 14 2" xfId="32185" xr:uid="{00000000-0005-0000-0000-0000FCAF0000}"/>
    <cellStyle name="Normal 6 14 3" xfId="32186" xr:uid="{00000000-0005-0000-0000-0000FDAF0000}"/>
    <cellStyle name="Normal 6 14 4" xfId="36108" xr:uid="{00000000-0005-0000-0000-0000FEAF0000}"/>
    <cellStyle name="Normal 6 14_AVA DVA EL" xfId="32187" xr:uid="{00000000-0005-0000-0000-0000FFAF0000}"/>
    <cellStyle name="Normal 6 15" xfId="32188" xr:uid="{00000000-0005-0000-0000-000000B00000}"/>
    <cellStyle name="Normal 6 15 2" xfId="32189" xr:uid="{00000000-0005-0000-0000-000001B00000}"/>
    <cellStyle name="Normal 6 15 3" xfId="32190" xr:uid="{00000000-0005-0000-0000-000002B00000}"/>
    <cellStyle name="Normal 6 15 4" xfId="36416" xr:uid="{00000000-0005-0000-0000-000003B00000}"/>
    <cellStyle name="Normal 6 15_AVA DVA EL" xfId="32191" xr:uid="{00000000-0005-0000-0000-000004B00000}"/>
    <cellStyle name="Normal 6 16" xfId="32192" xr:uid="{00000000-0005-0000-0000-000005B00000}"/>
    <cellStyle name="Normal 6 16 2" xfId="32193" xr:uid="{00000000-0005-0000-0000-000006B00000}"/>
    <cellStyle name="Normal 6 16_AVA DVA EL" xfId="32194" xr:uid="{00000000-0005-0000-0000-000007B00000}"/>
    <cellStyle name="Normal 6 17" xfId="32195" xr:uid="{00000000-0005-0000-0000-000008B00000}"/>
    <cellStyle name="Normal 6 18" xfId="32196" xr:uid="{00000000-0005-0000-0000-000009B00000}"/>
    <cellStyle name="Normal 6 19" xfId="32197" xr:uid="{00000000-0005-0000-0000-00000AB00000}"/>
    <cellStyle name="Normal 6 2" xfId="8575" xr:uid="{00000000-0005-0000-0000-00000BB00000}"/>
    <cellStyle name="Normal 6 2 10" xfId="32198" xr:uid="{00000000-0005-0000-0000-00000CB00000}"/>
    <cellStyle name="Normal 6 2 10 2" xfId="32199" xr:uid="{00000000-0005-0000-0000-00000DB00000}"/>
    <cellStyle name="Normal 6 2 10 3" xfId="32200" xr:uid="{00000000-0005-0000-0000-00000EB00000}"/>
    <cellStyle name="Normal 6 2 10 4" xfId="36136" xr:uid="{00000000-0005-0000-0000-00000FB00000}"/>
    <cellStyle name="Normal 6 2 10_AVA DVA EL" xfId="32201" xr:uid="{00000000-0005-0000-0000-000010B00000}"/>
    <cellStyle name="Normal 6 2 11" xfId="32202" xr:uid="{00000000-0005-0000-0000-000011B00000}"/>
    <cellStyle name="Normal 6 2 11 2" xfId="32203" xr:uid="{00000000-0005-0000-0000-000012B00000}"/>
    <cellStyle name="Normal 6 2 11 3" xfId="32204" xr:uid="{00000000-0005-0000-0000-000013B00000}"/>
    <cellStyle name="Normal 6 2 11_AVA DVA EL" xfId="32205" xr:uid="{00000000-0005-0000-0000-000014B00000}"/>
    <cellStyle name="Normal 6 2 12" xfId="32206" xr:uid="{00000000-0005-0000-0000-000015B00000}"/>
    <cellStyle name="Normal 6 2 12 2" xfId="32207" xr:uid="{00000000-0005-0000-0000-000016B00000}"/>
    <cellStyle name="Normal 6 2 12 3" xfId="32208" xr:uid="{00000000-0005-0000-0000-000017B00000}"/>
    <cellStyle name="Normal 6 2 12_AVA DVA EL" xfId="32209" xr:uid="{00000000-0005-0000-0000-000018B00000}"/>
    <cellStyle name="Normal 6 2 13" xfId="32210" xr:uid="{00000000-0005-0000-0000-000019B00000}"/>
    <cellStyle name="Normal 6 2 13 2" xfId="32211" xr:uid="{00000000-0005-0000-0000-00001AB00000}"/>
    <cellStyle name="Normal 6 2 13_AVA DVA EL" xfId="32212" xr:uid="{00000000-0005-0000-0000-00001BB00000}"/>
    <cellStyle name="Normal 6 2 14" xfId="32213" xr:uid="{00000000-0005-0000-0000-00001CB00000}"/>
    <cellStyle name="Normal 6 2 15" xfId="32214" xr:uid="{00000000-0005-0000-0000-00001DB00000}"/>
    <cellStyle name="Normal 6 2 16" xfId="36882" xr:uid="{00000000-0005-0000-0000-00001EB00000}"/>
    <cellStyle name="Normal 6 2 17" xfId="50637" xr:uid="{00000000-0005-0000-0000-00001FB00000}"/>
    <cellStyle name="Normal 6 2 18" xfId="50638" xr:uid="{00000000-0005-0000-0000-000020B00000}"/>
    <cellStyle name="Normal 6 2 2" xfId="8576" xr:uid="{00000000-0005-0000-0000-000021B00000}"/>
    <cellStyle name="Normal 6 2 2 10" xfId="32215" xr:uid="{00000000-0005-0000-0000-000022B00000}"/>
    <cellStyle name="Normal 6 2 2 10 2" xfId="32216" xr:uid="{00000000-0005-0000-0000-000023B00000}"/>
    <cellStyle name="Normal 6 2 2 10_AVA DVA EL" xfId="32217" xr:uid="{00000000-0005-0000-0000-000024B00000}"/>
    <cellStyle name="Normal 6 2 2 11" xfId="32218" xr:uid="{00000000-0005-0000-0000-000025B00000}"/>
    <cellStyle name="Normal 6 2 2 12" xfId="50639" xr:uid="{00000000-0005-0000-0000-000026B00000}"/>
    <cellStyle name="Normal 6 2 2 13" xfId="50640" xr:uid="{00000000-0005-0000-0000-000027B00000}"/>
    <cellStyle name="Normal 6 2 2 14" xfId="50641" xr:uid="{00000000-0005-0000-0000-000028B00000}"/>
    <cellStyle name="Normal 6 2 2 2" xfId="8577" xr:uid="{00000000-0005-0000-0000-000029B00000}"/>
    <cellStyle name="Normal 6 2 2 2 10" xfId="50642" xr:uid="{00000000-0005-0000-0000-00002AB00000}"/>
    <cellStyle name="Normal 6 2 2 2 2" xfId="8578" xr:uid="{00000000-0005-0000-0000-00002BB00000}"/>
    <cellStyle name="Normal 6 2 2 2 2 2" xfId="32219" xr:uid="{00000000-0005-0000-0000-00002CB00000}"/>
    <cellStyle name="Normal 6 2 2 2 2 2 2" xfId="32220" xr:uid="{00000000-0005-0000-0000-00002DB00000}"/>
    <cellStyle name="Normal 6 2 2 2 2 2 3" xfId="50643" xr:uid="{00000000-0005-0000-0000-00002EB00000}"/>
    <cellStyle name="Normal 6 2 2 2 2 2_AVA DVA EL" xfId="32221" xr:uid="{00000000-0005-0000-0000-00002FB00000}"/>
    <cellStyle name="Normal 6 2 2 2 2 3" xfId="32222" xr:uid="{00000000-0005-0000-0000-000030B00000}"/>
    <cellStyle name="Normal 6 2 2 2 2 4" xfId="50644" xr:uid="{00000000-0005-0000-0000-000031B00000}"/>
    <cellStyle name="Normal 6 2 2 2 2 5" xfId="50645" xr:uid="{00000000-0005-0000-0000-000032B00000}"/>
    <cellStyle name="Normal 6 2 2 2 2 6" xfId="50646" xr:uid="{00000000-0005-0000-0000-000033B00000}"/>
    <cellStyle name="Normal 6 2 2 2 2 7" xfId="50647" xr:uid="{00000000-0005-0000-0000-000034B00000}"/>
    <cellStyle name="Normal 6 2 2 2 2_3. Chng in credit spreads" xfId="50648" xr:uid="{00000000-0005-0000-0000-000035B00000}"/>
    <cellStyle name="Normal 6 2 2 2 3" xfId="8579" xr:uid="{00000000-0005-0000-0000-000036B00000}"/>
    <cellStyle name="Normal 6 2 2 2 3 2" xfId="32223" xr:uid="{00000000-0005-0000-0000-000037B00000}"/>
    <cellStyle name="Normal 6 2 2 2 3 2 2" xfId="32224" xr:uid="{00000000-0005-0000-0000-000038B00000}"/>
    <cellStyle name="Normal 6 2 2 2 3 2 3" xfId="50649" xr:uid="{00000000-0005-0000-0000-000039B00000}"/>
    <cellStyle name="Normal 6 2 2 2 3 2_AVA DVA EL" xfId="32225" xr:uid="{00000000-0005-0000-0000-00003AB00000}"/>
    <cellStyle name="Normal 6 2 2 2 3 3" xfId="32226" xr:uid="{00000000-0005-0000-0000-00003BB00000}"/>
    <cellStyle name="Normal 6 2 2 2 3 4" xfId="50650" xr:uid="{00000000-0005-0000-0000-00003CB00000}"/>
    <cellStyle name="Normal 6 2 2 2 3 5" xfId="50651" xr:uid="{00000000-0005-0000-0000-00003DB00000}"/>
    <cellStyle name="Normal 6 2 2 2 3 6" xfId="50652" xr:uid="{00000000-0005-0000-0000-00003EB00000}"/>
    <cellStyle name="Normal 6 2 2 2 3 7" xfId="50653" xr:uid="{00000000-0005-0000-0000-00003FB00000}"/>
    <cellStyle name="Normal 6 2 2 2 3_3. Chng in credit spreads" xfId="50654" xr:uid="{00000000-0005-0000-0000-000040B00000}"/>
    <cellStyle name="Normal 6 2 2 2 4" xfId="32227" xr:uid="{00000000-0005-0000-0000-000041B00000}"/>
    <cellStyle name="Normal 6 2 2 2 4 2" xfId="32228" xr:uid="{00000000-0005-0000-0000-000042B00000}"/>
    <cellStyle name="Normal 6 2 2 2 4 2 2" xfId="32229" xr:uid="{00000000-0005-0000-0000-000043B00000}"/>
    <cellStyle name="Normal 6 2 2 2 4 2_AVA DVA EL" xfId="32230" xr:uid="{00000000-0005-0000-0000-000044B00000}"/>
    <cellStyle name="Normal 6 2 2 2 4 3" xfId="32231" xr:uid="{00000000-0005-0000-0000-000045B00000}"/>
    <cellStyle name="Normal 6 2 2 2 4 4" xfId="32232" xr:uid="{00000000-0005-0000-0000-000046B00000}"/>
    <cellStyle name="Normal 6 2 2 2 4 5" xfId="50655" xr:uid="{00000000-0005-0000-0000-000047B00000}"/>
    <cellStyle name="Normal 6 2 2 2 4 6" xfId="50656" xr:uid="{00000000-0005-0000-0000-000048B00000}"/>
    <cellStyle name="Normal 6 2 2 2 4_AVA DVA EL" xfId="32233" xr:uid="{00000000-0005-0000-0000-000049B00000}"/>
    <cellStyle name="Normal 6 2 2 2 5" xfId="32234" xr:uid="{00000000-0005-0000-0000-00004AB00000}"/>
    <cellStyle name="Normal 6 2 2 2 5 2" xfId="32235" xr:uid="{00000000-0005-0000-0000-00004BB00000}"/>
    <cellStyle name="Normal 6 2 2 2 5 3" xfId="32236" xr:uid="{00000000-0005-0000-0000-00004CB00000}"/>
    <cellStyle name="Normal 6 2 2 2 5 4" xfId="50657" xr:uid="{00000000-0005-0000-0000-00004DB00000}"/>
    <cellStyle name="Normal 6 2 2 2 5_AVA DVA EL" xfId="32237" xr:uid="{00000000-0005-0000-0000-00004EB00000}"/>
    <cellStyle name="Normal 6 2 2 2 6" xfId="32238" xr:uid="{00000000-0005-0000-0000-00004FB00000}"/>
    <cellStyle name="Normal 6 2 2 2 6 2" xfId="32239" xr:uid="{00000000-0005-0000-0000-000050B00000}"/>
    <cellStyle name="Normal 6 2 2 2 6_AVA DVA EL" xfId="32240" xr:uid="{00000000-0005-0000-0000-000051B00000}"/>
    <cellStyle name="Normal 6 2 2 2 7" xfId="32241" xr:uid="{00000000-0005-0000-0000-000052B00000}"/>
    <cellStyle name="Normal 6 2 2 2 8" xfId="50658" xr:uid="{00000000-0005-0000-0000-000053B00000}"/>
    <cellStyle name="Normal 6 2 2 2 9" xfId="50659" xr:uid="{00000000-0005-0000-0000-000054B00000}"/>
    <cellStyle name="Normal 6 2 2 2_3. Chng in credit spreads" xfId="50660" xr:uid="{00000000-0005-0000-0000-000055B00000}"/>
    <cellStyle name="Normal 6 2 2 3" xfId="8580" xr:uid="{00000000-0005-0000-0000-000056B00000}"/>
    <cellStyle name="Normal 6 2 2 3 2" xfId="8581" xr:uid="{00000000-0005-0000-0000-000057B00000}"/>
    <cellStyle name="Normal 6 2 2 3 2 2" xfId="50661" xr:uid="{00000000-0005-0000-0000-000058B00000}"/>
    <cellStyle name="Normal 6 2 2 3 3" xfId="8582" xr:uid="{00000000-0005-0000-0000-000059B00000}"/>
    <cellStyle name="Normal 6 2 2 3 4" xfId="32242" xr:uid="{00000000-0005-0000-0000-00005AB00000}"/>
    <cellStyle name="Normal 6 2 2 3 4 2" xfId="32243" xr:uid="{00000000-0005-0000-0000-00005BB00000}"/>
    <cellStyle name="Normal 6 2 2 3 4 3" xfId="32244" xr:uid="{00000000-0005-0000-0000-00005CB00000}"/>
    <cellStyle name="Normal 6 2 2 3 4_AVA DVA EL" xfId="32245" xr:uid="{00000000-0005-0000-0000-00005DB00000}"/>
    <cellStyle name="Normal 6 2 2 3 5" xfId="32246" xr:uid="{00000000-0005-0000-0000-00005EB00000}"/>
    <cellStyle name="Normal 6 2 2 3 5 2" xfId="32247" xr:uid="{00000000-0005-0000-0000-00005FB00000}"/>
    <cellStyle name="Normal 6 2 2 3 5_AVA DVA EL" xfId="32248" xr:uid="{00000000-0005-0000-0000-000060B00000}"/>
    <cellStyle name="Normal 6 2 2 3 6" xfId="32249" xr:uid="{00000000-0005-0000-0000-000061B00000}"/>
    <cellStyle name="Normal 6 2 2 3 7" xfId="32250" xr:uid="{00000000-0005-0000-0000-000062B00000}"/>
    <cellStyle name="Normal 6 2 2 3 8" xfId="50662" xr:uid="{00000000-0005-0000-0000-000063B00000}"/>
    <cellStyle name="Normal 6 2 2 3 9" xfId="50663" xr:uid="{00000000-0005-0000-0000-000064B00000}"/>
    <cellStyle name="Normal 6 2 2 3_3. Chng in credit spreads" xfId="50664" xr:uid="{00000000-0005-0000-0000-000065B00000}"/>
    <cellStyle name="Normal 6 2 2 4" xfId="8583" xr:uid="{00000000-0005-0000-0000-000066B00000}"/>
    <cellStyle name="Normal 6 2 2 4 2" xfId="8584" xr:uid="{00000000-0005-0000-0000-000067B00000}"/>
    <cellStyle name="Normal 6 2 2 4 2 2" xfId="50665" xr:uid="{00000000-0005-0000-0000-000068B00000}"/>
    <cellStyle name="Normal 6 2 2 4 3" xfId="8585" xr:uid="{00000000-0005-0000-0000-000069B00000}"/>
    <cellStyle name="Normal 6 2 2 4 4" xfId="32251" xr:uid="{00000000-0005-0000-0000-00006AB00000}"/>
    <cellStyle name="Normal 6 2 2 4 4 2" xfId="32252" xr:uid="{00000000-0005-0000-0000-00006BB00000}"/>
    <cellStyle name="Normal 6 2 2 4 4 3" xfId="32253" xr:uid="{00000000-0005-0000-0000-00006CB00000}"/>
    <cellStyle name="Normal 6 2 2 4 4_AVA DVA EL" xfId="32254" xr:uid="{00000000-0005-0000-0000-00006DB00000}"/>
    <cellStyle name="Normal 6 2 2 4 5" xfId="32255" xr:uid="{00000000-0005-0000-0000-00006EB00000}"/>
    <cellStyle name="Normal 6 2 2 4 5 2" xfId="32256" xr:uid="{00000000-0005-0000-0000-00006FB00000}"/>
    <cellStyle name="Normal 6 2 2 4 5_AVA DVA EL" xfId="32257" xr:uid="{00000000-0005-0000-0000-000070B00000}"/>
    <cellStyle name="Normal 6 2 2 4 6" xfId="32258" xr:uid="{00000000-0005-0000-0000-000071B00000}"/>
    <cellStyle name="Normal 6 2 2 4 7" xfId="32259" xr:uid="{00000000-0005-0000-0000-000072B00000}"/>
    <cellStyle name="Normal 6 2 2 4 8" xfId="50666" xr:uid="{00000000-0005-0000-0000-000073B00000}"/>
    <cellStyle name="Normal 6 2 2 4 9" xfId="50667" xr:uid="{00000000-0005-0000-0000-000074B00000}"/>
    <cellStyle name="Normal 6 2 2 4_3. Chng in credit spreads" xfId="50668" xr:uid="{00000000-0005-0000-0000-000075B00000}"/>
    <cellStyle name="Normal 6 2 2 5" xfId="8586" xr:uid="{00000000-0005-0000-0000-000076B00000}"/>
    <cellStyle name="Normal 6 2 2 5 2" xfId="32260" xr:uid="{00000000-0005-0000-0000-000077B00000}"/>
    <cellStyle name="Normal 6 2 2 5 2 2" xfId="32261" xr:uid="{00000000-0005-0000-0000-000078B00000}"/>
    <cellStyle name="Normal 6 2 2 5 2 3" xfId="32262" xr:uid="{00000000-0005-0000-0000-000079B00000}"/>
    <cellStyle name="Normal 6 2 2 5 2_AVA DVA EL" xfId="32263" xr:uid="{00000000-0005-0000-0000-00007AB00000}"/>
    <cellStyle name="Normal 6 2 2 5 3" xfId="32264" xr:uid="{00000000-0005-0000-0000-00007BB00000}"/>
    <cellStyle name="Normal 6 2 2 5 3 2" xfId="32265" xr:uid="{00000000-0005-0000-0000-00007CB00000}"/>
    <cellStyle name="Normal 6 2 2 5 3_AVA DVA EL" xfId="32266" xr:uid="{00000000-0005-0000-0000-00007DB00000}"/>
    <cellStyle name="Normal 6 2 2 5 4" xfId="32267" xr:uid="{00000000-0005-0000-0000-00007EB00000}"/>
    <cellStyle name="Normal 6 2 2 5 5" xfId="32268" xr:uid="{00000000-0005-0000-0000-00007FB00000}"/>
    <cellStyle name="Normal 6 2 2 5 6" xfId="50669" xr:uid="{00000000-0005-0000-0000-000080B00000}"/>
    <cellStyle name="Normal 6 2 2 5 7" xfId="50670" xr:uid="{00000000-0005-0000-0000-000081B00000}"/>
    <cellStyle name="Normal 6 2 2 5_AVA DVA EL" xfId="50671" xr:uid="{00000000-0005-0000-0000-000082B00000}"/>
    <cellStyle name="Normal 6 2 2 6" xfId="8587" xr:uid="{00000000-0005-0000-0000-000083B00000}"/>
    <cellStyle name="Normal 6 2 2 6 2" xfId="32269" xr:uid="{00000000-0005-0000-0000-000084B00000}"/>
    <cellStyle name="Normal 6 2 2 6 2 2" xfId="32270" xr:uid="{00000000-0005-0000-0000-000085B00000}"/>
    <cellStyle name="Normal 6 2 2 6 2 3" xfId="32271" xr:uid="{00000000-0005-0000-0000-000086B00000}"/>
    <cellStyle name="Normal 6 2 2 6 2_AVA DVA EL" xfId="32272" xr:uid="{00000000-0005-0000-0000-000087B00000}"/>
    <cellStyle name="Normal 6 2 2 6 3" xfId="32273" xr:uid="{00000000-0005-0000-0000-000088B00000}"/>
    <cellStyle name="Normal 6 2 2 6 3 2" xfId="32274" xr:uid="{00000000-0005-0000-0000-000089B00000}"/>
    <cellStyle name="Normal 6 2 2 6 3_AVA DVA EL" xfId="32275" xr:uid="{00000000-0005-0000-0000-00008AB00000}"/>
    <cellStyle name="Normal 6 2 2 6 4" xfId="32276" xr:uid="{00000000-0005-0000-0000-00008BB00000}"/>
    <cellStyle name="Normal 6 2 2 6 5" xfId="32277" xr:uid="{00000000-0005-0000-0000-00008CB00000}"/>
    <cellStyle name="Normal 6 2 2 6 6" xfId="50672" xr:uid="{00000000-0005-0000-0000-00008DB00000}"/>
    <cellStyle name="Normal 6 2 2 6_AVA DVA EL" xfId="50673" xr:uid="{00000000-0005-0000-0000-00008EB00000}"/>
    <cellStyle name="Normal 6 2 2 7" xfId="32278" xr:uid="{00000000-0005-0000-0000-00008FB00000}"/>
    <cellStyle name="Normal 6 2 2 7 2" xfId="32279" xr:uid="{00000000-0005-0000-0000-000090B00000}"/>
    <cellStyle name="Normal 6 2 2 7 3" xfId="32280" xr:uid="{00000000-0005-0000-0000-000091B00000}"/>
    <cellStyle name="Normal 6 2 2 7_AVA DVA EL" xfId="32281" xr:uid="{00000000-0005-0000-0000-000092B00000}"/>
    <cellStyle name="Normal 6 2 2 8" xfId="32282" xr:uid="{00000000-0005-0000-0000-000093B00000}"/>
    <cellStyle name="Normal 6 2 2 8 2" xfId="32283" xr:uid="{00000000-0005-0000-0000-000094B00000}"/>
    <cellStyle name="Normal 6 2 2 8 3" xfId="32284" xr:uid="{00000000-0005-0000-0000-000095B00000}"/>
    <cellStyle name="Normal 6 2 2 8_AVA DVA EL" xfId="32285" xr:uid="{00000000-0005-0000-0000-000096B00000}"/>
    <cellStyle name="Normal 6 2 2 9" xfId="32286" xr:uid="{00000000-0005-0000-0000-000097B00000}"/>
    <cellStyle name="Normal 6 2 2 9 2" xfId="32287" xr:uid="{00000000-0005-0000-0000-000098B00000}"/>
    <cellStyle name="Normal 6 2 2 9 3" xfId="32288" xr:uid="{00000000-0005-0000-0000-000099B00000}"/>
    <cellStyle name="Normal 6 2 2 9_AVA DVA EL" xfId="32289" xr:uid="{00000000-0005-0000-0000-00009AB00000}"/>
    <cellStyle name="Normal 6 2 2_3. Chng in credit spreads" xfId="50674" xr:uid="{00000000-0005-0000-0000-00009BB00000}"/>
    <cellStyle name="Normal 6 2 3" xfId="8588" xr:uid="{00000000-0005-0000-0000-00009CB00000}"/>
    <cellStyle name="Normal 6 2 3 10" xfId="50675" xr:uid="{00000000-0005-0000-0000-00009DB00000}"/>
    <cellStyle name="Normal 6 2 3 11" xfId="50676" xr:uid="{00000000-0005-0000-0000-00009EB00000}"/>
    <cellStyle name="Normal 6 2 3 12" xfId="50677" xr:uid="{00000000-0005-0000-0000-00009FB00000}"/>
    <cellStyle name="Normal 6 2 3 2" xfId="8589" xr:uid="{00000000-0005-0000-0000-0000A0B00000}"/>
    <cellStyle name="Normal 6 2 3 2 2" xfId="8590" xr:uid="{00000000-0005-0000-0000-0000A1B00000}"/>
    <cellStyle name="Normal 6 2 3 2 2 2" xfId="50678" xr:uid="{00000000-0005-0000-0000-0000A2B00000}"/>
    <cellStyle name="Normal 6 2 3 2 2 2 2" xfId="50679" xr:uid="{00000000-0005-0000-0000-0000A3B00000}"/>
    <cellStyle name="Normal 6 2 3 2 2 3" xfId="50680" xr:uid="{00000000-0005-0000-0000-0000A4B00000}"/>
    <cellStyle name="Normal 6 2 3 2 2_3. Chng in credit spreads" xfId="50681" xr:uid="{00000000-0005-0000-0000-0000A5B00000}"/>
    <cellStyle name="Normal 6 2 3 2 3" xfId="8591" xr:uid="{00000000-0005-0000-0000-0000A6B00000}"/>
    <cellStyle name="Normal 6 2 3 2 3 2" xfId="50682" xr:uid="{00000000-0005-0000-0000-0000A7B00000}"/>
    <cellStyle name="Normal 6 2 3 2 3 2 2" xfId="50683" xr:uid="{00000000-0005-0000-0000-0000A8B00000}"/>
    <cellStyle name="Normal 6 2 3 2 3 3" xfId="50684" xr:uid="{00000000-0005-0000-0000-0000A9B00000}"/>
    <cellStyle name="Normal 6 2 3 2 3_3. Chng in credit spreads" xfId="50685" xr:uid="{00000000-0005-0000-0000-0000AAB00000}"/>
    <cellStyle name="Normal 6 2 3 2 4" xfId="32290" xr:uid="{00000000-0005-0000-0000-0000ABB00000}"/>
    <cellStyle name="Normal 6 2 3 2 4 2" xfId="32291" xr:uid="{00000000-0005-0000-0000-0000ACB00000}"/>
    <cellStyle name="Normal 6 2 3 2 4 3" xfId="50686" xr:uid="{00000000-0005-0000-0000-0000ADB00000}"/>
    <cellStyle name="Normal 6 2 3 2 4_AVA DVA EL" xfId="32292" xr:uid="{00000000-0005-0000-0000-0000AEB00000}"/>
    <cellStyle name="Normal 6 2 3 2 5" xfId="32293" xr:uid="{00000000-0005-0000-0000-0000AFB00000}"/>
    <cellStyle name="Normal 6 2 3 2 6" xfId="50687" xr:uid="{00000000-0005-0000-0000-0000B0B00000}"/>
    <cellStyle name="Normal 6 2 3 2 7" xfId="50688" xr:uid="{00000000-0005-0000-0000-0000B1B00000}"/>
    <cellStyle name="Normal 6 2 3 2 8" xfId="50689" xr:uid="{00000000-0005-0000-0000-0000B2B00000}"/>
    <cellStyle name="Normal 6 2 3 2 9" xfId="50690" xr:uid="{00000000-0005-0000-0000-0000B3B00000}"/>
    <cellStyle name="Normal 6 2 3 2_3. Chng in credit spreads" xfId="50691" xr:uid="{00000000-0005-0000-0000-0000B4B00000}"/>
    <cellStyle name="Normal 6 2 3 3" xfId="8592" xr:uid="{00000000-0005-0000-0000-0000B5B00000}"/>
    <cellStyle name="Normal 6 2 3 3 2" xfId="8593" xr:uid="{00000000-0005-0000-0000-0000B6B00000}"/>
    <cellStyle name="Normal 6 2 3 3 2 2" xfId="50692" xr:uid="{00000000-0005-0000-0000-0000B7B00000}"/>
    <cellStyle name="Normal 6 2 3 3 3" xfId="8594" xr:uid="{00000000-0005-0000-0000-0000B8B00000}"/>
    <cellStyle name="Normal 6 2 3 3 4" xfId="32294" xr:uid="{00000000-0005-0000-0000-0000B9B00000}"/>
    <cellStyle name="Normal 6 2 3 3 4 2" xfId="32295" xr:uid="{00000000-0005-0000-0000-0000BAB00000}"/>
    <cellStyle name="Normal 6 2 3 3 4_AVA DVA EL" xfId="32296" xr:uid="{00000000-0005-0000-0000-0000BBB00000}"/>
    <cellStyle name="Normal 6 2 3 3 5" xfId="32297" xr:uid="{00000000-0005-0000-0000-0000BCB00000}"/>
    <cellStyle name="Normal 6 2 3 3 6" xfId="50693" xr:uid="{00000000-0005-0000-0000-0000BDB00000}"/>
    <cellStyle name="Normal 6 2 3 3 7" xfId="50694" xr:uid="{00000000-0005-0000-0000-0000BEB00000}"/>
    <cellStyle name="Normal 6 2 3 3 8" xfId="50695" xr:uid="{00000000-0005-0000-0000-0000BFB00000}"/>
    <cellStyle name="Normal 6 2 3 3 9" xfId="50696" xr:uid="{00000000-0005-0000-0000-0000C0B00000}"/>
    <cellStyle name="Normal 6 2 3 3_3. Chng in credit spreads" xfId="50697" xr:uid="{00000000-0005-0000-0000-0000C1B00000}"/>
    <cellStyle name="Normal 6 2 3 4" xfId="8595" xr:uid="{00000000-0005-0000-0000-0000C2B00000}"/>
    <cellStyle name="Normal 6 2 3 4 2" xfId="8596" xr:uid="{00000000-0005-0000-0000-0000C3B00000}"/>
    <cellStyle name="Normal 6 2 3 4 2 2" xfId="50698" xr:uid="{00000000-0005-0000-0000-0000C4B00000}"/>
    <cellStyle name="Normal 6 2 3 4 3" xfId="8597" xr:uid="{00000000-0005-0000-0000-0000C5B00000}"/>
    <cellStyle name="Normal 6 2 3 4 4" xfId="32298" xr:uid="{00000000-0005-0000-0000-0000C6B00000}"/>
    <cellStyle name="Normal 6 2 3 4 4 2" xfId="32299" xr:uid="{00000000-0005-0000-0000-0000C7B00000}"/>
    <cellStyle name="Normal 6 2 3 4 4_AVA DVA EL" xfId="32300" xr:uid="{00000000-0005-0000-0000-0000C8B00000}"/>
    <cellStyle name="Normal 6 2 3 4 5" xfId="32301" xr:uid="{00000000-0005-0000-0000-0000C9B00000}"/>
    <cellStyle name="Normal 6 2 3 4 6" xfId="50699" xr:uid="{00000000-0005-0000-0000-0000CAB00000}"/>
    <cellStyle name="Normal 6 2 3 4 7" xfId="50700" xr:uid="{00000000-0005-0000-0000-0000CBB00000}"/>
    <cellStyle name="Normal 6 2 3 4 8" xfId="50701" xr:uid="{00000000-0005-0000-0000-0000CCB00000}"/>
    <cellStyle name="Normal 6 2 3 4_3. Chng in credit spreads" xfId="50702" xr:uid="{00000000-0005-0000-0000-0000CDB00000}"/>
    <cellStyle name="Normal 6 2 3 5" xfId="8598" xr:uid="{00000000-0005-0000-0000-0000CEB00000}"/>
    <cellStyle name="Normal 6 2 3 5 2" xfId="32302" xr:uid="{00000000-0005-0000-0000-0000CFB00000}"/>
    <cellStyle name="Normal 6 2 3 5 2 2" xfId="32303" xr:uid="{00000000-0005-0000-0000-0000D0B00000}"/>
    <cellStyle name="Normal 6 2 3 5 2_AVA DVA EL" xfId="32304" xr:uid="{00000000-0005-0000-0000-0000D1B00000}"/>
    <cellStyle name="Normal 6 2 3 5 3" xfId="32305" xr:uid="{00000000-0005-0000-0000-0000D2B00000}"/>
    <cellStyle name="Normal 6 2 3 5 4" xfId="50703" xr:uid="{00000000-0005-0000-0000-0000D3B00000}"/>
    <cellStyle name="Normal 6 2 3 5 5" xfId="50704" xr:uid="{00000000-0005-0000-0000-0000D4B00000}"/>
    <cellStyle name="Normal 6 2 3 5 6" xfId="50705" xr:uid="{00000000-0005-0000-0000-0000D5B00000}"/>
    <cellStyle name="Normal 6 2 3 5_AVA DVA EL" xfId="50706" xr:uid="{00000000-0005-0000-0000-0000D6B00000}"/>
    <cellStyle name="Normal 6 2 3 6" xfId="8599" xr:uid="{00000000-0005-0000-0000-0000D7B00000}"/>
    <cellStyle name="Normal 6 2 3 7" xfId="32306" xr:uid="{00000000-0005-0000-0000-0000D8B00000}"/>
    <cellStyle name="Normal 6 2 3 7 2" xfId="32307" xr:uid="{00000000-0005-0000-0000-0000D9B00000}"/>
    <cellStyle name="Normal 6 2 3 7 3" xfId="32308" xr:uid="{00000000-0005-0000-0000-0000DAB00000}"/>
    <cellStyle name="Normal 6 2 3 7_AVA DVA EL" xfId="32309" xr:uid="{00000000-0005-0000-0000-0000DBB00000}"/>
    <cellStyle name="Normal 6 2 3 8" xfId="32310" xr:uid="{00000000-0005-0000-0000-0000DCB00000}"/>
    <cellStyle name="Normal 6 2 3 8 2" xfId="32311" xr:uid="{00000000-0005-0000-0000-0000DDB00000}"/>
    <cellStyle name="Normal 6 2 3 8_AVA DVA EL" xfId="32312" xr:uid="{00000000-0005-0000-0000-0000DEB00000}"/>
    <cellStyle name="Normal 6 2 3 9" xfId="32313" xr:uid="{00000000-0005-0000-0000-0000DFB00000}"/>
    <cellStyle name="Normal 6 2 3_3. Chng in credit spreads" xfId="50707" xr:uid="{00000000-0005-0000-0000-0000E0B00000}"/>
    <cellStyle name="Normal 6 2 4" xfId="8600" xr:uid="{00000000-0005-0000-0000-0000E1B00000}"/>
    <cellStyle name="Normal 6 2 4 2" xfId="8601" xr:uid="{00000000-0005-0000-0000-0000E2B00000}"/>
    <cellStyle name="Normal 6 2 4 2 2" xfId="50708" xr:uid="{00000000-0005-0000-0000-0000E3B00000}"/>
    <cellStyle name="Normal 6 2 4 2 2 2" xfId="50709" xr:uid="{00000000-0005-0000-0000-0000E4B00000}"/>
    <cellStyle name="Normal 6 2 4 2 3" xfId="50710" xr:uid="{00000000-0005-0000-0000-0000E5B00000}"/>
    <cellStyle name="Normal 6 2 4 2_3. Chng in credit spreads" xfId="50711" xr:uid="{00000000-0005-0000-0000-0000E6B00000}"/>
    <cellStyle name="Normal 6 2 4 3" xfId="8602" xr:uid="{00000000-0005-0000-0000-0000E7B00000}"/>
    <cellStyle name="Normal 6 2 4 3 2" xfId="50712" xr:uid="{00000000-0005-0000-0000-0000E8B00000}"/>
    <cellStyle name="Normal 6 2 4 3 2 2" xfId="50713" xr:uid="{00000000-0005-0000-0000-0000E9B00000}"/>
    <cellStyle name="Normal 6 2 4 3 3" xfId="50714" xr:uid="{00000000-0005-0000-0000-0000EAB00000}"/>
    <cellStyle name="Normal 6 2 4 3_3. Chng in credit spreads" xfId="50715" xr:uid="{00000000-0005-0000-0000-0000EBB00000}"/>
    <cellStyle name="Normal 6 2 4 4" xfId="32314" xr:uid="{00000000-0005-0000-0000-0000ECB00000}"/>
    <cellStyle name="Normal 6 2 4 4 2" xfId="32315" xr:uid="{00000000-0005-0000-0000-0000EDB00000}"/>
    <cellStyle name="Normal 6 2 4 4 3" xfId="32316" xr:uid="{00000000-0005-0000-0000-0000EEB00000}"/>
    <cellStyle name="Normal 6 2 4 4 4" xfId="50716" xr:uid="{00000000-0005-0000-0000-0000EFB00000}"/>
    <cellStyle name="Normal 6 2 4 4_AVA DVA EL" xfId="32317" xr:uid="{00000000-0005-0000-0000-0000F0B00000}"/>
    <cellStyle name="Normal 6 2 4 5" xfId="32318" xr:uid="{00000000-0005-0000-0000-0000F1B00000}"/>
    <cellStyle name="Normal 6 2 4 5 2" xfId="32319" xr:uid="{00000000-0005-0000-0000-0000F2B00000}"/>
    <cellStyle name="Normal 6 2 4 5_AVA DVA EL" xfId="32320" xr:uid="{00000000-0005-0000-0000-0000F3B00000}"/>
    <cellStyle name="Normal 6 2 4 6" xfId="32321" xr:uid="{00000000-0005-0000-0000-0000F4B00000}"/>
    <cellStyle name="Normal 6 2 4 7" xfId="32322" xr:uid="{00000000-0005-0000-0000-0000F5B00000}"/>
    <cellStyle name="Normal 6 2 4 8" xfId="50717" xr:uid="{00000000-0005-0000-0000-0000F6B00000}"/>
    <cellStyle name="Normal 6 2 4 9" xfId="50718" xr:uid="{00000000-0005-0000-0000-0000F7B00000}"/>
    <cellStyle name="Normal 6 2 4_3. Chng in credit spreads" xfId="50719" xr:uid="{00000000-0005-0000-0000-0000F8B00000}"/>
    <cellStyle name="Normal 6 2 5" xfId="8603" xr:uid="{00000000-0005-0000-0000-0000F9B00000}"/>
    <cellStyle name="Normal 6 2 5 2" xfId="8604" xr:uid="{00000000-0005-0000-0000-0000FAB00000}"/>
    <cellStyle name="Normal 6 2 5 2 2" xfId="50720" xr:uid="{00000000-0005-0000-0000-0000FBB00000}"/>
    <cellStyle name="Normal 6 2 5 3" xfId="8605" xr:uid="{00000000-0005-0000-0000-0000FCB00000}"/>
    <cellStyle name="Normal 6 2 5 4" xfId="32323" xr:uid="{00000000-0005-0000-0000-0000FDB00000}"/>
    <cellStyle name="Normal 6 2 5 4 2" xfId="32324" xr:uid="{00000000-0005-0000-0000-0000FEB00000}"/>
    <cellStyle name="Normal 6 2 5 4 3" xfId="32325" xr:uid="{00000000-0005-0000-0000-0000FFB00000}"/>
    <cellStyle name="Normal 6 2 5 4_AVA DVA EL" xfId="32326" xr:uid="{00000000-0005-0000-0000-000000B10000}"/>
    <cellStyle name="Normal 6 2 5 5" xfId="32327" xr:uid="{00000000-0005-0000-0000-000001B10000}"/>
    <cellStyle name="Normal 6 2 5 5 2" xfId="32328" xr:uid="{00000000-0005-0000-0000-000002B10000}"/>
    <cellStyle name="Normal 6 2 5 5_AVA DVA EL" xfId="32329" xr:uid="{00000000-0005-0000-0000-000003B10000}"/>
    <cellStyle name="Normal 6 2 5 6" xfId="32330" xr:uid="{00000000-0005-0000-0000-000004B10000}"/>
    <cellStyle name="Normal 6 2 5 7" xfId="32331" xr:uid="{00000000-0005-0000-0000-000005B10000}"/>
    <cellStyle name="Normal 6 2 5 8" xfId="50721" xr:uid="{00000000-0005-0000-0000-000006B10000}"/>
    <cellStyle name="Normal 6 2 5 9" xfId="50722" xr:uid="{00000000-0005-0000-0000-000007B10000}"/>
    <cellStyle name="Normal 6 2 5_3. Chng in credit spreads" xfId="50723" xr:uid="{00000000-0005-0000-0000-000008B10000}"/>
    <cellStyle name="Normal 6 2 6" xfId="8606" xr:uid="{00000000-0005-0000-0000-000009B10000}"/>
    <cellStyle name="Normal 6 2 6 2" xfId="8607" xr:uid="{00000000-0005-0000-0000-00000AB10000}"/>
    <cellStyle name="Normal 6 2 6 2 2" xfId="50724" xr:uid="{00000000-0005-0000-0000-00000BB10000}"/>
    <cellStyle name="Normal 6 2 6 3" xfId="8608" xr:uid="{00000000-0005-0000-0000-00000CB10000}"/>
    <cellStyle name="Normal 6 2 6 4" xfId="32332" xr:uid="{00000000-0005-0000-0000-00000DB10000}"/>
    <cellStyle name="Normal 6 2 6 4 2" xfId="32333" xr:uid="{00000000-0005-0000-0000-00000EB10000}"/>
    <cellStyle name="Normal 6 2 6 4 3" xfId="32334" xr:uid="{00000000-0005-0000-0000-00000FB10000}"/>
    <cellStyle name="Normal 6 2 6 4_AVA DVA EL" xfId="32335" xr:uid="{00000000-0005-0000-0000-000010B10000}"/>
    <cellStyle name="Normal 6 2 6 5" xfId="32336" xr:uid="{00000000-0005-0000-0000-000011B10000}"/>
    <cellStyle name="Normal 6 2 6 5 2" xfId="32337" xr:uid="{00000000-0005-0000-0000-000012B10000}"/>
    <cellStyle name="Normal 6 2 6 5_AVA DVA EL" xfId="32338" xr:uid="{00000000-0005-0000-0000-000013B10000}"/>
    <cellStyle name="Normal 6 2 6 6" xfId="32339" xr:uid="{00000000-0005-0000-0000-000014B10000}"/>
    <cellStyle name="Normal 6 2 6 7" xfId="32340" xr:uid="{00000000-0005-0000-0000-000015B10000}"/>
    <cellStyle name="Normal 6 2 6 8" xfId="50725" xr:uid="{00000000-0005-0000-0000-000016B10000}"/>
    <cellStyle name="Normal 6 2 6 9" xfId="50726" xr:uid="{00000000-0005-0000-0000-000017B10000}"/>
    <cellStyle name="Normal 6 2 6_3. Chng in credit spreads" xfId="50727" xr:uid="{00000000-0005-0000-0000-000018B10000}"/>
    <cellStyle name="Normal 6 2 7" xfId="8609" xr:uid="{00000000-0005-0000-0000-000019B10000}"/>
    <cellStyle name="Normal 6 2 7 2" xfId="32341" xr:uid="{00000000-0005-0000-0000-00001AB10000}"/>
    <cellStyle name="Normal 6 2 7 2 2" xfId="32342" xr:uid="{00000000-0005-0000-0000-00001BB10000}"/>
    <cellStyle name="Normal 6 2 7 2 3" xfId="32343" xr:uid="{00000000-0005-0000-0000-00001CB10000}"/>
    <cellStyle name="Normal 6 2 7 2_AVA DVA EL" xfId="32344" xr:uid="{00000000-0005-0000-0000-00001DB10000}"/>
    <cellStyle name="Normal 6 2 7 3" xfId="32345" xr:uid="{00000000-0005-0000-0000-00001EB10000}"/>
    <cellStyle name="Normal 6 2 7 3 2" xfId="32346" xr:uid="{00000000-0005-0000-0000-00001FB10000}"/>
    <cellStyle name="Normal 6 2 7 3_AVA DVA EL" xfId="32347" xr:uid="{00000000-0005-0000-0000-000020B10000}"/>
    <cellStyle name="Normal 6 2 7 4" xfId="32348" xr:uid="{00000000-0005-0000-0000-000021B10000}"/>
    <cellStyle name="Normal 6 2 7 5" xfId="32349" xr:uid="{00000000-0005-0000-0000-000022B10000}"/>
    <cellStyle name="Normal 6 2 7 6" xfId="50728" xr:uid="{00000000-0005-0000-0000-000023B10000}"/>
    <cellStyle name="Normal 6 2 7_AVA DVA EL" xfId="50729" xr:uid="{00000000-0005-0000-0000-000024B10000}"/>
    <cellStyle name="Normal 6 2 8" xfId="8610" xr:uid="{00000000-0005-0000-0000-000025B10000}"/>
    <cellStyle name="Normal 6 2 8 2" xfId="32350" xr:uid="{00000000-0005-0000-0000-000026B10000}"/>
    <cellStyle name="Normal 6 2 8 2 2" xfId="32351" xr:uid="{00000000-0005-0000-0000-000027B10000}"/>
    <cellStyle name="Normal 6 2 8 2 3" xfId="32352" xr:uid="{00000000-0005-0000-0000-000028B10000}"/>
    <cellStyle name="Normal 6 2 8 2_AVA DVA EL" xfId="32353" xr:uid="{00000000-0005-0000-0000-000029B10000}"/>
    <cellStyle name="Normal 6 2 8_AVA DVA EL" xfId="50730" xr:uid="{00000000-0005-0000-0000-00002AB10000}"/>
    <cellStyle name="Normal 6 2 9" xfId="8611" xr:uid="{00000000-0005-0000-0000-00002BB10000}"/>
    <cellStyle name="Normal 6 2 9 2" xfId="32354" xr:uid="{00000000-0005-0000-0000-00002CB10000}"/>
    <cellStyle name="Normal 6 2 9_AVA DVA EL" xfId="32355" xr:uid="{00000000-0005-0000-0000-00002DB10000}"/>
    <cellStyle name="Normal 6 2_3. Chng in credit spreads" xfId="50731" xr:uid="{00000000-0005-0000-0000-00002EB10000}"/>
    <cellStyle name="Normal 6 20" xfId="32356" xr:uid="{00000000-0005-0000-0000-00002FB10000}"/>
    <cellStyle name="Normal 6 21" xfId="35987" xr:uid="{00000000-0005-0000-0000-000030B10000}"/>
    <cellStyle name="Normal 6 22" xfId="36096" xr:uid="{00000000-0005-0000-0000-000031B10000}"/>
    <cellStyle name="Normal 6 23" xfId="36880" xr:uid="{00000000-0005-0000-0000-000032B10000}"/>
    <cellStyle name="Normal 6 3" xfId="8612" xr:uid="{00000000-0005-0000-0000-000033B10000}"/>
    <cellStyle name="Normal 6 3 10" xfId="32357" xr:uid="{00000000-0005-0000-0000-000034B10000}"/>
    <cellStyle name="Normal 6 3 10 2" xfId="32358" xr:uid="{00000000-0005-0000-0000-000035B10000}"/>
    <cellStyle name="Normal 6 3 10 3" xfId="32359" xr:uid="{00000000-0005-0000-0000-000036B10000}"/>
    <cellStyle name="Normal 6 3 10 4" xfId="36356" xr:uid="{00000000-0005-0000-0000-000037B10000}"/>
    <cellStyle name="Normal 6 3 10_AVA DVA EL" xfId="32360" xr:uid="{00000000-0005-0000-0000-000038B10000}"/>
    <cellStyle name="Normal 6 3 11" xfId="32361" xr:uid="{00000000-0005-0000-0000-000039B10000}"/>
    <cellStyle name="Normal 6 3 11 2" xfId="32362" xr:uid="{00000000-0005-0000-0000-00003AB10000}"/>
    <cellStyle name="Normal 6 3 11 3" xfId="32363" xr:uid="{00000000-0005-0000-0000-00003BB10000}"/>
    <cellStyle name="Normal 6 3 11_AVA DVA EL" xfId="32364" xr:uid="{00000000-0005-0000-0000-00003CB10000}"/>
    <cellStyle name="Normal 6 3 12" xfId="32365" xr:uid="{00000000-0005-0000-0000-00003DB10000}"/>
    <cellStyle name="Normal 6 3 12 2" xfId="32366" xr:uid="{00000000-0005-0000-0000-00003EB10000}"/>
    <cellStyle name="Normal 6 3 12_AVA DVA EL" xfId="32367" xr:uid="{00000000-0005-0000-0000-00003FB10000}"/>
    <cellStyle name="Normal 6 3 13" xfId="32368" xr:uid="{00000000-0005-0000-0000-000040B10000}"/>
    <cellStyle name="Normal 6 3 14" xfId="32369" xr:uid="{00000000-0005-0000-0000-000041B10000}"/>
    <cellStyle name="Normal 6 3 15" xfId="50732" xr:uid="{00000000-0005-0000-0000-000042B10000}"/>
    <cellStyle name="Normal 6 3 16" xfId="50733" xr:uid="{00000000-0005-0000-0000-000043B10000}"/>
    <cellStyle name="Normal 6 3 2" xfId="8613" xr:uid="{00000000-0005-0000-0000-000044B10000}"/>
    <cellStyle name="Normal 6 3 2 10" xfId="50734" xr:uid="{00000000-0005-0000-0000-000045B10000}"/>
    <cellStyle name="Normal 6 3 2 2" xfId="8614" xr:uid="{00000000-0005-0000-0000-000046B10000}"/>
    <cellStyle name="Normal 6 3 2 2 2" xfId="32370" xr:uid="{00000000-0005-0000-0000-000047B10000}"/>
    <cellStyle name="Normal 6 3 2 2 2 2" xfId="32371" xr:uid="{00000000-0005-0000-0000-000048B10000}"/>
    <cellStyle name="Normal 6 3 2 2 2 2 2" xfId="50735" xr:uid="{00000000-0005-0000-0000-000049B10000}"/>
    <cellStyle name="Normal 6 3 2 2 2 3" xfId="50736" xr:uid="{00000000-0005-0000-0000-00004AB10000}"/>
    <cellStyle name="Normal 6 3 2 2 2_3. Chng in credit spreads" xfId="50737" xr:uid="{00000000-0005-0000-0000-00004BB10000}"/>
    <cellStyle name="Normal 6 3 2 2 3" xfId="32372" xr:uid="{00000000-0005-0000-0000-00004CB10000}"/>
    <cellStyle name="Normal 6 3 2 2 3 2" xfId="50738" xr:uid="{00000000-0005-0000-0000-00004DB10000}"/>
    <cellStyle name="Normal 6 3 2 2 3 2 2" xfId="50739" xr:uid="{00000000-0005-0000-0000-00004EB10000}"/>
    <cellStyle name="Normal 6 3 2 2 3 3" xfId="50740" xr:uid="{00000000-0005-0000-0000-00004FB10000}"/>
    <cellStyle name="Normal 6 3 2 2 3_3. Chng in credit spreads" xfId="50741" xr:uid="{00000000-0005-0000-0000-000050B10000}"/>
    <cellStyle name="Normal 6 3 2 2 4" xfId="50742" xr:uid="{00000000-0005-0000-0000-000051B10000}"/>
    <cellStyle name="Normal 6 3 2 2 4 2" xfId="50743" xr:uid="{00000000-0005-0000-0000-000052B10000}"/>
    <cellStyle name="Normal 6 3 2 2 5" xfId="50744" xr:uid="{00000000-0005-0000-0000-000053B10000}"/>
    <cellStyle name="Normal 6 3 2 2 6" xfId="50745" xr:uid="{00000000-0005-0000-0000-000054B10000}"/>
    <cellStyle name="Normal 6 3 2 2 7" xfId="50746" xr:uid="{00000000-0005-0000-0000-000055B10000}"/>
    <cellStyle name="Normal 6 3 2 2_3. Chng in credit spreads" xfId="50747" xr:uid="{00000000-0005-0000-0000-000056B10000}"/>
    <cellStyle name="Normal 6 3 2 3" xfId="8615" xr:uid="{00000000-0005-0000-0000-000057B10000}"/>
    <cellStyle name="Normal 6 3 2 3 2" xfId="32373" xr:uid="{00000000-0005-0000-0000-000058B10000}"/>
    <cellStyle name="Normal 6 3 2 3 2 2" xfId="32374" xr:uid="{00000000-0005-0000-0000-000059B10000}"/>
    <cellStyle name="Normal 6 3 2 3 2 3" xfId="50748" xr:uid="{00000000-0005-0000-0000-00005AB10000}"/>
    <cellStyle name="Normal 6 3 2 3 2_AVA DVA EL" xfId="32375" xr:uid="{00000000-0005-0000-0000-00005BB10000}"/>
    <cellStyle name="Normal 6 3 2 3 3" xfId="32376" xr:uid="{00000000-0005-0000-0000-00005CB10000}"/>
    <cellStyle name="Normal 6 3 2 3 4" xfId="50749" xr:uid="{00000000-0005-0000-0000-00005DB10000}"/>
    <cellStyle name="Normal 6 3 2 3 5" xfId="50750" xr:uid="{00000000-0005-0000-0000-00005EB10000}"/>
    <cellStyle name="Normal 6 3 2 3 6" xfId="50751" xr:uid="{00000000-0005-0000-0000-00005FB10000}"/>
    <cellStyle name="Normal 6 3 2 3 7" xfId="50752" xr:uid="{00000000-0005-0000-0000-000060B10000}"/>
    <cellStyle name="Normal 6 3 2 3_3. Chng in credit spreads" xfId="50753" xr:uid="{00000000-0005-0000-0000-000061B10000}"/>
    <cellStyle name="Normal 6 3 2 4" xfId="32377" xr:uid="{00000000-0005-0000-0000-000062B10000}"/>
    <cellStyle name="Normal 6 3 2 4 2" xfId="32378" xr:uid="{00000000-0005-0000-0000-000063B10000}"/>
    <cellStyle name="Normal 6 3 2 4 2 2" xfId="32379" xr:uid="{00000000-0005-0000-0000-000064B10000}"/>
    <cellStyle name="Normal 6 3 2 4 2 3" xfId="50754" xr:uid="{00000000-0005-0000-0000-000065B10000}"/>
    <cellStyle name="Normal 6 3 2 4 2_AVA DVA EL" xfId="32380" xr:uid="{00000000-0005-0000-0000-000066B10000}"/>
    <cellStyle name="Normal 6 3 2 4 3" xfId="32381" xr:uid="{00000000-0005-0000-0000-000067B10000}"/>
    <cellStyle name="Normal 6 3 2 4 4" xfId="32382" xr:uid="{00000000-0005-0000-0000-000068B10000}"/>
    <cellStyle name="Normal 6 3 2 4 5" xfId="50755" xr:uid="{00000000-0005-0000-0000-000069B10000}"/>
    <cellStyle name="Normal 6 3 2 4 6" xfId="50756" xr:uid="{00000000-0005-0000-0000-00006AB10000}"/>
    <cellStyle name="Normal 6 3 2 4_3. Chng in credit spreads" xfId="50757" xr:uid="{00000000-0005-0000-0000-00006BB10000}"/>
    <cellStyle name="Normal 6 3 2 5" xfId="32383" xr:uid="{00000000-0005-0000-0000-00006CB10000}"/>
    <cellStyle name="Normal 6 3 2 5 2" xfId="32384" xr:uid="{00000000-0005-0000-0000-00006DB10000}"/>
    <cellStyle name="Normal 6 3 2 5 3" xfId="32385" xr:uid="{00000000-0005-0000-0000-00006EB10000}"/>
    <cellStyle name="Normal 6 3 2 5 4" xfId="50758" xr:uid="{00000000-0005-0000-0000-00006FB10000}"/>
    <cellStyle name="Normal 6 3 2 5 5" xfId="50759" xr:uid="{00000000-0005-0000-0000-000070B10000}"/>
    <cellStyle name="Normal 6 3 2 5_AVA DVA EL" xfId="32386" xr:uid="{00000000-0005-0000-0000-000071B10000}"/>
    <cellStyle name="Normal 6 3 2 6" xfId="32387" xr:uid="{00000000-0005-0000-0000-000072B10000}"/>
    <cellStyle name="Normal 6 3 2 6 2" xfId="32388" xr:uid="{00000000-0005-0000-0000-000073B10000}"/>
    <cellStyle name="Normal 6 3 2 6_AVA DVA EL" xfId="32389" xr:uid="{00000000-0005-0000-0000-000074B10000}"/>
    <cellStyle name="Normal 6 3 2 7" xfId="32390" xr:uid="{00000000-0005-0000-0000-000075B10000}"/>
    <cellStyle name="Normal 6 3 2 8" xfId="50760" xr:uid="{00000000-0005-0000-0000-000076B10000}"/>
    <cellStyle name="Normal 6 3 2 9" xfId="50761" xr:uid="{00000000-0005-0000-0000-000077B10000}"/>
    <cellStyle name="Normal 6 3 2_3. Chng in credit spreads" xfId="50762" xr:uid="{00000000-0005-0000-0000-000078B10000}"/>
    <cellStyle name="Normal 6 3 3" xfId="8616" xr:uid="{00000000-0005-0000-0000-000079B10000}"/>
    <cellStyle name="Normal 6 3 3 2" xfId="8617" xr:uid="{00000000-0005-0000-0000-00007AB10000}"/>
    <cellStyle name="Normal 6 3 3 2 2" xfId="50763" xr:uid="{00000000-0005-0000-0000-00007BB10000}"/>
    <cellStyle name="Normal 6 3 3 2 2 2" xfId="50764" xr:uid="{00000000-0005-0000-0000-00007CB10000}"/>
    <cellStyle name="Normal 6 3 3 2 2 2 2" xfId="50765" xr:uid="{00000000-0005-0000-0000-00007DB10000}"/>
    <cellStyle name="Normal 6 3 3 2 2 3" xfId="50766" xr:uid="{00000000-0005-0000-0000-00007EB10000}"/>
    <cellStyle name="Normal 6 3 3 2 2_3. Chng in credit spreads" xfId="50767" xr:uid="{00000000-0005-0000-0000-00007FB10000}"/>
    <cellStyle name="Normal 6 3 3 2 3" xfId="50768" xr:uid="{00000000-0005-0000-0000-000080B10000}"/>
    <cellStyle name="Normal 6 3 3 2 3 2" xfId="50769" xr:uid="{00000000-0005-0000-0000-000081B10000}"/>
    <cellStyle name="Normal 6 3 3 2 3 2 2" xfId="50770" xr:uid="{00000000-0005-0000-0000-000082B10000}"/>
    <cellStyle name="Normal 6 3 3 2 3 3" xfId="50771" xr:uid="{00000000-0005-0000-0000-000083B10000}"/>
    <cellStyle name="Normal 6 3 3 2 3_3. Chng in credit spreads" xfId="50772" xr:uid="{00000000-0005-0000-0000-000084B10000}"/>
    <cellStyle name="Normal 6 3 3 2 4" xfId="50773" xr:uid="{00000000-0005-0000-0000-000085B10000}"/>
    <cellStyle name="Normal 6 3 3 2 4 2" xfId="50774" xr:uid="{00000000-0005-0000-0000-000086B10000}"/>
    <cellStyle name="Normal 6 3 3 2 5" xfId="50775" xr:uid="{00000000-0005-0000-0000-000087B10000}"/>
    <cellStyle name="Normal 6 3 3 2_3. Chng in credit spreads" xfId="50776" xr:uid="{00000000-0005-0000-0000-000088B10000}"/>
    <cellStyle name="Normal 6 3 3 3" xfId="8618" xr:uid="{00000000-0005-0000-0000-000089B10000}"/>
    <cellStyle name="Normal 6 3 3 3 2" xfId="50777" xr:uid="{00000000-0005-0000-0000-00008AB10000}"/>
    <cellStyle name="Normal 6 3 3 3 2 2" xfId="50778" xr:uid="{00000000-0005-0000-0000-00008BB10000}"/>
    <cellStyle name="Normal 6 3 3 3 3" xfId="50779" xr:uid="{00000000-0005-0000-0000-00008CB10000}"/>
    <cellStyle name="Normal 6 3 3 3_3. Chng in credit spreads" xfId="50780" xr:uid="{00000000-0005-0000-0000-00008DB10000}"/>
    <cellStyle name="Normal 6 3 3 4" xfId="32391" xr:uid="{00000000-0005-0000-0000-00008EB10000}"/>
    <cellStyle name="Normal 6 3 3 4 2" xfId="32392" xr:uid="{00000000-0005-0000-0000-00008FB10000}"/>
    <cellStyle name="Normal 6 3 3 4 2 2" xfId="50781" xr:uid="{00000000-0005-0000-0000-000090B10000}"/>
    <cellStyle name="Normal 6 3 3 4 3" xfId="50782" xr:uid="{00000000-0005-0000-0000-000091B10000}"/>
    <cellStyle name="Normal 6 3 3 4_3. Chng in credit spreads" xfId="50783" xr:uid="{00000000-0005-0000-0000-000092B10000}"/>
    <cellStyle name="Normal 6 3 3 5" xfId="32393" xr:uid="{00000000-0005-0000-0000-000093B10000}"/>
    <cellStyle name="Normal 6 3 3 5 2" xfId="50784" xr:uid="{00000000-0005-0000-0000-000094B10000}"/>
    <cellStyle name="Normal 6 3 3 6" xfId="50785" xr:uid="{00000000-0005-0000-0000-000095B10000}"/>
    <cellStyle name="Normal 6 3 3 7" xfId="50786" xr:uid="{00000000-0005-0000-0000-000096B10000}"/>
    <cellStyle name="Normal 6 3 3 8" xfId="50787" xr:uid="{00000000-0005-0000-0000-000097B10000}"/>
    <cellStyle name="Normal 6 3 3 9" xfId="50788" xr:uid="{00000000-0005-0000-0000-000098B10000}"/>
    <cellStyle name="Normal 6 3 3_3. Chng in credit spreads" xfId="50789" xr:uid="{00000000-0005-0000-0000-000099B10000}"/>
    <cellStyle name="Normal 6 3 4" xfId="8619" xr:uid="{00000000-0005-0000-0000-00009AB10000}"/>
    <cellStyle name="Normal 6 3 4 2" xfId="8620" xr:uid="{00000000-0005-0000-0000-00009BB10000}"/>
    <cellStyle name="Normal 6 3 4 2 2" xfId="50790" xr:uid="{00000000-0005-0000-0000-00009CB10000}"/>
    <cellStyle name="Normal 6 3 4 2 2 2" xfId="50791" xr:uid="{00000000-0005-0000-0000-00009DB10000}"/>
    <cellStyle name="Normal 6 3 4 2 3" xfId="50792" xr:uid="{00000000-0005-0000-0000-00009EB10000}"/>
    <cellStyle name="Normal 6 3 4 2_3. Chng in credit spreads" xfId="50793" xr:uid="{00000000-0005-0000-0000-00009FB10000}"/>
    <cellStyle name="Normal 6 3 4 3" xfId="8621" xr:uid="{00000000-0005-0000-0000-0000A0B10000}"/>
    <cellStyle name="Normal 6 3 4 3 2" xfId="50794" xr:uid="{00000000-0005-0000-0000-0000A1B10000}"/>
    <cellStyle name="Normal 6 3 4 3 2 2" xfId="50795" xr:uid="{00000000-0005-0000-0000-0000A2B10000}"/>
    <cellStyle name="Normal 6 3 4 3 3" xfId="50796" xr:uid="{00000000-0005-0000-0000-0000A3B10000}"/>
    <cellStyle name="Normal 6 3 4 3_3. Chng in credit spreads" xfId="50797" xr:uid="{00000000-0005-0000-0000-0000A4B10000}"/>
    <cellStyle name="Normal 6 3 4 4" xfId="32394" xr:uid="{00000000-0005-0000-0000-0000A5B10000}"/>
    <cellStyle name="Normal 6 3 4 4 2" xfId="32395" xr:uid="{00000000-0005-0000-0000-0000A6B10000}"/>
    <cellStyle name="Normal 6 3 4 4 3" xfId="50798" xr:uid="{00000000-0005-0000-0000-0000A7B10000}"/>
    <cellStyle name="Normal 6 3 4 4_AVA DVA EL" xfId="32396" xr:uid="{00000000-0005-0000-0000-0000A8B10000}"/>
    <cellStyle name="Normal 6 3 4 5" xfId="32397" xr:uid="{00000000-0005-0000-0000-0000A9B10000}"/>
    <cellStyle name="Normal 6 3 4 6" xfId="50799" xr:uid="{00000000-0005-0000-0000-0000AAB10000}"/>
    <cellStyle name="Normal 6 3 4 7" xfId="50800" xr:uid="{00000000-0005-0000-0000-0000ABB10000}"/>
    <cellStyle name="Normal 6 3 4 8" xfId="50801" xr:uid="{00000000-0005-0000-0000-0000ACB10000}"/>
    <cellStyle name="Normal 6 3 4 9" xfId="50802" xr:uid="{00000000-0005-0000-0000-0000ADB10000}"/>
    <cellStyle name="Normal 6 3 4_3. Chng in credit spreads" xfId="50803" xr:uid="{00000000-0005-0000-0000-0000AEB10000}"/>
    <cellStyle name="Normal 6 3 5" xfId="8622" xr:uid="{00000000-0005-0000-0000-0000AFB10000}"/>
    <cellStyle name="Normal 6 3 5 2" xfId="32398" xr:uid="{00000000-0005-0000-0000-0000B0B10000}"/>
    <cellStyle name="Normal 6 3 5 2 2" xfId="32399" xr:uid="{00000000-0005-0000-0000-0000B1B10000}"/>
    <cellStyle name="Normal 6 3 5 2 3" xfId="50804" xr:uid="{00000000-0005-0000-0000-0000B2B10000}"/>
    <cellStyle name="Normal 6 3 5 2_AVA DVA EL" xfId="32400" xr:uid="{00000000-0005-0000-0000-0000B3B10000}"/>
    <cellStyle name="Normal 6 3 5 3" xfId="32401" xr:uid="{00000000-0005-0000-0000-0000B4B10000}"/>
    <cellStyle name="Normal 6 3 5 4" xfId="50805" xr:uid="{00000000-0005-0000-0000-0000B5B10000}"/>
    <cellStyle name="Normal 6 3 5 5" xfId="50806" xr:uid="{00000000-0005-0000-0000-0000B6B10000}"/>
    <cellStyle name="Normal 6 3 5 6" xfId="50807" xr:uid="{00000000-0005-0000-0000-0000B7B10000}"/>
    <cellStyle name="Normal 6 3 5_3. Chng in credit spreads" xfId="50808" xr:uid="{00000000-0005-0000-0000-0000B8B10000}"/>
    <cellStyle name="Normal 6 3 6" xfId="8623" xr:uid="{00000000-0005-0000-0000-0000B9B10000}"/>
    <cellStyle name="Normal 6 3 6 2" xfId="32402" xr:uid="{00000000-0005-0000-0000-0000BAB10000}"/>
    <cellStyle name="Normal 6 3 6 2 2" xfId="32403" xr:uid="{00000000-0005-0000-0000-0000BBB10000}"/>
    <cellStyle name="Normal 6 3 6 2 3" xfId="50809" xr:uid="{00000000-0005-0000-0000-0000BCB10000}"/>
    <cellStyle name="Normal 6 3 6 2_AVA DVA EL" xfId="32404" xr:uid="{00000000-0005-0000-0000-0000BDB10000}"/>
    <cellStyle name="Normal 6 3 6 3" xfId="32405" xr:uid="{00000000-0005-0000-0000-0000BEB10000}"/>
    <cellStyle name="Normal 6 3 6 4" xfId="50810" xr:uid="{00000000-0005-0000-0000-0000BFB10000}"/>
    <cellStyle name="Normal 6 3 6 5" xfId="50811" xr:uid="{00000000-0005-0000-0000-0000C0B10000}"/>
    <cellStyle name="Normal 6 3 6 6" xfId="50812" xr:uid="{00000000-0005-0000-0000-0000C1B10000}"/>
    <cellStyle name="Normal 6 3 6_3. Chng in credit spreads" xfId="50813" xr:uid="{00000000-0005-0000-0000-0000C2B10000}"/>
    <cellStyle name="Normal 6 3 7" xfId="32406" xr:uid="{00000000-0005-0000-0000-0000C3B10000}"/>
    <cellStyle name="Normal 6 3 7 2" xfId="32407" xr:uid="{00000000-0005-0000-0000-0000C4B10000}"/>
    <cellStyle name="Normal 6 3 7 3" xfId="32408" xr:uid="{00000000-0005-0000-0000-0000C5B10000}"/>
    <cellStyle name="Normal 6 3 7 4" xfId="36166" xr:uid="{00000000-0005-0000-0000-0000C6B10000}"/>
    <cellStyle name="Normal 6 3 7_AVA DVA EL" xfId="32409" xr:uid="{00000000-0005-0000-0000-0000C7B10000}"/>
    <cellStyle name="Normal 6 3 8" xfId="32410" xr:uid="{00000000-0005-0000-0000-0000C8B10000}"/>
    <cellStyle name="Normal 6 3 8 2" xfId="32411" xr:uid="{00000000-0005-0000-0000-0000C9B10000}"/>
    <cellStyle name="Normal 6 3 8 3" xfId="32412" xr:uid="{00000000-0005-0000-0000-0000CAB10000}"/>
    <cellStyle name="Normal 6 3 8 4" xfId="36241" xr:uid="{00000000-0005-0000-0000-0000CBB10000}"/>
    <cellStyle name="Normal 6 3 8_AVA DVA EL" xfId="32413" xr:uid="{00000000-0005-0000-0000-0000CCB10000}"/>
    <cellStyle name="Normal 6 3 9" xfId="32414" xr:uid="{00000000-0005-0000-0000-0000CDB10000}"/>
    <cellStyle name="Normal 6 3 9 2" xfId="32415" xr:uid="{00000000-0005-0000-0000-0000CEB10000}"/>
    <cellStyle name="Normal 6 3 9 3" xfId="32416" xr:uid="{00000000-0005-0000-0000-0000CFB10000}"/>
    <cellStyle name="Normal 6 3 9 4" xfId="36232" xr:uid="{00000000-0005-0000-0000-0000D0B10000}"/>
    <cellStyle name="Normal 6 3 9_AVA DVA EL" xfId="32417" xr:uid="{00000000-0005-0000-0000-0000D1B10000}"/>
    <cellStyle name="Normal 6 3_3. Chng in credit spreads" xfId="50814" xr:uid="{00000000-0005-0000-0000-0000D2B10000}"/>
    <cellStyle name="Normal 6 4" xfId="8624" xr:uid="{00000000-0005-0000-0000-0000D3B10000}"/>
    <cellStyle name="Normal 6 4 10" xfId="32418" xr:uid="{00000000-0005-0000-0000-0000D4B10000}"/>
    <cellStyle name="Normal 6 4 11" xfId="50815" xr:uid="{00000000-0005-0000-0000-0000D5B10000}"/>
    <cellStyle name="Normal 6 4 12" xfId="50816" xr:uid="{00000000-0005-0000-0000-0000D6B10000}"/>
    <cellStyle name="Normal 6 4 13" xfId="50817" xr:uid="{00000000-0005-0000-0000-0000D7B10000}"/>
    <cellStyle name="Normal 6 4 2" xfId="8625" xr:uid="{00000000-0005-0000-0000-0000D8B10000}"/>
    <cellStyle name="Normal 6 4 2 2" xfId="8626" xr:uid="{00000000-0005-0000-0000-0000D9B10000}"/>
    <cellStyle name="Normal 6 4 2 2 2" xfId="50818" xr:uid="{00000000-0005-0000-0000-0000DAB10000}"/>
    <cellStyle name="Normal 6 4 2 2 2 2" xfId="50819" xr:uid="{00000000-0005-0000-0000-0000DBB10000}"/>
    <cellStyle name="Normal 6 4 2 2 3" xfId="50820" xr:uid="{00000000-0005-0000-0000-0000DCB10000}"/>
    <cellStyle name="Normal 6 4 2 2_3. Chng in credit spreads" xfId="50821" xr:uid="{00000000-0005-0000-0000-0000DDB10000}"/>
    <cellStyle name="Normal 6 4 2 3" xfId="8627" xr:uid="{00000000-0005-0000-0000-0000DEB10000}"/>
    <cellStyle name="Normal 6 4 2 3 2" xfId="50822" xr:uid="{00000000-0005-0000-0000-0000DFB10000}"/>
    <cellStyle name="Normal 6 4 2 3 2 2" xfId="50823" xr:uid="{00000000-0005-0000-0000-0000E0B10000}"/>
    <cellStyle name="Normal 6 4 2 3 3" xfId="50824" xr:uid="{00000000-0005-0000-0000-0000E1B10000}"/>
    <cellStyle name="Normal 6 4 2 3_3. Chng in credit spreads" xfId="50825" xr:uid="{00000000-0005-0000-0000-0000E2B10000}"/>
    <cellStyle name="Normal 6 4 2 4" xfId="32419" xr:uid="{00000000-0005-0000-0000-0000E3B10000}"/>
    <cellStyle name="Normal 6 4 2 4 2" xfId="32420" xr:uid="{00000000-0005-0000-0000-0000E4B10000}"/>
    <cellStyle name="Normal 6 4 2 4 3" xfId="50826" xr:uid="{00000000-0005-0000-0000-0000E5B10000}"/>
    <cellStyle name="Normal 6 4 2 4_AVA DVA EL" xfId="32421" xr:uid="{00000000-0005-0000-0000-0000E6B10000}"/>
    <cellStyle name="Normal 6 4 2 5" xfId="32422" xr:uid="{00000000-0005-0000-0000-0000E7B10000}"/>
    <cellStyle name="Normal 6 4 2 6" xfId="50827" xr:uid="{00000000-0005-0000-0000-0000E8B10000}"/>
    <cellStyle name="Normal 6 4 2 7" xfId="50828" xr:uid="{00000000-0005-0000-0000-0000E9B10000}"/>
    <cellStyle name="Normal 6 4 2 8" xfId="50829" xr:uid="{00000000-0005-0000-0000-0000EAB10000}"/>
    <cellStyle name="Normal 6 4 2 9" xfId="50830" xr:uid="{00000000-0005-0000-0000-0000EBB10000}"/>
    <cellStyle name="Normal 6 4 2_3. Chng in credit spreads" xfId="50831" xr:uid="{00000000-0005-0000-0000-0000ECB10000}"/>
    <cellStyle name="Normal 6 4 3" xfId="8628" xr:uid="{00000000-0005-0000-0000-0000EDB10000}"/>
    <cellStyle name="Normal 6 4 3 2" xfId="8629" xr:uid="{00000000-0005-0000-0000-0000EEB10000}"/>
    <cellStyle name="Normal 6 4 3 2 2" xfId="50832" xr:uid="{00000000-0005-0000-0000-0000EFB10000}"/>
    <cellStyle name="Normal 6 4 3 3" xfId="8630" xr:uid="{00000000-0005-0000-0000-0000F0B10000}"/>
    <cellStyle name="Normal 6 4 3 4" xfId="32423" xr:uid="{00000000-0005-0000-0000-0000F1B10000}"/>
    <cellStyle name="Normal 6 4 3 4 2" xfId="32424" xr:uid="{00000000-0005-0000-0000-0000F2B10000}"/>
    <cellStyle name="Normal 6 4 3 4_AVA DVA EL" xfId="32425" xr:uid="{00000000-0005-0000-0000-0000F3B10000}"/>
    <cellStyle name="Normal 6 4 3 5" xfId="32426" xr:uid="{00000000-0005-0000-0000-0000F4B10000}"/>
    <cellStyle name="Normal 6 4 3 6" xfId="50833" xr:uid="{00000000-0005-0000-0000-0000F5B10000}"/>
    <cellStyle name="Normal 6 4 3 7" xfId="50834" xr:uid="{00000000-0005-0000-0000-0000F6B10000}"/>
    <cellStyle name="Normal 6 4 3 8" xfId="50835" xr:uid="{00000000-0005-0000-0000-0000F7B10000}"/>
    <cellStyle name="Normal 6 4 3 9" xfId="50836" xr:uid="{00000000-0005-0000-0000-0000F8B10000}"/>
    <cellStyle name="Normal 6 4 3_3. Chng in credit spreads" xfId="50837" xr:uid="{00000000-0005-0000-0000-0000F9B10000}"/>
    <cellStyle name="Normal 6 4 4" xfId="8631" xr:uid="{00000000-0005-0000-0000-0000FAB10000}"/>
    <cellStyle name="Normal 6 4 4 2" xfId="8632" xr:uid="{00000000-0005-0000-0000-0000FBB10000}"/>
    <cellStyle name="Normal 6 4 4 2 2" xfId="50838" xr:uid="{00000000-0005-0000-0000-0000FCB10000}"/>
    <cellStyle name="Normal 6 4 4 3" xfId="8633" xr:uid="{00000000-0005-0000-0000-0000FDB10000}"/>
    <cellStyle name="Normal 6 4 4 4" xfId="32427" xr:uid="{00000000-0005-0000-0000-0000FEB10000}"/>
    <cellStyle name="Normal 6 4 4 4 2" xfId="32428" xr:uid="{00000000-0005-0000-0000-0000FFB10000}"/>
    <cellStyle name="Normal 6 4 4 4_AVA DVA EL" xfId="32429" xr:uid="{00000000-0005-0000-0000-000000B20000}"/>
    <cellStyle name="Normal 6 4 4 5" xfId="32430" xr:uid="{00000000-0005-0000-0000-000001B20000}"/>
    <cellStyle name="Normal 6 4 4 6" xfId="50839" xr:uid="{00000000-0005-0000-0000-000002B20000}"/>
    <cellStyle name="Normal 6 4 4 7" xfId="50840" xr:uid="{00000000-0005-0000-0000-000003B20000}"/>
    <cellStyle name="Normal 6 4 4 8" xfId="50841" xr:uid="{00000000-0005-0000-0000-000004B20000}"/>
    <cellStyle name="Normal 6 4 4_3. Chng in credit spreads" xfId="50842" xr:uid="{00000000-0005-0000-0000-000005B20000}"/>
    <cellStyle name="Normal 6 4 5" xfId="8634" xr:uid="{00000000-0005-0000-0000-000006B20000}"/>
    <cellStyle name="Normal 6 4 5 2" xfId="32431" xr:uid="{00000000-0005-0000-0000-000007B20000}"/>
    <cellStyle name="Normal 6 4 5 2 2" xfId="32432" xr:uid="{00000000-0005-0000-0000-000008B20000}"/>
    <cellStyle name="Normal 6 4 5 2_AVA DVA EL" xfId="32433" xr:uid="{00000000-0005-0000-0000-000009B20000}"/>
    <cellStyle name="Normal 6 4 5 3" xfId="32434" xr:uid="{00000000-0005-0000-0000-00000AB20000}"/>
    <cellStyle name="Normal 6 4 5 4" xfId="50843" xr:uid="{00000000-0005-0000-0000-00000BB20000}"/>
    <cellStyle name="Normal 6 4 5 5" xfId="50844" xr:uid="{00000000-0005-0000-0000-00000CB20000}"/>
    <cellStyle name="Normal 6 4 5_AVA DVA EL" xfId="50845" xr:uid="{00000000-0005-0000-0000-00000DB20000}"/>
    <cellStyle name="Normal 6 4 6" xfId="8635" xr:uid="{00000000-0005-0000-0000-00000EB20000}"/>
    <cellStyle name="Normal 6 4 7" xfId="32435" xr:uid="{00000000-0005-0000-0000-00000FB20000}"/>
    <cellStyle name="Normal 6 4 7 2" xfId="32436" xr:uid="{00000000-0005-0000-0000-000010B20000}"/>
    <cellStyle name="Normal 6 4 7 3" xfId="32437" xr:uid="{00000000-0005-0000-0000-000011B20000}"/>
    <cellStyle name="Normal 6 4 7 4" xfId="36323" xr:uid="{00000000-0005-0000-0000-000012B20000}"/>
    <cellStyle name="Normal 6 4 7_AVA DVA EL" xfId="32438" xr:uid="{00000000-0005-0000-0000-000013B20000}"/>
    <cellStyle name="Normal 6 4 8" xfId="32439" xr:uid="{00000000-0005-0000-0000-000014B20000}"/>
    <cellStyle name="Normal 6 4 8 2" xfId="32440" xr:uid="{00000000-0005-0000-0000-000015B20000}"/>
    <cellStyle name="Normal 6 4 8 3" xfId="32441" xr:uid="{00000000-0005-0000-0000-000016B20000}"/>
    <cellStyle name="Normal 6 4 8_AVA DVA EL" xfId="32442" xr:uid="{00000000-0005-0000-0000-000017B20000}"/>
    <cellStyle name="Normal 6 4 9" xfId="32443" xr:uid="{00000000-0005-0000-0000-000018B20000}"/>
    <cellStyle name="Normal 6 4 9 2" xfId="32444" xr:uid="{00000000-0005-0000-0000-000019B20000}"/>
    <cellStyle name="Normal 6 4 9_AVA DVA EL" xfId="32445" xr:uid="{00000000-0005-0000-0000-00001AB20000}"/>
    <cellStyle name="Normal 6 4_3. Chng in credit spreads" xfId="50846" xr:uid="{00000000-0005-0000-0000-00001BB20000}"/>
    <cellStyle name="Normal 6 5" xfId="8636" xr:uid="{00000000-0005-0000-0000-00001CB20000}"/>
    <cellStyle name="Normal 6 5 2" xfId="8637" xr:uid="{00000000-0005-0000-0000-00001DB20000}"/>
    <cellStyle name="Normal 6 5 2 2" xfId="50847" xr:uid="{00000000-0005-0000-0000-00001EB20000}"/>
    <cellStyle name="Normal 6 5 2 2 2" xfId="50848" xr:uid="{00000000-0005-0000-0000-00001FB20000}"/>
    <cellStyle name="Normal 6 5 2 2 2 2" xfId="50849" xr:uid="{00000000-0005-0000-0000-000020B20000}"/>
    <cellStyle name="Normal 6 5 2 2 3" xfId="50850" xr:uid="{00000000-0005-0000-0000-000021B20000}"/>
    <cellStyle name="Normal 6 5 2 2_3. Chng in credit spreads" xfId="50851" xr:uid="{00000000-0005-0000-0000-000022B20000}"/>
    <cellStyle name="Normal 6 5 2 3" xfId="50852" xr:uid="{00000000-0005-0000-0000-000023B20000}"/>
    <cellStyle name="Normal 6 5 2 3 2" xfId="50853" xr:uid="{00000000-0005-0000-0000-000024B20000}"/>
    <cellStyle name="Normal 6 5 2 3 2 2" xfId="50854" xr:uid="{00000000-0005-0000-0000-000025B20000}"/>
    <cellStyle name="Normal 6 5 2 3 3" xfId="50855" xr:uid="{00000000-0005-0000-0000-000026B20000}"/>
    <cellStyle name="Normal 6 5 2 3_3. Chng in credit spreads" xfId="50856" xr:uid="{00000000-0005-0000-0000-000027B20000}"/>
    <cellStyle name="Normal 6 5 2 4" xfId="50857" xr:uid="{00000000-0005-0000-0000-000028B20000}"/>
    <cellStyle name="Normal 6 5 2 4 2" xfId="50858" xr:uid="{00000000-0005-0000-0000-000029B20000}"/>
    <cellStyle name="Normal 6 5 2 5" xfId="50859" xr:uid="{00000000-0005-0000-0000-00002AB20000}"/>
    <cellStyle name="Normal 6 5 2_3. Chng in credit spreads" xfId="50860" xr:uid="{00000000-0005-0000-0000-00002BB20000}"/>
    <cellStyle name="Normal 6 5 3" xfId="8638" xr:uid="{00000000-0005-0000-0000-00002CB20000}"/>
    <cellStyle name="Normal 6 5 3 2" xfId="50861" xr:uid="{00000000-0005-0000-0000-00002DB20000}"/>
    <cellStyle name="Normal 6 5 3 2 2" xfId="50862" xr:uid="{00000000-0005-0000-0000-00002EB20000}"/>
    <cellStyle name="Normal 6 5 3 3" xfId="50863" xr:uid="{00000000-0005-0000-0000-00002FB20000}"/>
    <cellStyle name="Normal 6 5 3_3. Chng in credit spreads" xfId="50864" xr:uid="{00000000-0005-0000-0000-000030B20000}"/>
    <cellStyle name="Normal 6 5 4" xfId="32446" xr:uid="{00000000-0005-0000-0000-000031B20000}"/>
    <cellStyle name="Normal 6 5 4 2" xfId="32447" xr:uid="{00000000-0005-0000-0000-000032B20000}"/>
    <cellStyle name="Normal 6 5 4 2 2" xfId="50865" xr:uid="{00000000-0005-0000-0000-000033B20000}"/>
    <cellStyle name="Normal 6 5 4 3" xfId="32448" xr:uid="{00000000-0005-0000-0000-000034B20000}"/>
    <cellStyle name="Normal 6 5 4 4" xfId="50866" xr:uid="{00000000-0005-0000-0000-000035B20000}"/>
    <cellStyle name="Normal 6 5 4_3. Chng in credit spreads" xfId="50867" xr:uid="{00000000-0005-0000-0000-000036B20000}"/>
    <cellStyle name="Normal 6 5 5" xfId="32449" xr:uid="{00000000-0005-0000-0000-000037B20000}"/>
    <cellStyle name="Normal 6 5 5 2" xfId="32450" xr:uid="{00000000-0005-0000-0000-000038B20000}"/>
    <cellStyle name="Normal 6 5 5 3" xfId="50868" xr:uid="{00000000-0005-0000-0000-000039B20000}"/>
    <cellStyle name="Normal 6 5 5_AVA DVA EL" xfId="32451" xr:uid="{00000000-0005-0000-0000-00003AB20000}"/>
    <cellStyle name="Normal 6 5 6" xfId="32452" xr:uid="{00000000-0005-0000-0000-00003BB20000}"/>
    <cellStyle name="Normal 6 5 7" xfId="32453" xr:uid="{00000000-0005-0000-0000-00003CB20000}"/>
    <cellStyle name="Normal 6 5 8" xfId="50869" xr:uid="{00000000-0005-0000-0000-00003DB20000}"/>
    <cellStyle name="Normal 6 5 9" xfId="50870" xr:uid="{00000000-0005-0000-0000-00003EB20000}"/>
    <cellStyle name="Normal 6 5_3. Chng in credit spreads" xfId="50871" xr:uid="{00000000-0005-0000-0000-00003FB20000}"/>
    <cellStyle name="Normal 6 6" xfId="8639" xr:uid="{00000000-0005-0000-0000-000040B20000}"/>
    <cellStyle name="Normal 6 6 2" xfId="8640" xr:uid="{00000000-0005-0000-0000-000041B20000}"/>
    <cellStyle name="Normal 6 6 2 2" xfId="50872" xr:uid="{00000000-0005-0000-0000-000042B20000}"/>
    <cellStyle name="Normal 6 6 2 2 2" xfId="50873" xr:uid="{00000000-0005-0000-0000-000043B20000}"/>
    <cellStyle name="Normal 6 6 2 3" xfId="50874" xr:uid="{00000000-0005-0000-0000-000044B20000}"/>
    <cellStyle name="Normal 6 6 2_3. Chng in credit spreads" xfId="50875" xr:uid="{00000000-0005-0000-0000-000045B20000}"/>
    <cellStyle name="Normal 6 6 3" xfId="8641" xr:uid="{00000000-0005-0000-0000-000046B20000}"/>
    <cellStyle name="Normal 6 6 3 2" xfId="50876" xr:uid="{00000000-0005-0000-0000-000047B20000}"/>
    <cellStyle name="Normal 6 6 3 2 2" xfId="50877" xr:uid="{00000000-0005-0000-0000-000048B20000}"/>
    <cellStyle name="Normal 6 6 3 3" xfId="50878" xr:uid="{00000000-0005-0000-0000-000049B20000}"/>
    <cellStyle name="Normal 6 6 3_3. Chng in credit spreads" xfId="50879" xr:uid="{00000000-0005-0000-0000-00004AB20000}"/>
    <cellStyle name="Normal 6 6 4" xfId="32454" xr:uid="{00000000-0005-0000-0000-00004BB20000}"/>
    <cellStyle name="Normal 6 6 4 2" xfId="32455" xr:uid="{00000000-0005-0000-0000-00004CB20000}"/>
    <cellStyle name="Normal 6 6 4 3" xfId="32456" xr:uid="{00000000-0005-0000-0000-00004DB20000}"/>
    <cellStyle name="Normal 6 6 4 4" xfId="50880" xr:uid="{00000000-0005-0000-0000-00004EB20000}"/>
    <cellStyle name="Normal 6 6 4_AVA DVA EL" xfId="32457" xr:uid="{00000000-0005-0000-0000-00004FB20000}"/>
    <cellStyle name="Normal 6 6 5" xfId="32458" xr:uid="{00000000-0005-0000-0000-000050B20000}"/>
    <cellStyle name="Normal 6 6 5 2" xfId="32459" xr:uid="{00000000-0005-0000-0000-000051B20000}"/>
    <cellStyle name="Normal 6 6 5_AVA DVA EL" xfId="32460" xr:uid="{00000000-0005-0000-0000-000052B20000}"/>
    <cellStyle name="Normal 6 6 6" xfId="32461" xr:uid="{00000000-0005-0000-0000-000053B20000}"/>
    <cellStyle name="Normal 6 6 7" xfId="32462" xr:uid="{00000000-0005-0000-0000-000054B20000}"/>
    <cellStyle name="Normal 6 6 8" xfId="50881" xr:uid="{00000000-0005-0000-0000-000055B20000}"/>
    <cellStyle name="Normal 6 6 9" xfId="50882" xr:uid="{00000000-0005-0000-0000-000056B20000}"/>
    <cellStyle name="Normal 6 6_3. Chng in credit spreads" xfId="50883" xr:uid="{00000000-0005-0000-0000-000057B20000}"/>
    <cellStyle name="Normal 6 7" xfId="8642" xr:uid="{00000000-0005-0000-0000-000058B20000}"/>
    <cellStyle name="Normal 6 7 2" xfId="8643" xr:uid="{00000000-0005-0000-0000-000059B20000}"/>
    <cellStyle name="Normal 6 7 2 2" xfId="50884" xr:uid="{00000000-0005-0000-0000-00005AB20000}"/>
    <cellStyle name="Normal 6 7 3" xfId="8644" xr:uid="{00000000-0005-0000-0000-00005BB20000}"/>
    <cellStyle name="Normal 6 7 4" xfId="32463" xr:uid="{00000000-0005-0000-0000-00005CB20000}"/>
    <cellStyle name="Normal 6 7 4 2" xfId="32464" xr:uid="{00000000-0005-0000-0000-00005DB20000}"/>
    <cellStyle name="Normal 6 7 4 3" xfId="32465" xr:uid="{00000000-0005-0000-0000-00005EB20000}"/>
    <cellStyle name="Normal 6 7 4_AVA DVA EL" xfId="32466" xr:uid="{00000000-0005-0000-0000-00005FB20000}"/>
    <cellStyle name="Normal 6 7 5" xfId="32467" xr:uid="{00000000-0005-0000-0000-000060B20000}"/>
    <cellStyle name="Normal 6 7 5 2" xfId="32468" xr:uid="{00000000-0005-0000-0000-000061B20000}"/>
    <cellStyle name="Normal 6 7 5_AVA DVA EL" xfId="32469" xr:uid="{00000000-0005-0000-0000-000062B20000}"/>
    <cellStyle name="Normal 6 7 6" xfId="32470" xr:uid="{00000000-0005-0000-0000-000063B20000}"/>
    <cellStyle name="Normal 6 7 7" xfId="32471" xr:uid="{00000000-0005-0000-0000-000064B20000}"/>
    <cellStyle name="Normal 6 7 8" xfId="50885" xr:uid="{00000000-0005-0000-0000-000065B20000}"/>
    <cellStyle name="Normal 6 7 9" xfId="50886" xr:uid="{00000000-0005-0000-0000-000066B20000}"/>
    <cellStyle name="Normal 6 7_3. Chng in credit spreads" xfId="50887" xr:uid="{00000000-0005-0000-0000-000067B20000}"/>
    <cellStyle name="Normal 6 8" xfId="8645" xr:uid="{00000000-0005-0000-0000-000068B20000}"/>
    <cellStyle name="Normal 6 8 2" xfId="32472" xr:uid="{00000000-0005-0000-0000-000069B20000}"/>
    <cellStyle name="Normal 6 8 2 2" xfId="32473" xr:uid="{00000000-0005-0000-0000-00006AB20000}"/>
    <cellStyle name="Normal 6 8 2 3" xfId="32474" xr:uid="{00000000-0005-0000-0000-00006BB20000}"/>
    <cellStyle name="Normal 6 8 2 4" xfId="50888" xr:uid="{00000000-0005-0000-0000-00006CB20000}"/>
    <cellStyle name="Normal 6 8 2_AVA DVA EL" xfId="32475" xr:uid="{00000000-0005-0000-0000-00006DB20000}"/>
    <cellStyle name="Normal 6 8 3" xfId="32476" xr:uid="{00000000-0005-0000-0000-00006EB20000}"/>
    <cellStyle name="Normal 6 8 3 2" xfId="32477" xr:uid="{00000000-0005-0000-0000-00006FB20000}"/>
    <cellStyle name="Normal 6 8 3_AVA DVA EL" xfId="32478" xr:uid="{00000000-0005-0000-0000-000070B20000}"/>
    <cellStyle name="Normal 6 8 4" xfId="32479" xr:uid="{00000000-0005-0000-0000-000071B20000}"/>
    <cellStyle name="Normal 6 8 5" xfId="32480" xr:uid="{00000000-0005-0000-0000-000072B20000}"/>
    <cellStyle name="Normal 6 8 6" xfId="50889" xr:uid="{00000000-0005-0000-0000-000073B20000}"/>
    <cellStyle name="Normal 6 8 7" xfId="50890" xr:uid="{00000000-0005-0000-0000-000074B20000}"/>
    <cellStyle name="Normal 6 8_3. Chng in credit spreads" xfId="50891" xr:uid="{00000000-0005-0000-0000-000075B20000}"/>
    <cellStyle name="Normal 6 9" xfId="8646" xr:uid="{00000000-0005-0000-0000-000076B20000}"/>
    <cellStyle name="Normal 6 9 2" xfId="32481" xr:uid="{00000000-0005-0000-0000-000077B20000}"/>
    <cellStyle name="Normal 6 9 2 2" xfId="32482" xr:uid="{00000000-0005-0000-0000-000078B20000}"/>
    <cellStyle name="Normal 6 9 2 3" xfId="32483" xr:uid="{00000000-0005-0000-0000-000079B20000}"/>
    <cellStyle name="Normal 6 9 2 4" xfId="50892" xr:uid="{00000000-0005-0000-0000-00007AB20000}"/>
    <cellStyle name="Normal 6 9 2_AVA DVA EL" xfId="32484" xr:uid="{00000000-0005-0000-0000-00007BB20000}"/>
    <cellStyle name="Normal 6 9 3" xfId="32485" xr:uid="{00000000-0005-0000-0000-00007CB20000}"/>
    <cellStyle name="Normal 6 9 3 2" xfId="32486" xr:uid="{00000000-0005-0000-0000-00007DB20000}"/>
    <cellStyle name="Normal 6 9 3 3" xfId="32487" xr:uid="{00000000-0005-0000-0000-00007EB20000}"/>
    <cellStyle name="Normal 6 9 3_AVA DVA EL" xfId="32488" xr:uid="{00000000-0005-0000-0000-00007FB20000}"/>
    <cellStyle name="Normal 6 9 4" xfId="50893" xr:uid="{00000000-0005-0000-0000-000080B20000}"/>
    <cellStyle name="Normal 6 9_3. Chng in credit spreads" xfId="50894"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89" xr:uid="{00000000-0005-0000-0000-000085B20000}"/>
    <cellStyle name="Normal 60 2 2 2" xfId="32490" xr:uid="{00000000-0005-0000-0000-000086B20000}"/>
    <cellStyle name="Normal 60 2 2 3" xfId="32491" xr:uid="{00000000-0005-0000-0000-000087B20000}"/>
    <cellStyle name="Normal 60 2 2_AVA DVA EL" xfId="32492" xr:uid="{00000000-0005-0000-0000-000088B20000}"/>
    <cellStyle name="Normal 60 2 3" xfId="32493" xr:uid="{00000000-0005-0000-0000-000089B20000}"/>
    <cellStyle name="Normal 60 2_AVA DVA EL" xfId="32494" xr:uid="{00000000-0005-0000-0000-00008AB20000}"/>
    <cellStyle name="Normal 60 3" xfId="32495" xr:uid="{00000000-0005-0000-0000-00008BB20000}"/>
    <cellStyle name="Normal 60 3 2" xfId="32496" xr:uid="{00000000-0005-0000-0000-00008CB20000}"/>
    <cellStyle name="Normal 60 3 3" xfId="32497" xr:uid="{00000000-0005-0000-0000-00008DB20000}"/>
    <cellStyle name="Normal 60 3_AVA DVA EL" xfId="32498" xr:uid="{00000000-0005-0000-0000-00008EB20000}"/>
    <cellStyle name="Normal 60 4" xfId="32499" xr:uid="{00000000-0005-0000-0000-00008FB20000}"/>
    <cellStyle name="Normal 60 4 2" xfId="32500" xr:uid="{00000000-0005-0000-0000-000090B20000}"/>
    <cellStyle name="Normal 60 4 3" xfId="32501" xr:uid="{00000000-0005-0000-0000-000091B20000}"/>
    <cellStyle name="Normal 60 4_AVA DVA EL" xfId="32502" xr:uid="{00000000-0005-0000-0000-000092B20000}"/>
    <cellStyle name="Normal 60 5" xfId="32503" xr:uid="{00000000-0005-0000-0000-000093B20000}"/>
    <cellStyle name="Normal 60 5 2" xfId="32504" xr:uid="{00000000-0005-0000-0000-000094B20000}"/>
    <cellStyle name="Normal 60 5 3" xfId="32505" xr:uid="{00000000-0005-0000-0000-000095B20000}"/>
    <cellStyle name="Normal 60 5_AVA DVA EL" xfId="32506" xr:uid="{00000000-0005-0000-0000-000096B20000}"/>
    <cellStyle name="Normal 60 6" xfId="32507" xr:uid="{00000000-0005-0000-0000-000097B20000}"/>
    <cellStyle name="Normal 60 6 2" xfId="32508" xr:uid="{00000000-0005-0000-0000-000098B20000}"/>
    <cellStyle name="Normal 60 6 3" xfId="32509" xr:uid="{00000000-0005-0000-0000-000099B20000}"/>
    <cellStyle name="Normal 60 6_AVA DVA EL" xfId="32510" xr:uid="{00000000-0005-0000-0000-00009AB20000}"/>
    <cellStyle name="Normal 60 7" xfId="32511" xr:uid="{00000000-0005-0000-0000-00009BB20000}"/>
    <cellStyle name="Normal 60 8" xfId="36883" xr:uid="{00000000-0005-0000-0000-00009CB20000}"/>
    <cellStyle name="Normal 60_4Q16" xfId="32512"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3" xr:uid="{00000000-0005-0000-0000-0000A1B20000}"/>
    <cellStyle name="Normal 61 2 2_AVA DVA EL" xfId="32514" xr:uid="{00000000-0005-0000-0000-0000A2B20000}"/>
    <cellStyle name="Normal 61 2 3" xfId="32515" xr:uid="{00000000-0005-0000-0000-0000A3B20000}"/>
    <cellStyle name="Normal 61 2 3 2" xfId="32516" xr:uid="{00000000-0005-0000-0000-0000A4B20000}"/>
    <cellStyle name="Normal 61 2 3 3" xfId="32517" xr:uid="{00000000-0005-0000-0000-0000A5B20000}"/>
    <cellStyle name="Normal 61 2 3_AVA DVA EL" xfId="32518" xr:uid="{00000000-0005-0000-0000-0000A6B20000}"/>
    <cellStyle name="Normal 61 2 4" xfId="32519" xr:uid="{00000000-0005-0000-0000-0000A7B20000}"/>
    <cellStyle name="Normal 61 2 5" xfId="36885" xr:uid="{00000000-0005-0000-0000-0000A8B20000}"/>
    <cellStyle name="Normal 61 2_4Q16" xfId="32520" xr:uid="{00000000-0005-0000-0000-0000A9B20000}"/>
    <cellStyle name="Normal 61 3" xfId="8653" xr:uid="{00000000-0005-0000-0000-0000AAB20000}"/>
    <cellStyle name="Normal 61 3 2" xfId="32521" xr:uid="{00000000-0005-0000-0000-0000ABB20000}"/>
    <cellStyle name="Normal 61 3 2 2" xfId="32522" xr:uid="{00000000-0005-0000-0000-0000ACB20000}"/>
    <cellStyle name="Normal 61 3 2 3" xfId="32523" xr:uid="{00000000-0005-0000-0000-0000ADB20000}"/>
    <cellStyle name="Normal 61 3 2_AVA DVA EL" xfId="32524" xr:uid="{00000000-0005-0000-0000-0000AEB20000}"/>
    <cellStyle name="Normal 61 3 3" xfId="32525" xr:uid="{00000000-0005-0000-0000-0000AFB20000}"/>
    <cellStyle name="Normal 61 3_AVA DVA EL" xfId="32526" xr:uid="{00000000-0005-0000-0000-0000B0B20000}"/>
    <cellStyle name="Normal 61 4" xfId="8654" xr:uid="{00000000-0005-0000-0000-0000B1B20000}"/>
    <cellStyle name="Normal 61 4 2" xfId="32527" xr:uid="{00000000-0005-0000-0000-0000B2B20000}"/>
    <cellStyle name="Normal 61 4_AVA DVA EL" xfId="32528" xr:uid="{00000000-0005-0000-0000-0000B3B20000}"/>
    <cellStyle name="Normal 61 5" xfId="32529" xr:uid="{00000000-0005-0000-0000-0000B4B20000}"/>
    <cellStyle name="Normal 61 5 2" xfId="32530" xr:uid="{00000000-0005-0000-0000-0000B5B20000}"/>
    <cellStyle name="Normal 61 5 3" xfId="32531" xr:uid="{00000000-0005-0000-0000-0000B6B20000}"/>
    <cellStyle name="Normal 61 5_AVA DVA EL" xfId="32532" xr:uid="{00000000-0005-0000-0000-0000B7B20000}"/>
    <cellStyle name="Normal 61 6" xfId="32533" xr:uid="{00000000-0005-0000-0000-0000B8B20000}"/>
    <cellStyle name="Normal 61 6 2" xfId="32534" xr:uid="{00000000-0005-0000-0000-0000B9B20000}"/>
    <cellStyle name="Normal 61 6 3" xfId="32535" xr:uid="{00000000-0005-0000-0000-0000BAB20000}"/>
    <cellStyle name="Normal 61 6_AVA DVA EL" xfId="32536" xr:uid="{00000000-0005-0000-0000-0000BBB20000}"/>
    <cellStyle name="Normal 61 7" xfId="32537" xr:uid="{00000000-0005-0000-0000-0000BCB20000}"/>
    <cellStyle name="Normal 61 8" xfId="36884" xr:uid="{00000000-0005-0000-0000-0000BDB20000}"/>
    <cellStyle name="Normal 61_4Q16" xfId="32538"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39" xr:uid="{00000000-0005-0000-0000-0000C3B20000}"/>
    <cellStyle name="Normal 62 2 2_AVA DVA EL" xfId="32540"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1" xr:uid="{00000000-0005-0000-0000-0000CBB20000}"/>
    <cellStyle name="Normal 62 3" xfId="8665" xr:uid="{00000000-0005-0000-0000-0000CCB20000}"/>
    <cellStyle name="Normal 62 3 2" xfId="8666" xr:uid="{00000000-0005-0000-0000-0000CDB20000}"/>
    <cellStyle name="Normal 62 3 3" xfId="32542" xr:uid="{00000000-0005-0000-0000-0000CEB20000}"/>
    <cellStyle name="Normal 62 3_AVA DVA EL" xfId="32543" xr:uid="{00000000-0005-0000-0000-0000CFB20000}"/>
    <cellStyle name="Normal 62 4" xfId="32544" xr:uid="{00000000-0005-0000-0000-0000D0B20000}"/>
    <cellStyle name="Normal 62 4 2" xfId="32545" xr:uid="{00000000-0005-0000-0000-0000D1B20000}"/>
    <cellStyle name="Normal 62 4 3" xfId="32546" xr:uid="{00000000-0005-0000-0000-0000D2B20000}"/>
    <cellStyle name="Normal 62 4_AVA DVA EL" xfId="32547" xr:uid="{00000000-0005-0000-0000-0000D3B20000}"/>
    <cellStyle name="Normal 62 5" xfId="32548" xr:uid="{00000000-0005-0000-0000-0000D4B20000}"/>
    <cellStyle name="Normal 62 5 2" xfId="32549" xr:uid="{00000000-0005-0000-0000-0000D5B20000}"/>
    <cellStyle name="Normal 62 5 3" xfId="32550" xr:uid="{00000000-0005-0000-0000-0000D6B20000}"/>
    <cellStyle name="Normal 62 5_AVA DVA EL" xfId="32551" xr:uid="{00000000-0005-0000-0000-0000D7B20000}"/>
    <cellStyle name="Normal 62 6" xfId="32552" xr:uid="{00000000-0005-0000-0000-0000D8B20000}"/>
    <cellStyle name="Normal 62 6 2" xfId="32553" xr:uid="{00000000-0005-0000-0000-0000D9B20000}"/>
    <cellStyle name="Normal 62 6 3" xfId="32554" xr:uid="{00000000-0005-0000-0000-0000DAB20000}"/>
    <cellStyle name="Normal 62 6_AVA DVA EL" xfId="32555" xr:uid="{00000000-0005-0000-0000-0000DBB20000}"/>
    <cellStyle name="Normal 62 7" xfId="32556" xr:uid="{00000000-0005-0000-0000-0000DCB20000}"/>
    <cellStyle name="Normal 62_4Q16" xfId="32557" xr:uid="{00000000-0005-0000-0000-0000DDB20000}"/>
    <cellStyle name="Normal 63" xfId="8667" xr:uid="{00000000-0005-0000-0000-0000DEB20000}"/>
    <cellStyle name="Normal 63 2" xfId="8668" xr:uid="{00000000-0005-0000-0000-0000DFB20000}"/>
    <cellStyle name="Normal 63 2 2" xfId="32558" xr:uid="{00000000-0005-0000-0000-0000E0B20000}"/>
    <cellStyle name="Normal 63 2 2 2" xfId="32559" xr:uid="{00000000-0005-0000-0000-0000E1B20000}"/>
    <cellStyle name="Normal 63 2 2 3" xfId="32560" xr:uid="{00000000-0005-0000-0000-0000E2B20000}"/>
    <cellStyle name="Normal 63 2 2_AVA DVA EL" xfId="32561" xr:uid="{00000000-0005-0000-0000-0000E3B20000}"/>
    <cellStyle name="Normal 63 2 3" xfId="32562" xr:uid="{00000000-0005-0000-0000-0000E4B20000}"/>
    <cellStyle name="Normal 63 2 4" xfId="32563" xr:uid="{00000000-0005-0000-0000-0000E5B20000}"/>
    <cellStyle name="Normal 63 2_AVA DVA EL" xfId="32564" xr:uid="{00000000-0005-0000-0000-0000E6B20000}"/>
    <cellStyle name="Normal 63 3" xfId="32565" xr:uid="{00000000-0005-0000-0000-0000E7B20000}"/>
    <cellStyle name="Normal 63 3 2" xfId="32566" xr:uid="{00000000-0005-0000-0000-0000E8B20000}"/>
    <cellStyle name="Normal 63 3 3" xfId="32567" xr:uid="{00000000-0005-0000-0000-0000E9B20000}"/>
    <cellStyle name="Normal 63 3_AVA DVA EL" xfId="32568" xr:uid="{00000000-0005-0000-0000-0000EAB20000}"/>
    <cellStyle name="Normal 63 4" xfId="32569" xr:uid="{00000000-0005-0000-0000-0000EBB20000}"/>
    <cellStyle name="Normal 63 4 2" xfId="32570" xr:uid="{00000000-0005-0000-0000-0000ECB20000}"/>
    <cellStyle name="Normal 63 4 3" xfId="32571" xr:uid="{00000000-0005-0000-0000-0000EDB20000}"/>
    <cellStyle name="Normal 63 4_AVA DVA EL" xfId="32572" xr:uid="{00000000-0005-0000-0000-0000EEB20000}"/>
    <cellStyle name="Normal 63 5" xfId="32573" xr:uid="{00000000-0005-0000-0000-0000EFB20000}"/>
    <cellStyle name="Normal 63 5 2" xfId="32574" xr:uid="{00000000-0005-0000-0000-0000F0B20000}"/>
    <cellStyle name="Normal 63 5 3" xfId="32575" xr:uid="{00000000-0005-0000-0000-0000F1B20000}"/>
    <cellStyle name="Normal 63 5_AVA DVA EL" xfId="32576" xr:uid="{00000000-0005-0000-0000-0000F2B20000}"/>
    <cellStyle name="Normal 63 6" xfId="32577" xr:uid="{00000000-0005-0000-0000-0000F3B20000}"/>
    <cellStyle name="Normal 63_AVA DVA EL" xfId="32578" xr:uid="{00000000-0005-0000-0000-0000F4B20000}"/>
    <cellStyle name="Normal 64" xfId="8669" xr:uid="{00000000-0005-0000-0000-0000F5B20000}"/>
    <cellStyle name="Normal 64 2" xfId="8670" xr:uid="{00000000-0005-0000-0000-0000F6B20000}"/>
    <cellStyle name="Normal 64 2 2" xfId="32579" xr:uid="{00000000-0005-0000-0000-0000F7B20000}"/>
    <cellStyle name="Normal 64 2 2 2" xfId="32580" xr:uid="{00000000-0005-0000-0000-0000F8B20000}"/>
    <cellStyle name="Normal 64 2 2 3" xfId="32581" xr:uid="{00000000-0005-0000-0000-0000F9B20000}"/>
    <cellStyle name="Normal 64 2 2_AVA DVA EL" xfId="32582" xr:uid="{00000000-0005-0000-0000-0000FAB20000}"/>
    <cellStyle name="Normal 64 2 3" xfId="32583" xr:uid="{00000000-0005-0000-0000-0000FBB20000}"/>
    <cellStyle name="Normal 64 2_AVA DVA EL" xfId="32584" xr:uid="{00000000-0005-0000-0000-0000FCB20000}"/>
    <cellStyle name="Normal 64 3" xfId="32585" xr:uid="{00000000-0005-0000-0000-0000FDB20000}"/>
    <cellStyle name="Normal 64 3 2" xfId="32586" xr:uid="{00000000-0005-0000-0000-0000FEB20000}"/>
    <cellStyle name="Normal 64 3 3" xfId="32587" xr:uid="{00000000-0005-0000-0000-0000FFB20000}"/>
    <cellStyle name="Normal 64 3_AVA DVA EL" xfId="32588" xr:uid="{00000000-0005-0000-0000-000000B30000}"/>
    <cellStyle name="Normal 64 4" xfId="32589" xr:uid="{00000000-0005-0000-0000-000001B30000}"/>
    <cellStyle name="Normal 64 4 2" xfId="32590" xr:uid="{00000000-0005-0000-0000-000002B30000}"/>
    <cellStyle name="Normal 64 4 3" xfId="32591" xr:uid="{00000000-0005-0000-0000-000003B30000}"/>
    <cellStyle name="Normal 64 4_AVA DVA EL" xfId="32592" xr:uid="{00000000-0005-0000-0000-000004B30000}"/>
    <cellStyle name="Normal 64 5" xfId="32593" xr:uid="{00000000-0005-0000-0000-000005B30000}"/>
    <cellStyle name="Normal 64 5 2" xfId="32594" xr:uid="{00000000-0005-0000-0000-000006B30000}"/>
    <cellStyle name="Normal 64 5 3" xfId="32595" xr:uid="{00000000-0005-0000-0000-000007B30000}"/>
    <cellStyle name="Normal 64 5_AVA DVA EL" xfId="32596" xr:uid="{00000000-0005-0000-0000-000008B30000}"/>
    <cellStyle name="Normal 64 6" xfId="32597" xr:uid="{00000000-0005-0000-0000-000009B30000}"/>
    <cellStyle name="Normal 64 6 2" xfId="32598" xr:uid="{00000000-0005-0000-0000-00000AB30000}"/>
    <cellStyle name="Normal 64 6 3" xfId="32599" xr:uid="{00000000-0005-0000-0000-00000BB30000}"/>
    <cellStyle name="Normal 64 6_AVA DVA EL" xfId="32600" xr:uid="{00000000-0005-0000-0000-00000CB30000}"/>
    <cellStyle name="Normal 64 7" xfId="32601" xr:uid="{00000000-0005-0000-0000-00000DB30000}"/>
    <cellStyle name="Normal 64 8" xfId="36886" xr:uid="{00000000-0005-0000-0000-00000EB30000}"/>
    <cellStyle name="Normal 64_4Q16" xfId="32602" xr:uid="{00000000-0005-0000-0000-00000FB30000}"/>
    <cellStyle name="Normal 65" xfId="8671" xr:uid="{00000000-0005-0000-0000-000010B30000}"/>
    <cellStyle name="Normal 65 2" xfId="32603" xr:uid="{00000000-0005-0000-0000-000011B30000}"/>
    <cellStyle name="Normal 65 2 2" xfId="32604" xr:uid="{00000000-0005-0000-0000-000012B30000}"/>
    <cellStyle name="Normal 65 2 3" xfId="32605" xr:uid="{00000000-0005-0000-0000-000013B30000}"/>
    <cellStyle name="Normal 65 2_AVA DVA EL" xfId="32606" xr:uid="{00000000-0005-0000-0000-000014B30000}"/>
    <cellStyle name="Normal 65 3" xfId="32607" xr:uid="{00000000-0005-0000-0000-000015B30000}"/>
    <cellStyle name="Normal 65 3 2" xfId="32608" xr:uid="{00000000-0005-0000-0000-000016B30000}"/>
    <cellStyle name="Normal 65 3 3" xfId="32609" xr:uid="{00000000-0005-0000-0000-000017B30000}"/>
    <cellStyle name="Normal 65 3_AVA DVA EL" xfId="32610" xr:uid="{00000000-0005-0000-0000-000018B30000}"/>
    <cellStyle name="Normal 65 4" xfId="32611" xr:uid="{00000000-0005-0000-0000-000019B30000}"/>
    <cellStyle name="Normal 65 4 2" xfId="32612" xr:uid="{00000000-0005-0000-0000-00001AB30000}"/>
    <cellStyle name="Normal 65 4 3" xfId="32613" xr:uid="{00000000-0005-0000-0000-00001BB30000}"/>
    <cellStyle name="Normal 65 4_AVA DVA EL" xfId="32614" xr:uid="{00000000-0005-0000-0000-00001CB30000}"/>
    <cellStyle name="Normal 65 5" xfId="32615" xr:uid="{00000000-0005-0000-0000-00001DB30000}"/>
    <cellStyle name="Normal 65 5 2" xfId="32616" xr:uid="{00000000-0005-0000-0000-00001EB30000}"/>
    <cellStyle name="Normal 65 5 3" xfId="32617" xr:uid="{00000000-0005-0000-0000-00001FB30000}"/>
    <cellStyle name="Normal 65 5_AVA DVA EL" xfId="32618" xr:uid="{00000000-0005-0000-0000-000020B30000}"/>
    <cellStyle name="Normal 65 6" xfId="32619" xr:uid="{00000000-0005-0000-0000-000021B30000}"/>
    <cellStyle name="Normal 65 6 2" xfId="32620" xr:uid="{00000000-0005-0000-0000-000022B30000}"/>
    <cellStyle name="Normal 65 6 3" xfId="32621" xr:uid="{00000000-0005-0000-0000-000023B30000}"/>
    <cellStyle name="Normal 65 6_AVA DVA EL" xfId="32622" xr:uid="{00000000-0005-0000-0000-000024B30000}"/>
    <cellStyle name="Normal 65 7" xfId="32623" xr:uid="{00000000-0005-0000-0000-000025B30000}"/>
    <cellStyle name="Normal 65_AVA DVA EL" xfId="32624" xr:uid="{00000000-0005-0000-0000-000026B30000}"/>
    <cellStyle name="Normal 66" xfId="8672" xr:uid="{00000000-0005-0000-0000-000027B30000}"/>
    <cellStyle name="Normal 66 2" xfId="8673" xr:uid="{00000000-0005-0000-0000-000028B30000}"/>
    <cellStyle name="Normal 66 2 2" xfId="32625" xr:uid="{00000000-0005-0000-0000-000029B30000}"/>
    <cellStyle name="Normal 66 2 2 2" xfId="32626" xr:uid="{00000000-0005-0000-0000-00002AB30000}"/>
    <cellStyle name="Normal 66 2 2 3" xfId="32627" xr:uid="{00000000-0005-0000-0000-00002BB30000}"/>
    <cellStyle name="Normal 66 2 2_AVA DVA EL" xfId="32628" xr:uid="{00000000-0005-0000-0000-00002CB30000}"/>
    <cellStyle name="Normal 66 2 3" xfId="32629" xr:uid="{00000000-0005-0000-0000-00002DB30000}"/>
    <cellStyle name="Normal 66 2_AVA DVA EL" xfId="32630" xr:uid="{00000000-0005-0000-0000-00002EB30000}"/>
    <cellStyle name="Normal 66 3" xfId="32631" xr:uid="{00000000-0005-0000-0000-00002FB30000}"/>
    <cellStyle name="Normal 66 3 2" xfId="32632" xr:uid="{00000000-0005-0000-0000-000030B30000}"/>
    <cellStyle name="Normal 66 3 3" xfId="32633" xr:uid="{00000000-0005-0000-0000-000031B30000}"/>
    <cellStyle name="Normal 66 3_AVA DVA EL" xfId="32634" xr:uid="{00000000-0005-0000-0000-000032B30000}"/>
    <cellStyle name="Normal 66 4" xfId="32635" xr:uid="{00000000-0005-0000-0000-000033B30000}"/>
    <cellStyle name="Normal 66 4 2" xfId="32636" xr:uid="{00000000-0005-0000-0000-000034B30000}"/>
    <cellStyle name="Normal 66 4 3" xfId="32637" xr:uid="{00000000-0005-0000-0000-000035B30000}"/>
    <cellStyle name="Normal 66 4_AVA DVA EL" xfId="32638" xr:uid="{00000000-0005-0000-0000-000036B30000}"/>
    <cellStyle name="Normal 66 5" xfId="32639" xr:uid="{00000000-0005-0000-0000-000037B30000}"/>
    <cellStyle name="Normal 66 5 2" xfId="32640" xr:uid="{00000000-0005-0000-0000-000038B30000}"/>
    <cellStyle name="Normal 66 5 3" xfId="32641" xr:uid="{00000000-0005-0000-0000-000039B30000}"/>
    <cellStyle name="Normal 66 5_AVA DVA EL" xfId="32642" xr:uid="{00000000-0005-0000-0000-00003AB30000}"/>
    <cellStyle name="Normal 66 6" xfId="32643" xr:uid="{00000000-0005-0000-0000-00003BB30000}"/>
    <cellStyle name="Normal 66 6 2" xfId="32644" xr:uid="{00000000-0005-0000-0000-00003CB30000}"/>
    <cellStyle name="Normal 66 6 3" xfId="32645" xr:uid="{00000000-0005-0000-0000-00003DB30000}"/>
    <cellStyle name="Normal 66 6_AVA DVA EL" xfId="32646" xr:uid="{00000000-0005-0000-0000-00003EB30000}"/>
    <cellStyle name="Normal 66 7" xfId="32647" xr:uid="{00000000-0005-0000-0000-00003FB30000}"/>
    <cellStyle name="Normal 66 8" xfId="36887" xr:uid="{00000000-0005-0000-0000-000040B30000}"/>
    <cellStyle name="Normal 66_4Q16" xfId="32648" xr:uid="{00000000-0005-0000-0000-000041B30000}"/>
    <cellStyle name="Normal 67" xfId="8674" xr:uid="{00000000-0005-0000-0000-000042B30000}"/>
    <cellStyle name="Normal 67 2" xfId="8675" xr:uid="{00000000-0005-0000-0000-000043B30000}"/>
    <cellStyle name="Normal 67 2 2" xfId="32649" xr:uid="{00000000-0005-0000-0000-000044B30000}"/>
    <cellStyle name="Normal 67 2 2 2" xfId="32650" xr:uid="{00000000-0005-0000-0000-000045B30000}"/>
    <cellStyle name="Normal 67 2 2 3" xfId="32651" xr:uid="{00000000-0005-0000-0000-000046B30000}"/>
    <cellStyle name="Normal 67 2 2_AVA DVA EL" xfId="32652" xr:uid="{00000000-0005-0000-0000-000047B30000}"/>
    <cellStyle name="Normal 67 2 3" xfId="32653" xr:uid="{00000000-0005-0000-0000-000048B30000}"/>
    <cellStyle name="Normal 67 2_AVA DVA EL" xfId="32654" xr:uid="{00000000-0005-0000-0000-000049B30000}"/>
    <cellStyle name="Normal 67 3" xfId="32655" xr:uid="{00000000-0005-0000-0000-00004AB30000}"/>
    <cellStyle name="Normal 67 3 2" xfId="32656" xr:uid="{00000000-0005-0000-0000-00004BB30000}"/>
    <cellStyle name="Normal 67 3 3" xfId="32657" xr:uid="{00000000-0005-0000-0000-00004CB30000}"/>
    <cellStyle name="Normal 67 3_AVA DVA EL" xfId="32658" xr:uid="{00000000-0005-0000-0000-00004DB30000}"/>
    <cellStyle name="Normal 67 4" xfId="32659" xr:uid="{00000000-0005-0000-0000-00004EB30000}"/>
    <cellStyle name="Normal 67 4 2" xfId="32660" xr:uid="{00000000-0005-0000-0000-00004FB30000}"/>
    <cellStyle name="Normal 67 4 3" xfId="32661" xr:uid="{00000000-0005-0000-0000-000050B30000}"/>
    <cellStyle name="Normal 67 4_AVA DVA EL" xfId="32662" xr:uid="{00000000-0005-0000-0000-000051B30000}"/>
    <cellStyle name="Normal 67 5" xfId="32663" xr:uid="{00000000-0005-0000-0000-000052B30000}"/>
    <cellStyle name="Normal 67 5 2" xfId="32664" xr:uid="{00000000-0005-0000-0000-000053B30000}"/>
    <cellStyle name="Normal 67 5 3" xfId="32665" xr:uid="{00000000-0005-0000-0000-000054B30000}"/>
    <cellStyle name="Normal 67 5_AVA DVA EL" xfId="32666" xr:uid="{00000000-0005-0000-0000-000055B30000}"/>
    <cellStyle name="Normal 67 6" xfId="32667" xr:uid="{00000000-0005-0000-0000-000056B30000}"/>
    <cellStyle name="Normal 67 6 2" xfId="32668" xr:uid="{00000000-0005-0000-0000-000057B30000}"/>
    <cellStyle name="Normal 67 6 3" xfId="32669" xr:uid="{00000000-0005-0000-0000-000058B30000}"/>
    <cellStyle name="Normal 67 6_AVA DVA EL" xfId="32670" xr:uid="{00000000-0005-0000-0000-000059B30000}"/>
    <cellStyle name="Normal 67 7" xfId="32671" xr:uid="{00000000-0005-0000-0000-00005AB30000}"/>
    <cellStyle name="Normal 67 8" xfId="36888" xr:uid="{00000000-0005-0000-0000-00005BB30000}"/>
    <cellStyle name="Normal 67_4Q16" xfId="32672" xr:uid="{00000000-0005-0000-0000-00005CB30000}"/>
    <cellStyle name="Normal 68" xfId="8676" xr:uid="{00000000-0005-0000-0000-00005DB30000}"/>
    <cellStyle name="Normal 68 2" xfId="8677" xr:uid="{00000000-0005-0000-0000-00005EB30000}"/>
    <cellStyle name="Normal 68 2 2" xfId="32673" xr:uid="{00000000-0005-0000-0000-00005FB30000}"/>
    <cellStyle name="Normal 68 2 3" xfId="32674" xr:uid="{00000000-0005-0000-0000-000060B30000}"/>
    <cellStyle name="Normal 68 2_AVA DVA EL" xfId="32675" xr:uid="{00000000-0005-0000-0000-000061B30000}"/>
    <cellStyle name="Normal 68 3" xfId="8678" xr:uid="{00000000-0005-0000-0000-000062B30000}"/>
    <cellStyle name="Normal 68 3 2" xfId="8679" xr:uid="{00000000-0005-0000-0000-000063B30000}"/>
    <cellStyle name="Normal 68 3 3" xfId="32676" xr:uid="{00000000-0005-0000-0000-000064B30000}"/>
    <cellStyle name="Normal 68 3_AVA DVA EL" xfId="32677" xr:uid="{00000000-0005-0000-0000-000065B30000}"/>
    <cellStyle name="Normal 68 4" xfId="32678" xr:uid="{00000000-0005-0000-0000-000066B30000}"/>
    <cellStyle name="Normal 68 4 2" xfId="32679" xr:uid="{00000000-0005-0000-0000-000067B30000}"/>
    <cellStyle name="Normal 68 4 3" xfId="32680" xr:uid="{00000000-0005-0000-0000-000068B30000}"/>
    <cellStyle name="Normal 68 4_AVA DVA EL" xfId="32681" xr:uid="{00000000-0005-0000-0000-000069B30000}"/>
    <cellStyle name="Normal 68 5" xfId="32682" xr:uid="{00000000-0005-0000-0000-00006AB30000}"/>
    <cellStyle name="Normal 68 5 2" xfId="32683" xr:uid="{00000000-0005-0000-0000-00006BB30000}"/>
    <cellStyle name="Normal 68 5 3" xfId="32684" xr:uid="{00000000-0005-0000-0000-00006CB30000}"/>
    <cellStyle name="Normal 68 5_AVA DVA EL" xfId="32685" xr:uid="{00000000-0005-0000-0000-00006DB30000}"/>
    <cellStyle name="Normal 68 6" xfId="32686" xr:uid="{00000000-0005-0000-0000-00006EB30000}"/>
    <cellStyle name="Normal 68 6 2" xfId="32687" xr:uid="{00000000-0005-0000-0000-00006FB30000}"/>
    <cellStyle name="Normal 68 6 3" xfId="32688" xr:uid="{00000000-0005-0000-0000-000070B30000}"/>
    <cellStyle name="Normal 68 6_AVA DVA EL" xfId="32689" xr:uid="{00000000-0005-0000-0000-000071B30000}"/>
    <cellStyle name="Normal 68 7" xfId="32690" xr:uid="{00000000-0005-0000-0000-000072B30000}"/>
    <cellStyle name="Normal 68 8" xfId="36889" xr:uid="{00000000-0005-0000-0000-000073B30000}"/>
    <cellStyle name="Normal 68_AVA DVA EL" xfId="32691"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2" xr:uid="{00000000-0005-0000-0000-000078B30000}"/>
    <cellStyle name="Normal 69 2_AVA DVA EL" xfId="32693" xr:uid="{00000000-0005-0000-0000-000079B30000}"/>
    <cellStyle name="Normal 69 3" xfId="8683" xr:uid="{00000000-0005-0000-0000-00007AB30000}"/>
    <cellStyle name="Normal 69 3 2" xfId="32694" xr:uid="{00000000-0005-0000-0000-00007BB30000}"/>
    <cellStyle name="Normal 69 3 3" xfId="32695" xr:uid="{00000000-0005-0000-0000-00007CB30000}"/>
    <cellStyle name="Normal 69 3_AVA DVA EL" xfId="32696" xr:uid="{00000000-0005-0000-0000-00007DB30000}"/>
    <cellStyle name="Normal 69 4" xfId="32697" xr:uid="{00000000-0005-0000-0000-00007EB30000}"/>
    <cellStyle name="Normal 69_AVA DVA EL" xfId="32698" xr:uid="{00000000-0005-0000-0000-00007FB30000}"/>
    <cellStyle name="Normal 7" xfId="8684" xr:uid="{00000000-0005-0000-0000-000080B30000}"/>
    <cellStyle name="Normal 7 10" xfId="8685" xr:uid="{00000000-0005-0000-0000-000081B30000}"/>
    <cellStyle name="Normal 7 10 2" xfId="32699" xr:uid="{00000000-0005-0000-0000-000082B30000}"/>
    <cellStyle name="Normal 7 10 2 2" xfId="32700" xr:uid="{00000000-0005-0000-0000-000083B30000}"/>
    <cellStyle name="Normal 7 10 2 3" xfId="32701" xr:uid="{00000000-0005-0000-0000-000084B30000}"/>
    <cellStyle name="Normal 7 10 2_AVA DVA EL" xfId="32702" xr:uid="{00000000-0005-0000-0000-000085B30000}"/>
    <cellStyle name="Normal 7 10 3" xfId="32703" xr:uid="{00000000-0005-0000-0000-000086B30000}"/>
    <cellStyle name="Normal 7 10_AVA DVA EL" xfId="32704" xr:uid="{00000000-0005-0000-0000-000087B30000}"/>
    <cellStyle name="Normal 7 11" xfId="8686" xr:uid="{00000000-0005-0000-0000-000088B30000}"/>
    <cellStyle name="Normal 7 11 2" xfId="32705" xr:uid="{00000000-0005-0000-0000-000089B30000}"/>
    <cellStyle name="Normal 7 11_AVA DVA EL" xfId="32706" xr:uid="{00000000-0005-0000-0000-00008AB30000}"/>
    <cellStyle name="Normal 7 12" xfId="8687" xr:uid="{00000000-0005-0000-0000-00008BB30000}"/>
    <cellStyle name="Normal 7 12 2" xfId="8688" xr:uid="{00000000-0005-0000-0000-00008CB30000}"/>
    <cellStyle name="Normal 7 12_AVA DVA EL" xfId="32707" xr:uid="{00000000-0005-0000-0000-00008DB30000}"/>
    <cellStyle name="Normal 7 13" xfId="8689" xr:uid="{00000000-0005-0000-0000-00008EB30000}"/>
    <cellStyle name="Normal 7 13 2" xfId="8690" xr:uid="{00000000-0005-0000-0000-00008FB30000}"/>
    <cellStyle name="Normal 7 13_AVA DVA EL" xfId="32708" xr:uid="{00000000-0005-0000-0000-000090B30000}"/>
    <cellStyle name="Normal 7 14" xfId="32709" xr:uid="{00000000-0005-0000-0000-000091B30000}"/>
    <cellStyle name="Normal 7 14 2" xfId="32710" xr:uid="{00000000-0005-0000-0000-000092B30000}"/>
    <cellStyle name="Normal 7 14 3" xfId="32711" xr:uid="{00000000-0005-0000-0000-000093B30000}"/>
    <cellStyle name="Normal 7 14 4" xfId="36073" xr:uid="{00000000-0005-0000-0000-000094B30000}"/>
    <cellStyle name="Normal 7 14_AVA DVA EL" xfId="32712" xr:uid="{00000000-0005-0000-0000-000095B30000}"/>
    <cellStyle name="Normal 7 15" xfId="32713" xr:uid="{00000000-0005-0000-0000-000096B30000}"/>
    <cellStyle name="Normal 7 15 2" xfId="32714" xr:uid="{00000000-0005-0000-0000-000097B30000}"/>
    <cellStyle name="Normal 7 15 3" xfId="32715" xr:uid="{00000000-0005-0000-0000-000098B30000}"/>
    <cellStyle name="Normal 7 15_AVA DVA EL" xfId="32716" xr:uid="{00000000-0005-0000-0000-000099B30000}"/>
    <cellStyle name="Normal 7 16" xfId="32717" xr:uid="{00000000-0005-0000-0000-00009AB30000}"/>
    <cellStyle name="Normal 7 16 2" xfId="32718" xr:uid="{00000000-0005-0000-0000-00009BB30000}"/>
    <cellStyle name="Normal 7 16 3" xfId="32719" xr:uid="{00000000-0005-0000-0000-00009CB30000}"/>
    <cellStyle name="Normal 7 16_AVA DVA EL" xfId="32720" xr:uid="{00000000-0005-0000-0000-00009DB30000}"/>
    <cellStyle name="Normal 7 17" xfId="32721" xr:uid="{00000000-0005-0000-0000-00009EB30000}"/>
    <cellStyle name="Normal 7 18" xfId="32722" xr:uid="{00000000-0005-0000-0000-00009FB30000}"/>
    <cellStyle name="Normal 7 19" xfId="35988" xr:uid="{00000000-0005-0000-0000-0000A0B30000}"/>
    <cellStyle name="Normal 7 2" xfId="8691" xr:uid="{00000000-0005-0000-0000-0000A1B30000}"/>
    <cellStyle name="Normal 7 2 10" xfId="8692" xr:uid="{00000000-0005-0000-0000-0000A2B30000}"/>
    <cellStyle name="Normal 7 2 10 2" xfId="32723" xr:uid="{00000000-0005-0000-0000-0000A3B30000}"/>
    <cellStyle name="Normal 7 2 10_AVA DVA EL" xfId="32724" xr:uid="{00000000-0005-0000-0000-0000A4B30000}"/>
    <cellStyle name="Normal 7 2 11" xfId="8693" xr:uid="{00000000-0005-0000-0000-0000A5B30000}"/>
    <cellStyle name="Normal 7 2 11 2" xfId="32725" xr:uid="{00000000-0005-0000-0000-0000A6B30000}"/>
    <cellStyle name="Normal 7 2 11_AVA DVA EL" xfId="32726" xr:uid="{00000000-0005-0000-0000-0000A7B30000}"/>
    <cellStyle name="Normal 7 2 12" xfId="32727" xr:uid="{00000000-0005-0000-0000-0000A8B30000}"/>
    <cellStyle name="Normal 7 2 12 2" xfId="32728" xr:uid="{00000000-0005-0000-0000-0000A9B30000}"/>
    <cellStyle name="Normal 7 2 12 3" xfId="32729" xr:uid="{00000000-0005-0000-0000-0000AAB30000}"/>
    <cellStyle name="Normal 7 2 12 4" xfId="36139" xr:uid="{00000000-0005-0000-0000-0000ABB30000}"/>
    <cellStyle name="Normal 7 2 12_AVA DVA EL" xfId="32730" xr:uid="{00000000-0005-0000-0000-0000ACB30000}"/>
    <cellStyle name="Normal 7 2 13" xfId="32731" xr:uid="{00000000-0005-0000-0000-0000ADB30000}"/>
    <cellStyle name="Normal 7 2 13 2" xfId="32732" xr:uid="{00000000-0005-0000-0000-0000AEB30000}"/>
    <cellStyle name="Normal 7 2 13 3" xfId="32733" xr:uid="{00000000-0005-0000-0000-0000AFB30000}"/>
    <cellStyle name="Normal 7 2 13_AVA DVA EL" xfId="32734" xr:uid="{00000000-0005-0000-0000-0000B0B30000}"/>
    <cellStyle name="Normal 7 2 14" xfId="32735" xr:uid="{00000000-0005-0000-0000-0000B1B30000}"/>
    <cellStyle name="Normal 7 2 14 2" xfId="32736" xr:uid="{00000000-0005-0000-0000-0000B2B30000}"/>
    <cellStyle name="Normal 7 2 14 3" xfId="32737" xr:uid="{00000000-0005-0000-0000-0000B3B30000}"/>
    <cellStyle name="Normal 7 2 14_AVA DVA EL" xfId="32738" xr:uid="{00000000-0005-0000-0000-0000B4B30000}"/>
    <cellStyle name="Normal 7 2 15" xfId="32739" xr:uid="{00000000-0005-0000-0000-0000B5B30000}"/>
    <cellStyle name="Normal 7 2 16" xfId="32740" xr:uid="{00000000-0005-0000-0000-0000B6B30000}"/>
    <cellStyle name="Normal 7 2 17" xfId="36891" xr:uid="{00000000-0005-0000-0000-0000B7B30000}"/>
    <cellStyle name="Normal 7 2 18" xfId="50895" xr:uid="{00000000-0005-0000-0000-0000B8B30000}"/>
    <cellStyle name="Normal 7 2 19" xfId="50896" xr:uid="{00000000-0005-0000-0000-0000B9B30000}"/>
    <cellStyle name="Normal 7 2 2" xfId="8694" xr:uid="{00000000-0005-0000-0000-0000BAB30000}"/>
    <cellStyle name="Normal 7 2 2 10" xfId="50897" xr:uid="{00000000-0005-0000-0000-0000BBB30000}"/>
    <cellStyle name="Normal 7 2 2 2" xfId="32741" xr:uid="{00000000-0005-0000-0000-0000BCB30000}"/>
    <cellStyle name="Normal 7 2 2 2 2" xfId="32742" xr:uid="{00000000-0005-0000-0000-0000BDB30000}"/>
    <cellStyle name="Normal 7 2 2 2 2 2" xfId="32743" xr:uid="{00000000-0005-0000-0000-0000BEB30000}"/>
    <cellStyle name="Normal 7 2 2 2 2 3" xfId="32744" xr:uid="{00000000-0005-0000-0000-0000BFB30000}"/>
    <cellStyle name="Normal 7 2 2 2 2 4" xfId="50898" xr:uid="{00000000-0005-0000-0000-0000C0B30000}"/>
    <cellStyle name="Normal 7 2 2 2 2 5" xfId="50899" xr:uid="{00000000-0005-0000-0000-0000C1B30000}"/>
    <cellStyle name="Normal 7 2 2 2 2_AVA DVA EL" xfId="32745" xr:uid="{00000000-0005-0000-0000-0000C2B30000}"/>
    <cellStyle name="Normal 7 2 2 2 3" xfId="32746" xr:uid="{00000000-0005-0000-0000-0000C3B30000}"/>
    <cellStyle name="Normal 7 2 2 2 3 2" xfId="32747" xr:uid="{00000000-0005-0000-0000-0000C4B30000}"/>
    <cellStyle name="Normal 7 2 2 2 3 3" xfId="32748" xr:uid="{00000000-0005-0000-0000-0000C5B30000}"/>
    <cellStyle name="Normal 7 2 2 2 3 4" xfId="50900" xr:uid="{00000000-0005-0000-0000-0000C6B30000}"/>
    <cellStyle name="Normal 7 2 2 2 3 5" xfId="50901" xr:uid="{00000000-0005-0000-0000-0000C7B30000}"/>
    <cellStyle name="Normal 7 2 2 2 3_AVA DVA EL" xfId="32749" xr:uid="{00000000-0005-0000-0000-0000C8B30000}"/>
    <cellStyle name="Normal 7 2 2 2 4" xfId="32750" xr:uid="{00000000-0005-0000-0000-0000C9B30000}"/>
    <cellStyle name="Normal 7 2 2 2 4 2" xfId="32751" xr:uid="{00000000-0005-0000-0000-0000CAB30000}"/>
    <cellStyle name="Normal 7 2 2 2 4 3" xfId="32752" xr:uid="{00000000-0005-0000-0000-0000CBB30000}"/>
    <cellStyle name="Normal 7 2 2 2 4 4" xfId="50902" xr:uid="{00000000-0005-0000-0000-0000CCB30000}"/>
    <cellStyle name="Normal 7 2 2 2 4 5" xfId="50903" xr:uid="{00000000-0005-0000-0000-0000CDB30000}"/>
    <cellStyle name="Normal 7 2 2 2 4_AVA DVA EL" xfId="32753" xr:uid="{00000000-0005-0000-0000-0000CEB30000}"/>
    <cellStyle name="Normal 7 2 2 2 5" xfId="32754" xr:uid="{00000000-0005-0000-0000-0000CFB30000}"/>
    <cellStyle name="Normal 7 2 2 2 5 2" xfId="32755" xr:uid="{00000000-0005-0000-0000-0000D0B30000}"/>
    <cellStyle name="Normal 7 2 2 2 5 3" xfId="32756" xr:uid="{00000000-0005-0000-0000-0000D1B30000}"/>
    <cellStyle name="Normal 7 2 2 2 5 4" xfId="50904" xr:uid="{00000000-0005-0000-0000-0000D2B30000}"/>
    <cellStyle name="Normal 7 2 2 2 5_AVA DVA EL" xfId="32757" xr:uid="{00000000-0005-0000-0000-0000D3B30000}"/>
    <cellStyle name="Normal 7 2 2 2 6" xfId="32758" xr:uid="{00000000-0005-0000-0000-0000D4B30000}"/>
    <cellStyle name="Normal 7 2 2 2 7" xfId="32759" xr:uid="{00000000-0005-0000-0000-0000D5B30000}"/>
    <cellStyle name="Normal 7 2 2 2 8" xfId="50905" xr:uid="{00000000-0005-0000-0000-0000D6B30000}"/>
    <cellStyle name="Normal 7 2 2 2 9" xfId="50906" xr:uid="{00000000-0005-0000-0000-0000D7B30000}"/>
    <cellStyle name="Normal 7 2 2 2_A02" xfId="55619" xr:uid="{7D6C927C-863B-42C4-BFAA-A5FE99695617}"/>
    <cellStyle name="Normal 7 2 2 3" xfId="32760" xr:uid="{00000000-0005-0000-0000-0000D9B30000}"/>
    <cellStyle name="Normal 7 2 2 3 2" xfId="32761" xr:uid="{00000000-0005-0000-0000-0000DAB30000}"/>
    <cellStyle name="Normal 7 2 2 3 3" xfId="32762" xr:uid="{00000000-0005-0000-0000-0000DBB30000}"/>
    <cellStyle name="Normal 7 2 2 3 4" xfId="50907" xr:uid="{00000000-0005-0000-0000-0000DCB30000}"/>
    <cellStyle name="Normal 7 2 2 3 5" xfId="50908" xr:uid="{00000000-0005-0000-0000-0000DDB30000}"/>
    <cellStyle name="Normal 7 2 2 3_AVA DVA EL" xfId="32763" xr:uid="{00000000-0005-0000-0000-0000DEB30000}"/>
    <cellStyle name="Normal 7 2 2 4" xfId="32764" xr:uid="{00000000-0005-0000-0000-0000DFB30000}"/>
    <cellStyle name="Normal 7 2 2 4 2" xfId="32765" xr:uid="{00000000-0005-0000-0000-0000E0B30000}"/>
    <cellStyle name="Normal 7 2 2 4 3" xfId="32766" xr:uid="{00000000-0005-0000-0000-0000E1B30000}"/>
    <cellStyle name="Normal 7 2 2 4 4" xfId="50909" xr:uid="{00000000-0005-0000-0000-0000E2B30000}"/>
    <cellStyle name="Normal 7 2 2 4 5" xfId="50910" xr:uid="{00000000-0005-0000-0000-0000E3B30000}"/>
    <cellStyle name="Normal 7 2 2 4_AVA DVA EL" xfId="32767" xr:uid="{00000000-0005-0000-0000-0000E4B30000}"/>
    <cellStyle name="Normal 7 2 2 5" xfId="32768" xr:uid="{00000000-0005-0000-0000-0000E5B30000}"/>
    <cellStyle name="Normal 7 2 2 5 2" xfId="32769" xr:uid="{00000000-0005-0000-0000-0000E6B30000}"/>
    <cellStyle name="Normal 7 2 2 5 3" xfId="32770" xr:uid="{00000000-0005-0000-0000-0000E7B30000}"/>
    <cellStyle name="Normal 7 2 2 5 4" xfId="50911" xr:uid="{00000000-0005-0000-0000-0000E8B30000}"/>
    <cellStyle name="Normal 7 2 2 5 5" xfId="50912" xr:uid="{00000000-0005-0000-0000-0000E9B30000}"/>
    <cellStyle name="Normal 7 2 2 5_AVA DVA EL" xfId="32771" xr:uid="{00000000-0005-0000-0000-0000EAB30000}"/>
    <cellStyle name="Normal 7 2 2 6" xfId="32772" xr:uid="{00000000-0005-0000-0000-0000EBB30000}"/>
    <cellStyle name="Normal 7 2 2 6 2" xfId="32773" xr:uid="{00000000-0005-0000-0000-0000ECB30000}"/>
    <cellStyle name="Normal 7 2 2 6 3" xfId="32774" xr:uid="{00000000-0005-0000-0000-0000EDB30000}"/>
    <cellStyle name="Normal 7 2 2 6 4" xfId="50913" xr:uid="{00000000-0005-0000-0000-0000EEB30000}"/>
    <cellStyle name="Normal 7 2 2 6 5" xfId="50914" xr:uid="{00000000-0005-0000-0000-0000EFB30000}"/>
    <cellStyle name="Normal 7 2 2 6_AVA DVA EL" xfId="32775" xr:uid="{00000000-0005-0000-0000-0000F0B30000}"/>
    <cellStyle name="Normal 7 2 2 7" xfId="32776" xr:uid="{00000000-0005-0000-0000-0000F1B30000}"/>
    <cellStyle name="Normal 7 2 2 8" xfId="50915" xr:uid="{00000000-0005-0000-0000-0000F2B30000}"/>
    <cellStyle name="Normal 7 2 2 9" xfId="50916" xr:uid="{00000000-0005-0000-0000-0000F3B30000}"/>
    <cellStyle name="Normal 7 2 2_A01" xfId="35970" xr:uid="{00000000-0005-0000-0000-0000F4B30000}"/>
    <cellStyle name="Normal 7 2 3" xfId="8695" xr:uid="{00000000-0005-0000-0000-0000F5B30000}"/>
    <cellStyle name="Normal 7 2 3 2" xfId="32777" xr:uid="{00000000-0005-0000-0000-0000F6B30000}"/>
    <cellStyle name="Normal 7 2 3 2 2" xfId="32778" xr:uid="{00000000-0005-0000-0000-0000F7B30000}"/>
    <cellStyle name="Normal 7 2 3 2 3" xfId="32779" xr:uid="{00000000-0005-0000-0000-0000F8B30000}"/>
    <cellStyle name="Normal 7 2 3 2 4" xfId="50917" xr:uid="{00000000-0005-0000-0000-0000F9B30000}"/>
    <cellStyle name="Normal 7 2 3 2 5" xfId="50918" xr:uid="{00000000-0005-0000-0000-0000FAB30000}"/>
    <cellStyle name="Normal 7 2 3 2_AVA DVA EL" xfId="32780" xr:uid="{00000000-0005-0000-0000-0000FBB30000}"/>
    <cellStyle name="Normal 7 2 3 3" xfId="32781" xr:uid="{00000000-0005-0000-0000-0000FCB30000}"/>
    <cellStyle name="Normal 7 2 3 3 2" xfId="32782" xr:uid="{00000000-0005-0000-0000-0000FDB30000}"/>
    <cellStyle name="Normal 7 2 3 3 3" xfId="32783" xr:uid="{00000000-0005-0000-0000-0000FEB30000}"/>
    <cellStyle name="Normal 7 2 3 3 4" xfId="50919" xr:uid="{00000000-0005-0000-0000-0000FFB30000}"/>
    <cellStyle name="Normal 7 2 3 3 5" xfId="50920" xr:uid="{00000000-0005-0000-0000-000000B40000}"/>
    <cellStyle name="Normal 7 2 3 3_AVA DVA EL" xfId="32784" xr:uid="{00000000-0005-0000-0000-000001B40000}"/>
    <cellStyle name="Normal 7 2 3 4" xfId="32785" xr:uid="{00000000-0005-0000-0000-000002B40000}"/>
    <cellStyle name="Normal 7 2 3 4 2" xfId="32786" xr:uid="{00000000-0005-0000-0000-000003B40000}"/>
    <cellStyle name="Normal 7 2 3 4 3" xfId="32787" xr:uid="{00000000-0005-0000-0000-000004B40000}"/>
    <cellStyle name="Normal 7 2 3 4 4" xfId="50921" xr:uid="{00000000-0005-0000-0000-000005B40000}"/>
    <cellStyle name="Normal 7 2 3 4 5" xfId="50922" xr:uid="{00000000-0005-0000-0000-000006B40000}"/>
    <cellStyle name="Normal 7 2 3 4_AVA DVA EL" xfId="32788" xr:uid="{00000000-0005-0000-0000-000007B40000}"/>
    <cellStyle name="Normal 7 2 3 5" xfId="32789" xr:uid="{00000000-0005-0000-0000-000008B40000}"/>
    <cellStyle name="Normal 7 2 3 5 2" xfId="32790" xr:uid="{00000000-0005-0000-0000-000009B40000}"/>
    <cellStyle name="Normal 7 2 3 5 3" xfId="32791" xr:uid="{00000000-0005-0000-0000-00000AB40000}"/>
    <cellStyle name="Normal 7 2 3 5 4" xfId="50923" xr:uid="{00000000-0005-0000-0000-00000BB40000}"/>
    <cellStyle name="Normal 7 2 3 5 5" xfId="50924" xr:uid="{00000000-0005-0000-0000-00000CB40000}"/>
    <cellStyle name="Normal 7 2 3 5_AVA DVA EL" xfId="32792" xr:uid="{00000000-0005-0000-0000-00000DB40000}"/>
    <cellStyle name="Normal 7 2 3 6" xfId="32793" xr:uid="{00000000-0005-0000-0000-00000EB40000}"/>
    <cellStyle name="Normal 7 2 3 6 2" xfId="32794" xr:uid="{00000000-0005-0000-0000-00000FB40000}"/>
    <cellStyle name="Normal 7 2 3 6_AVA DVA EL" xfId="32795" xr:uid="{00000000-0005-0000-0000-000010B40000}"/>
    <cellStyle name="Normal 7 2 3 7" xfId="32796" xr:uid="{00000000-0005-0000-0000-000011B40000}"/>
    <cellStyle name="Normal 7 2 3 8" xfId="50925" xr:uid="{00000000-0005-0000-0000-000012B40000}"/>
    <cellStyle name="Normal 7 2 3 9" xfId="50926" xr:uid="{00000000-0005-0000-0000-000013B40000}"/>
    <cellStyle name="Normal 7 2 3_A01" xfId="35971" xr:uid="{00000000-0005-0000-0000-000014B40000}"/>
    <cellStyle name="Normal 7 2 4" xfId="8696" xr:uid="{00000000-0005-0000-0000-000015B40000}"/>
    <cellStyle name="Normal 7 2 4 2" xfId="32797" xr:uid="{00000000-0005-0000-0000-000016B40000}"/>
    <cellStyle name="Normal 7 2 4 2 2" xfId="32798" xr:uid="{00000000-0005-0000-0000-000017B40000}"/>
    <cellStyle name="Normal 7 2 4 2_AVA DVA EL" xfId="32799" xr:uid="{00000000-0005-0000-0000-000018B40000}"/>
    <cellStyle name="Normal 7 2 4 3" xfId="32800" xr:uid="{00000000-0005-0000-0000-000019B40000}"/>
    <cellStyle name="Normal 7 2 4 4" xfId="50927" xr:uid="{00000000-0005-0000-0000-00001AB40000}"/>
    <cellStyle name="Normal 7 2 4 5" xfId="50928" xr:uid="{00000000-0005-0000-0000-00001BB40000}"/>
    <cellStyle name="Normal 7 2 4 6" xfId="50929" xr:uid="{00000000-0005-0000-0000-00001CB40000}"/>
    <cellStyle name="Normal 7 2 4_AVA DVA EL" xfId="32801" xr:uid="{00000000-0005-0000-0000-00001DB40000}"/>
    <cellStyle name="Normal 7 2 5" xfId="8697" xr:uid="{00000000-0005-0000-0000-00001EB40000}"/>
    <cellStyle name="Normal 7 2 5 2" xfId="32802" xr:uid="{00000000-0005-0000-0000-00001FB40000}"/>
    <cellStyle name="Normal 7 2 5 2 2" xfId="32803" xr:uid="{00000000-0005-0000-0000-000020B40000}"/>
    <cellStyle name="Normal 7 2 5 2_AVA DVA EL" xfId="32804" xr:uid="{00000000-0005-0000-0000-000021B40000}"/>
    <cellStyle name="Normal 7 2 5 3" xfId="32805" xr:uid="{00000000-0005-0000-0000-000022B40000}"/>
    <cellStyle name="Normal 7 2 5 4" xfId="50930" xr:uid="{00000000-0005-0000-0000-000023B40000}"/>
    <cellStyle name="Normal 7 2 5 5" xfId="50931" xr:uid="{00000000-0005-0000-0000-000024B40000}"/>
    <cellStyle name="Normal 7 2 5 6" xfId="50932" xr:uid="{00000000-0005-0000-0000-000025B40000}"/>
    <cellStyle name="Normal 7 2 5_AVA DVA EL" xfId="32806" xr:uid="{00000000-0005-0000-0000-000026B40000}"/>
    <cellStyle name="Normal 7 2 6" xfId="8698" xr:uid="{00000000-0005-0000-0000-000027B40000}"/>
    <cellStyle name="Normal 7 2 6 2" xfId="32807" xr:uid="{00000000-0005-0000-0000-000028B40000}"/>
    <cellStyle name="Normal 7 2 6 2 2" xfId="32808" xr:uid="{00000000-0005-0000-0000-000029B40000}"/>
    <cellStyle name="Normal 7 2 6 2_AVA DVA EL" xfId="32809" xr:uid="{00000000-0005-0000-0000-00002AB40000}"/>
    <cellStyle name="Normal 7 2 6 3" xfId="32810" xr:uid="{00000000-0005-0000-0000-00002BB40000}"/>
    <cellStyle name="Normal 7 2 6 4" xfId="50933" xr:uid="{00000000-0005-0000-0000-00002CB40000}"/>
    <cellStyle name="Normal 7 2 6 5" xfId="50934" xr:uid="{00000000-0005-0000-0000-00002DB40000}"/>
    <cellStyle name="Normal 7 2 6_AVA DVA EL" xfId="32811" xr:uid="{00000000-0005-0000-0000-00002EB40000}"/>
    <cellStyle name="Normal 7 2 7" xfId="8699" xr:uid="{00000000-0005-0000-0000-00002FB40000}"/>
    <cellStyle name="Normal 7 2 7 2" xfId="32812" xr:uid="{00000000-0005-0000-0000-000030B40000}"/>
    <cellStyle name="Normal 7 2 7 2 2" xfId="32813" xr:uid="{00000000-0005-0000-0000-000031B40000}"/>
    <cellStyle name="Normal 7 2 7 2_AVA DVA EL" xfId="32814" xr:uid="{00000000-0005-0000-0000-000032B40000}"/>
    <cellStyle name="Normal 7 2 7 3" xfId="32815" xr:uid="{00000000-0005-0000-0000-000033B40000}"/>
    <cellStyle name="Normal 7 2 7 4" xfId="50935" xr:uid="{00000000-0005-0000-0000-000034B40000}"/>
    <cellStyle name="Normal 7 2 7 5" xfId="50936" xr:uid="{00000000-0005-0000-0000-000035B40000}"/>
    <cellStyle name="Normal 7 2 7_AVA DVA EL" xfId="32816" xr:uid="{00000000-0005-0000-0000-000036B40000}"/>
    <cellStyle name="Normal 7 2 8" xfId="8700" xr:uid="{00000000-0005-0000-0000-000037B40000}"/>
    <cellStyle name="Normal 7 2 8 2" xfId="32817" xr:uid="{00000000-0005-0000-0000-000038B40000}"/>
    <cellStyle name="Normal 7 2 8_AVA DVA EL" xfId="32818" xr:uid="{00000000-0005-0000-0000-000039B40000}"/>
    <cellStyle name="Normal 7 2 9" xfId="8701" xr:uid="{00000000-0005-0000-0000-00003AB40000}"/>
    <cellStyle name="Normal 7 2 9 2" xfId="32819" xr:uid="{00000000-0005-0000-0000-00003BB40000}"/>
    <cellStyle name="Normal 7 2 9_AVA DVA EL" xfId="32820" xr:uid="{00000000-0005-0000-0000-00003CB40000}"/>
    <cellStyle name="Normal 7 2_4Q16" xfId="32821" xr:uid="{00000000-0005-0000-0000-00003DB40000}"/>
    <cellStyle name="Normal 7 20" xfId="36095" xr:uid="{00000000-0005-0000-0000-00003EB40000}"/>
    <cellStyle name="Normal 7 21" xfId="36890" xr:uid="{00000000-0005-0000-0000-00003FB40000}"/>
    <cellStyle name="Normal 7 3" xfId="8702" xr:uid="{00000000-0005-0000-0000-000040B40000}"/>
    <cellStyle name="Normal 7 3 10" xfId="32822" xr:uid="{00000000-0005-0000-0000-000041B40000}"/>
    <cellStyle name="Normal 7 3 10 2" xfId="32823" xr:uid="{00000000-0005-0000-0000-000042B40000}"/>
    <cellStyle name="Normal 7 3 10 3" xfId="32824" xr:uid="{00000000-0005-0000-0000-000043B40000}"/>
    <cellStyle name="Normal 7 3 10_AVA DVA EL" xfId="32825" xr:uid="{00000000-0005-0000-0000-000044B40000}"/>
    <cellStyle name="Normal 7 3 11" xfId="32826" xr:uid="{00000000-0005-0000-0000-000045B40000}"/>
    <cellStyle name="Normal 7 3 11 2" xfId="32827" xr:uid="{00000000-0005-0000-0000-000046B40000}"/>
    <cellStyle name="Normal 7 3 11 3" xfId="32828" xr:uid="{00000000-0005-0000-0000-000047B40000}"/>
    <cellStyle name="Normal 7 3 11_AVA DVA EL" xfId="32829" xr:uid="{00000000-0005-0000-0000-000048B40000}"/>
    <cellStyle name="Normal 7 3 12" xfId="32830" xr:uid="{00000000-0005-0000-0000-000049B40000}"/>
    <cellStyle name="Normal 7 3 13" xfId="32831" xr:uid="{00000000-0005-0000-0000-00004AB40000}"/>
    <cellStyle name="Normal 7 3 14" xfId="50937" xr:uid="{00000000-0005-0000-0000-00004BB40000}"/>
    <cellStyle name="Normal 7 3 15" xfId="50938" xr:uid="{00000000-0005-0000-0000-00004CB40000}"/>
    <cellStyle name="Normal 7 3 16" xfId="50939" xr:uid="{00000000-0005-0000-0000-00004DB40000}"/>
    <cellStyle name="Normal 7 3 2" xfId="8703" xr:uid="{00000000-0005-0000-0000-00004EB40000}"/>
    <cellStyle name="Normal 7 3 2 10" xfId="32832" xr:uid="{00000000-0005-0000-0000-00004FB40000}"/>
    <cellStyle name="Normal 7 3 2 10 2" xfId="32833" xr:uid="{00000000-0005-0000-0000-000050B40000}"/>
    <cellStyle name="Normal 7 3 2 10 3" xfId="32834" xr:uid="{00000000-0005-0000-0000-000051B40000}"/>
    <cellStyle name="Normal 7 3 2 10_AVA DVA EL" xfId="32835" xr:uid="{00000000-0005-0000-0000-000052B40000}"/>
    <cellStyle name="Normal 7 3 2 11" xfId="32836" xr:uid="{00000000-0005-0000-0000-000053B40000}"/>
    <cellStyle name="Normal 7 3 2 12" xfId="32837" xr:uid="{00000000-0005-0000-0000-000054B40000}"/>
    <cellStyle name="Normal 7 3 2 13" xfId="50940" xr:uid="{00000000-0005-0000-0000-000055B40000}"/>
    <cellStyle name="Normal 7 3 2 14" xfId="50941" xr:uid="{00000000-0005-0000-0000-000056B40000}"/>
    <cellStyle name="Normal 7 3 2 2" xfId="8704" xr:uid="{00000000-0005-0000-0000-000057B40000}"/>
    <cellStyle name="Normal 7 3 2 2 2" xfId="32838" xr:uid="{00000000-0005-0000-0000-000058B40000}"/>
    <cellStyle name="Normal 7 3 2 2 2 2" xfId="32839" xr:uid="{00000000-0005-0000-0000-000059B40000}"/>
    <cellStyle name="Normal 7 3 2 2 2 3" xfId="32840" xr:uid="{00000000-0005-0000-0000-00005AB40000}"/>
    <cellStyle name="Normal 7 3 2 2 2_AVA DVA EL" xfId="32841" xr:uid="{00000000-0005-0000-0000-00005BB40000}"/>
    <cellStyle name="Normal 7 3 2 2 3" xfId="32842" xr:uid="{00000000-0005-0000-0000-00005CB40000}"/>
    <cellStyle name="Normal 7 3 2 2 3 2" xfId="32843" xr:uid="{00000000-0005-0000-0000-00005DB40000}"/>
    <cellStyle name="Normal 7 3 2 2 3 3" xfId="32844" xr:uid="{00000000-0005-0000-0000-00005EB40000}"/>
    <cellStyle name="Normal 7 3 2 2 3_AVA DVA EL" xfId="32845" xr:uid="{00000000-0005-0000-0000-00005FB40000}"/>
    <cellStyle name="Normal 7 3 2 2 4" xfId="32846" xr:uid="{00000000-0005-0000-0000-000060B40000}"/>
    <cellStyle name="Normal 7 3 2 2 4 2" xfId="32847" xr:uid="{00000000-0005-0000-0000-000061B40000}"/>
    <cellStyle name="Normal 7 3 2 2 4_AVA DVA EL" xfId="32848" xr:uid="{00000000-0005-0000-0000-000062B40000}"/>
    <cellStyle name="Normal 7 3 2 2 5" xfId="32849" xr:uid="{00000000-0005-0000-0000-000063B40000}"/>
    <cellStyle name="Normal 7 3 2 2 6" xfId="32850" xr:uid="{00000000-0005-0000-0000-000064B40000}"/>
    <cellStyle name="Normal 7 3 2 2 7" xfId="32851" xr:uid="{00000000-0005-0000-0000-000065B40000}"/>
    <cellStyle name="Normal 7 3 2 2_AVA DVA EL" xfId="32852" xr:uid="{00000000-0005-0000-0000-000066B40000}"/>
    <cellStyle name="Normal 7 3 2 3" xfId="32853" xr:uid="{00000000-0005-0000-0000-000067B40000}"/>
    <cellStyle name="Normal 7 3 2 3 2" xfId="32854" xr:uid="{00000000-0005-0000-0000-000068B40000}"/>
    <cellStyle name="Normal 7 3 2 3 2 2" xfId="32855" xr:uid="{00000000-0005-0000-0000-000069B40000}"/>
    <cellStyle name="Normal 7 3 2 3 2_AVA DVA EL" xfId="32856" xr:uid="{00000000-0005-0000-0000-00006AB40000}"/>
    <cellStyle name="Normal 7 3 2 3 3" xfId="32857" xr:uid="{00000000-0005-0000-0000-00006BB40000}"/>
    <cellStyle name="Normal 7 3 2 3 4" xfId="32858" xr:uid="{00000000-0005-0000-0000-00006CB40000}"/>
    <cellStyle name="Normal 7 3 2 3 5" xfId="50942" xr:uid="{00000000-0005-0000-0000-00006DB40000}"/>
    <cellStyle name="Normal 7 3 2 3_AVA DVA EL" xfId="32859" xr:uid="{00000000-0005-0000-0000-00006EB40000}"/>
    <cellStyle name="Normal 7 3 2 4" xfId="32860" xr:uid="{00000000-0005-0000-0000-00006FB40000}"/>
    <cellStyle name="Normal 7 3 2 4 2" xfId="32861" xr:uid="{00000000-0005-0000-0000-000070B40000}"/>
    <cellStyle name="Normal 7 3 2 4 2 2" xfId="32862" xr:uid="{00000000-0005-0000-0000-000071B40000}"/>
    <cellStyle name="Normal 7 3 2 4 2_AVA DVA EL" xfId="32863" xr:uid="{00000000-0005-0000-0000-000072B40000}"/>
    <cellStyle name="Normal 7 3 2 4 3" xfId="32864" xr:uid="{00000000-0005-0000-0000-000073B40000}"/>
    <cellStyle name="Normal 7 3 2 4 4" xfId="32865" xr:uid="{00000000-0005-0000-0000-000074B40000}"/>
    <cellStyle name="Normal 7 3 2 4 5" xfId="50943" xr:uid="{00000000-0005-0000-0000-000075B40000}"/>
    <cellStyle name="Normal 7 3 2 4_AVA DVA EL" xfId="32866" xr:uid="{00000000-0005-0000-0000-000076B40000}"/>
    <cellStyle name="Normal 7 3 2 5" xfId="32867" xr:uid="{00000000-0005-0000-0000-000077B40000}"/>
    <cellStyle name="Normal 7 3 2 5 2" xfId="32868" xr:uid="{00000000-0005-0000-0000-000078B40000}"/>
    <cellStyle name="Normal 7 3 2 5 2 2" xfId="32869" xr:uid="{00000000-0005-0000-0000-000079B40000}"/>
    <cellStyle name="Normal 7 3 2 5 2_AVA DVA EL" xfId="32870" xr:uid="{00000000-0005-0000-0000-00007AB40000}"/>
    <cellStyle name="Normal 7 3 2 5 3" xfId="32871" xr:uid="{00000000-0005-0000-0000-00007BB40000}"/>
    <cellStyle name="Normal 7 3 2 5 4" xfId="32872" xr:uid="{00000000-0005-0000-0000-00007CB40000}"/>
    <cellStyle name="Normal 7 3 2 5 5" xfId="50944" xr:uid="{00000000-0005-0000-0000-00007DB40000}"/>
    <cellStyle name="Normal 7 3 2 5_AVA DVA EL" xfId="32873" xr:uid="{00000000-0005-0000-0000-00007EB40000}"/>
    <cellStyle name="Normal 7 3 2 6" xfId="32874" xr:uid="{00000000-0005-0000-0000-00007FB40000}"/>
    <cellStyle name="Normal 7 3 2 6 2" xfId="32875" xr:uid="{00000000-0005-0000-0000-000080B40000}"/>
    <cellStyle name="Normal 7 3 2 6 3" xfId="32876" xr:uid="{00000000-0005-0000-0000-000081B40000}"/>
    <cellStyle name="Normal 7 3 2 6_AVA DVA EL" xfId="32877" xr:uid="{00000000-0005-0000-0000-000082B40000}"/>
    <cellStyle name="Normal 7 3 2 7" xfId="32878" xr:uid="{00000000-0005-0000-0000-000083B40000}"/>
    <cellStyle name="Normal 7 3 2 7 2" xfId="32879" xr:uid="{00000000-0005-0000-0000-000084B40000}"/>
    <cellStyle name="Normal 7 3 2 7 3" xfId="32880" xr:uid="{00000000-0005-0000-0000-000085B40000}"/>
    <cellStyle name="Normal 7 3 2 7_AVA DVA EL" xfId="32881" xr:uid="{00000000-0005-0000-0000-000086B40000}"/>
    <cellStyle name="Normal 7 3 2 8" xfId="32882" xr:uid="{00000000-0005-0000-0000-000087B40000}"/>
    <cellStyle name="Normal 7 3 2 8 2" xfId="32883" xr:uid="{00000000-0005-0000-0000-000088B40000}"/>
    <cellStyle name="Normal 7 3 2 8 3" xfId="32884" xr:uid="{00000000-0005-0000-0000-000089B40000}"/>
    <cellStyle name="Normal 7 3 2 8_AVA DVA EL" xfId="32885" xr:uid="{00000000-0005-0000-0000-00008AB40000}"/>
    <cellStyle name="Normal 7 3 2 9" xfId="32886" xr:uid="{00000000-0005-0000-0000-00008BB40000}"/>
    <cellStyle name="Normal 7 3 2 9 2" xfId="32887" xr:uid="{00000000-0005-0000-0000-00008CB40000}"/>
    <cellStyle name="Normal 7 3 2 9 3" xfId="32888" xr:uid="{00000000-0005-0000-0000-00008DB40000}"/>
    <cellStyle name="Normal 7 3 2 9_AVA DVA EL" xfId="32889" xr:uid="{00000000-0005-0000-0000-00008EB40000}"/>
    <cellStyle name="Normal 7 3 2_A01" xfId="8705" xr:uid="{00000000-0005-0000-0000-00008FB40000}"/>
    <cellStyle name="Normal 7 3 3" xfId="32890" xr:uid="{00000000-0005-0000-0000-000090B40000}"/>
    <cellStyle name="Normal 7 3 3 10" xfId="36015" xr:uid="{00000000-0005-0000-0000-000091B40000}"/>
    <cellStyle name="Normal 7 3 3 2" xfId="32891" xr:uid="{00000000-0005-0000-0000-000092B40000}"/>
    <cellStyle name="Normal 7 3 3 2 2" xfId="32892" xr:uid="{00000000-0005-0000-0000-000093B40000}"/>
    <cellStyle name="Normal 7 3 3 2 3" xfId="32893" xr:uid="{00000000-0005-0000-0000-000094B40000}"/>
    <cellStyle name="Normal 7 3 3 2_AVA DVA EL" xfId="32894" xr:uid="{00000000-0005-0000-0000-000095B40000}"/>
    <cellStyle name="Normal 7 3 3 3" xfId="32895" xr:uid="{00000000-0005-0000-0000-000096B40000}"/>
    <cellStyle name="Normal 7 3 3 3 2" xfId="32896" xr:uid="{00000000-0005-0000-0000-000097B40000}"/>
    <cellStyle name="Normal 7 3 3 3 3" xfId="32897" xr:uid="{00000000-0005-0000-0000-000098B40000}"/>
    <cellStyle name="Normal 7 3 3 3_AVA DVA EL" xfId="32898" xr:uid="{00000000-0005-0000-0000-000099B40000}"/>
    <cellStyle name="Normal 7 3 3 4" xfId="32899" xr:uid="{00000000-0005-0000-0000-00009AB40000}"/>
    <cellStyle name="Normal 7 3 3 4 2" xfId="32900" xr:uid="{00000000-0005-0000-0000-00009BB40000}"/>
    <cellStyle name="Normal 7 3 3 4 3" xfId="32901" xr:uid="{00000000-0005-0000-0000-00009CB40000}"/>
    <cellStyle name="Normal 7 3 3 4_AVA DVA EL" xfId="32902" xr:uid="{00000000-0005-0000-0000-00009DB40000}"/>
    <cellStyle name="Normal 7 3 3 5" xfId="32903" xr:uid="{00000000-0005-0000-0000-00009EB40000}"/>
    <cellStyle name="Normal 7 3 3 5 2" xfId="32904" xr:uid="{00000000-0005-0000-0000-00009FB40000}"/>
    <cellStyle name="Normal 7 3 3 5_AVA DVA EL" xfId="32905" xr:uid="{00000000-0005-0000-0000-0000A0B40000}"/>
    <cellStyle name="Normal 7 3 3 6" xfId="32906" xr:uid="{00000000-0005-0000-0000-0000A1B40000}"/>
    <cellStyle name="Normal 7 3 3 7" xfId="32907" xr:uid="{00000000-0005-0000-0000-0000A2B40000}"/>
    <cellStyle name="Normal 7 3 3 8" xfId="32908" xr:uid="{00000000-0005-0000-0000-0000A3B40000}"/>
    <cellStyle name="Normal 7 3 3 9" xfId="36169" xr:uid="{00000000-0005-0000-0000-0000A4B40000}"/>
    <cellStyle name="Normal 7 3 3_AVA DVA EL" xfId="32909" xr:uid="{00000000-0005-0000-0000-0000A5B40000}"/>
    <cellStyle name="Normal 7 3 4" xfId="32910" xr:uid="{00000000-0005-0000-0000-0000A6B40000}"/>
    <cellStyle name="Normal 7 3 4 2" xfId="32911" xr:uid="{00000000-0005-0000-0000-0000A7B40000}"/>
    <cellStyle name="Normal 7 3 4 2 2" xfId="32912" xr:uid="{00000000-0005-0000-0000-0000A8B40000}"/>
    <cellStyle name="Normal 7 3 4 2_AVA DVA EL" xfId="32913" xr:uid="{00000000-0005-0000-0000-0000A9B40000}"/>
    <cellStyle name="Normal 7 3 4 3" xfId="32914" xr:uid="{00000000-0005-0000-0000-0000AAB40000}"/>
    <cellStyle name="Normal 7 3 4 4" xfId="32915" xr:uid="{00000000-0005-0000-0000-0000ABB40000}"/>
    <cellStyle name="Normal 7 3 4 5" xfId="50945" xr:uid="{00000000-0005-0000-0000-0000ACB40000}"/>
    <cellStyle name="Normal 7 3 4_AVA DVA EL" xfId="32916" xr:uid="{00000000-0005-0000-0000-0000ADB40000}"/>
    <cellStyle name="Normal 7 3 5" xfId="32917" xr:uid="{00000000-0005-0000-0000-0000AEB40000}"/>
    <cellStyle name="Normal 7 3 5 2" xfId="32918" xr:uid="{00000000-0005-0000-0000-0000AFB40000}"/>
    <cellStyle name="Normal 7 3 5 2 2" xfId="32919" xr:uid="{00000000-0005-0000-0000-0000B0B40000}"/>
    <cellStyle name="Normal 7 3 5 2_AVA DVA EL" xfId="32920" xr:uid="{00000000-0005-0000-0000-0000B1B40000}"/>
    <cellStyle name="Normal 7 3 5 3" xfId="32921" xr:uid="{00000000-0005-0000-0000-0000B2B40000}"/>
    <cellStyle name="Normal 7 3 5 4" xfId="32922" xr:uid="{00000000-0005-0000-0000-0000B3B40000}"/>
    <cellStyle name="Normal 7 3 5 5" xfId="50946" xr:uid="{00000000-0005-0000-0000-0000B4B40000}"/>
    <cellStyle name="Normal 7 3 5_AVA DVA EL" xfId="32923" xr:uid="{00000000-0005-0000-0000-0000B5B40000}"/>
    <cellStyle name="Normal 7 3 6" xfId="32924" xr:uid="{00000000-0005-0000-0000-0000B6B40000}"/>
    <cellStyle name="Normal 7 3 6 2" xfId="32925" xr:uid="{00000000-0005-0000-0000-0000B7B40000}"/>
    <cellStyle name="Normal 7 3 6 2 2" xfId="32926" xr:uid="{00000000-0005-0000-0000-0000B8B40000}"/>
    <cellStyle name="Normal 7 3 6 2_AVA DVA EL" xfId="32927" xr:uid="{00000000-0005-0000-0000-0000B9B40000}"/>
    <cellStyle name="Normal 7 3 6 3" xfId="32928" xr:uid="{00000000-0005-0000-0000-0000BAB40000}"/>
    <cellStyle name="Normal 7 3 6 4" xfId="32929" xr:uid="{00000000-0005-0000-0000-0000BBB40000}"/>
    <cellStyle name="Normal 7 3 6 5" xfId="50947" xr:uid="{00000000-0005-0000-0000-0000BCB40000}"/>
    <cellStyle name="Normal 7 3 6_AVA DVA EL" xfId="32930" xr:uid="{00000000-0005-0000-0000-0000BDB40000}"/>
    <cellStyle name="Normal 7 3 7" xfId="32931" xr:uid="{00000000-0005-0000-0000-0000BEB40000}"/>
    <cellStyle name="Normal 7 3 7 2" xfId="32932" xr:uid="{00000000-0005-0000-0000-0000BFB40000}"/>
    <cellStyle name="Normal 7 3 7 3" xfId="32933" xr:uid="{00000000-0005-0000-0000-0000C0B40000}"/>
    <cellStyle name="Normal 7 3 7_AVA DVA EL" xfId="32934" xr:uid="{00000000-0005-0000-0000-0000C1B40000}"/>
    <cellStyle name="Normal 7 3 8" xfId="32935" xr:uid="{00000000-0005-0000-0000-0000C2B40000}"/>
    <cellStyle name="Normal 7 3 8 2" xfId="32936" xr:uid="{00000000-0005-0000-0000-0000C3B40000}"/>
    <cellStyle name="Normal 7 3 8 3" xfId="32937" xr:uid="{00000000-0005-0000-0000-0000C4B40000}"/>
    <cellStyle name="Normal 7 3 8_AVA DVA EL" xfId="32938" xr:uid="{00000000-0005-0000-0000-0000C5B40000}"/>
    <cellStyle name="Normal 7 3 9" xfId="32939" xr:uid="{00000000-0005-0000-0000-0000C6B40000}"/>
    <cellStyle name="Normal 7 3 9 2" xfId="32940" xr:uid="{00000000-0005-0000-0000-0000C7B40000}"/>
    <cellStyle name="Normal 7 3 9 3" xfId="32941" xr:uid="{00000000-0005-0000-0000-0000C8B40000}"/>
    <cellStyle name="Normal 7 3 9_AVA DVA EL" xfId="32942" xr:uid="{00000000-0005-0000-0000-0000C9B40000}"/>
    <cellStyle name="Normal 7 3_4Q16" xfId="32943" xr:uid="{00000000-0005-0000-0000-0000CAB40000}"/>
    <cellStyle name="Normal 7 4" xfId="8706" xr:uid="{00000000-0005-0000-0000-0000CBB40000}"/>
    <cellStyle name="Normal 7 4 10" xfId="50948" xr:uid="{00000000-0005-0000-0000-0000CCB40000}"/>
    <cellStyle name="Normal 7 4 2" xfId="32944" xr:uid="{00000000-0005-0000-0000-0000CDB40000}"/>
    <cellStyle name="Normal 7 4 2 2" xfId="32945" xr:uid="{00000000-0005-0000-0000-0000CEB40000}"/>
    <cellStyle name="Normal 7 4 2 2 2" xfId="32946" xr:uid="{00000000-0005-0000-0000-0000CFB40000}"/>
    <cellStyle name="Normal 7 4 2 2_AVA DVA EL" xfId="32947" xr:uid="{00000000-0005-0000-0000-0000D0B40000}"/>
    <cellStyle name="Normal 7 4 2 3" xfId="32948" xr:uid="{00000000-0005-0000-0000-0000D1B40000}"/>
    <cellStyle name="Normal 7 4 2 4" xfId="32949" xr:uid="{00000000-0005-0000-0000-0000D2B40000}"/>
    <cellStyle name="Normal 7 4 2 5" xfId="36326" xr:uid="{00000000-0005-0000-0000-0000D3B40000}"/>
    <cellStyle name="Normal 7 4 2 6" xfId="36432" xr:uid="{00000000-0005-0000-0000-0000D4B40000}"/>
    <cellStyle name="Normal 7 4 2_AVA DVA EL" xfId="32950" xr:uid="{00000000-0005-0000-0000-0000D5B40000}"/>
    <cellStyle name="Normal 7 4 3" xfId="32951" xr:uid="{00000000-0005-0000-0000-0000D6B40000}"/>
    <cellStyle name="Normal 7 4 3 2" xfId="32952" xr:uid="{00000000-0005-0000-0000-0000D7B40000}"/>
    <cellStyle name="Normal 7 4 3 3" xfId="32953" xr:uid="{00000000-0005-0000-0000-0000D8B40000}"/>
    <cellStyle name="Normal 7 4 3 4" xfId="50949" xr:uid="{00000000-0005-0000-0000-0000D9B40000}"/>
    <cellStyle name="Normal 7 4 3 5" xfId="50950" xr:uid="{00000000-0005-0000-0000-0000DAB40000}"/>
    <cellStyle name="Normal 7 4 3_AVA DVA EL" xfId="32954" xr:uid="{00000000-0005-0000-0000-0000DBB40000}"/>
    <cellStyle name="Normal 7 4 4" xfId="32955" xr:uid="{00000000-0005-0000-0000-0000DCB40000}"/>
    <cellStyle name="Normal 7 4 4 2" xfId="32956" xr:uid="{00000000-0005-0000-0000-0000DDB40000}"/>
    <cellStyle name="Normal 7 4 4 3" xfId="32957" xr:uid="{00000000-0005-0000-0000-0000DEB40000}"/>
    <cellStyle name="Normal 7 4 4 4" xfId="50951" xr:uid="{00000000-0005-0000-0000-0000DFB40000}"/>
    <cellStyle name="Normal 7 4 4 5" xfId="50952" xr:uid="{00000000-0005-0000-0000-0000E0B40000}"/>
    <cellStyle name="Normal 7 4 4_AVA DVA EL" xfId="32958" xr:uid="{00000000-0005-0000-0000-0000E1B40000}"/>
    <cellStyle name="Normal 7 4 5" xfId="32959" xr:uid="{00000000-0005-0000-0000-0000E2B40000}"/>
    <cellStyle name="Normal 7 4 5 2" xfId="32960" xr:uid="{00000000-0005-0000-0000-0000E3B40000}"/>
    <cellStyle name="Normal 7 4 5 3" xfId="32961" xr:uid="{00000000-0005-0000-0000-0000E4B40000}"/>
    <cellStyle name="Normal 7 4 5 4" xfId="50953" xr:uid="{00000000-0005-0000-0000-0000E5B40000}"/>
    <cellStyle name="Normal 7 4 5 5" xfId="50954" xr:uid="{00000000-0005-0000-0000-0000E6B40000}"/>
    <cellStyle name="Normal 7 4 5_AVA DVA EL" xfId="32962" xr:uid="{00000000-0005-0000-0000-0000E7B40000}"/>
    <cellStyle name="Normal 7 4 6" xfId="32963" xr:uid="{00000000-0005-0000-0000-0000E8B40000}"/>
    <cellStyle name="Normal 7 4 6 2" xfId="32964" xr:uid="{00000000-0005-0000-0000-0000E9B40000}"/>
    <cellStyle name="Normal 7 4 6_AVA DVA EL" xfId="32965" xr:uid="{00000000-0005-0000-0000-0000EAB40000}"/>
    <cellStyle name="Normal 7 4 7" xfId="32966" xr:uid="{00000000-0005-0000-0000-0000EBB40000}"/>
    <cellStyle name="Normal 7 4 8" xfId="50955" xr:uid="{00000000-0005-0000-0000-0000ECB40000}"/>
    <cellStyle name="Normal 7 4 9" xfId="50956" xr:uid="{00000000-0005-0000-0000-0000EDB40000}"/>
    <cellStyle name="Normal 7 4_A01" xfId="35972" xr:uid="{00000000-0005-0000-0000-0000EEB40000}"/>
    <cellStyle name="Normal 7 5" xfId="8707" xr:uid="{00000000-0005-0000-0000-0000EFB40000}"/>
    <cellStyle name="Normal 7 5 2" xfId="32967" xr:uid="{00000000-0005-0000-0000-0000F0B40000}"/>
    <cellStyle name="Normal 7 5 2 2" xfId="32968" xr:uid="{00000000-0005-0000-0000-0000F1B40000}"/>
    <cellStyle name="Normal 7 5 2 3" xfId="32969" xr:uid="{00000000-0005-0000-0000-0000F2B40000}"/>
    <cellStyle name="Normal 7 5 2_AVA DVA EL" xfId="32970" xr:uid="{00000000-0005-0000-0000-0000F3B40000}"/>
    <cellStyle name="Normal 7 5 3" xfId="32971" xr:uid="{00000000-0005-0000-0000-0000F4B40000}"/>
    <cellStyle name="Normal 7 5 3 2" xfId="32972" xr:uid="{00000000-0005-0000-0000-0000F5B40000}"/>
    <cellStyle name="Normal 7 5 3_AVA DVA EL" xfId="32973" xr:uid="{00000000-0005-0000-0000-0000F6B40000}"/>
    <cellStyle name="Normal 7 5 4" xfId="32974" xr:uid="{00000000-0005-0000-0000-0000F7B40000}"/>
    <cellStyle name="Normal 7 5 5" xfId="32975" xr:uid="{00000000-0005-0000-0000-0000F8B40000}"/>
    <cellStyle name="Normal 7 5 6" xfId="50957" xr:uid="{00000000-0005-0000-0000-0000F9B40000}"/>
    <cellStyle name="Normal 7 5 7" xfId="50958" xr:uid="{00000000-0005-0000-0000-0000FAB40000}"/>
    <cellStyle name="Normal 7 5 8" xfId="50959" xr:uid="{00000000-0005-0000-0000-0000FBB40000}"/>
    <cellStyle name="Normal 7 5_A01" xfId="35973" xr:uid="{00000000-0005-0000-0000-0000FCB40000}"/>
    <cellStyle name="Normal 7 6" xfId="8708" xr:uid="{00000000-0005-0000-0000-0000FDB40000}"/>
    <cellStyle name="Normal 7 6 2" xfId="32976" xr:uid="{00000000-0005-0000-0000-0000FEB40000}"/>
    <cellStyle name="Normal 7 6 2 2" xfId="32977" xr:uid="{00000000-0005-0000-0000-0000FFB40000}"/>
    <cellStyle name="Normal 7 6 2 3" xfId="32978" xr:uid="{00000000-0005-0000-0000-000000B50000}"/>
    <cellStyle name="Normal 7 6 2_AVA DVA EL" xfId="32979" xr:uid="{00000000-0005-0000-0000-000001B50000}"/>
    <cellStyle name="Normal 7 6 3" xfId="32980" xr:uid="{00000000-0005-0000-0000-000002B50000}"/>
    <cellStyle name="Normal 7 6 3 2" xfId="32981" xr:uid="{00000000-0005-0000-0000-000003B50000}"/>
    <cellStyle name="Normal 7 6 3_AVA DVA EL" xfId="32982" xr:uid="{00000000-0005-0000-0000-000004B50000}"/>
    <cellStyle name="Normal 7 6 4" xfId="32983" xr:uid="{00000000-0005-0000-0000-000005B50000}"/>
    <cellStyle name="Normal 7 6 5" xfId="32984" xr:uid="{00000000-0005-0000-0000-000006B50000}"/>
    <cellStyle name="Normal 7 6 6" xfId="50960" xr:uid="{00000000-0005-0000-0000-000007B50000}"/>
    <cellStyle name="Normal 7 6_AVA DVA EL" xfId="32985" xr:uid="{00000000-0005-0000-0000-000008B50000}"/>
    <cellStyle name="Normal 7 7" xfId="8709" xr:uid="{00000000-0005-0000-0000-000009B50000}"/>
    <cellStyle name="Normal 7 7 2" xfId="32986" xr:uid="{00000000-0005-0000-0000-00000AB50000}"/>
    <cellStyle name="Normal 7 7 2 2" xfId="32987" xr:uid="{00000000-0005-0000-0000-00000BB50000}"/>
    <cellStyle name="Normal 7 7 2 3" xfId="32988" xr:uid="{00000000-0005-0000-0000-00000CB50000}"/>
    <cellStyle name="Normal 7 7 2_AVA DVA EL" xfId="32989" xr:uid="{00000000-0005-0000-0000-00000DB50000}"/>
    <cellStyle name="Normal 7 7 3" xfId="32990" xr:uid="{00000000-0005-0000-0000-00000EB50000}"/>
    <cellStyle name="Normal 7 7 3 2" xfId="32991" xr:uid="{00000000-0005-0000-0000-00000FB50000}"/>
    <cellStyle name="Normal 7 7 3_AVA DVA EL" xfId="32992" xr:uid="{00000000-0005-0000-0000-000010B50000}"/>
    <cellStyle name="Normal 7 7 4" xfId="32993" xr:uid="{00000000-0005-0000-0000-000011B50000}"/>
    <cellStyle name="Normal 7 7 5" xfId="32994" xr:uid="{00000000-0005-0000-0000-000012B50000}"/>
    <cellStyle name="Normal 7 7 6" xfId="50961" xr:uid="{00000000-0005-0000-0000-000013B50000}"/>
    <cellStyle name="Normal 7 7_AVA DVA EL" xfId="32995" xr:uid="{00000000-0005-0000-0000-000014B50000}"/>
    <cellStyle name="Normal 7 8" xfId="8710" xr:uid="{00000000-0005-0000-0000-000015B50000}"/>
    <cellStyle name="Normal 7 8 2" xfId="32996" xr:uid="{00000000-0005-0000-0000-000016B50000}"/>
    <cellStyle name="Normal 7 8 2 2" xfId="32997" xr:uid="{00000000-0005-0000-0000-000017B50000}"/>
    <cellStyle name="Normal 7 8 2 3" xfId="32998" xr:uid="{00000000-0005-0000-0000-000018B50000}"/>
    <cellStyle name="Normal 7 8 2_AVA DVA EL" xfId="32999" xr:uid="{00000000-0005-0000-0000-000019B50000}"/>
    <cellStyle name="Normal 7 8 3" xfId="33000" xr:uid="{00000000-0005-0000-0000-00001AB50000}"/>
    <cellStyle name="Normal 7 8 3 2" xfId="33001" xr:uid="{00000000-0005-0000-0000-00001BB50000}"/>
    <cellStyle name="Normal 7 8 3_AVA DVA EL" xfId="33002" xr:uid="{00000000-0005-0000-0000-00001CB50000}"/>
    <cellStyle name="Normal 7 8 4" xfId="33003" xr:uid="{00000000-0005-0000-0000-00001DB50000}"/>
    <cellStyle name="Normal 7 8 5" xfId="33004" xr:uid="{00000000-0005-0000-0000-00001EB50000}"/>
    <cellStyle name="Normal 7 8 6" xfId="50962" xr:uid="{00000000-0005-0000-0000-00001FB50000}"/>
    <cellStyle name="Normal 7 8_AVA DVA EL" xfId="33005" xr:uid="{00000000-0005-0000-0000-000020B50000}"/>
    <cellStyle name="Normal 7 9" xfId="8711" xr:uid="{00000000-0005-0000-0000-000021B50000}"/>
    <cellStyle name="Normal 7 9 2" xfId="33006" xr:uid="{00000000-0005-0000-0000-000022B50000}"/>
    <cellStyle name="Normal 7 9 2 2" xfId="33007" xr:uid="{00000000-0005-0000-0000-000023B50000}"/>
    <cellStyle name="Normal 7 9 2 3" xfId="33008" xr:uid="{00000000-0005-0000-0000-000024B50000}"/>
    <cellStyle name="Normal 7 9 2_AVA DVA EL" xfId="33009" xr:uid="{00000000-0005-0000-0000-000025B50000}"/>
    <cellStyle name="Normal 7 9 3" xfId="33010" xr:uid="{00000000-0005-0000-0000-000026B50000}"/>
    <cellStyle name="Normal 7 9_AVA DVA EL" xfId="33011"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2" xr:uid="{00000000-0005-0000-0000-00002CB50000}"/>
    <cellStyle name="Normal 70 2_AVA DVA EL" xfId="33013" xr:uid="{00000000-0005-0000-0000-00002DB50000}"/>
    <cellStyle name="Normal 70 3" xfId="8716" xr:uid="{00000000-0005-0000-0000-00002EB50000}"/>
    <cellStyle name="Normal 70 4" xfId="33014" xr:uid="{00000000-0005-0000-0000-00002FB50000}"/>
    <cellStyle name="Normal 70_AVA DVA EL" xfId="33015" xr:uid="{00000000-0005-0000-0000-000030B50000}"/>
    <cellStyle name="Normal 71" xfId="8717" xr:uid="{00000000-0005-0000-0000-000031B50000}"/>
    <cellStyle name="Normal 71 2" xfId="8718" xr:uid="{00000000-0005-0000-0000-000032B50000}"/>
    <cellStyle name="Normal 71 2 2" xfId="33016" xr:uid="{00000000-0005-0000-0000-000033B50000}"/>
    <cellStyle name="Normal 71 2 3" xfId="33017" xr:uid="{00000000-0005-0000-0000-000034B50000}"/>
    <cellStyle name="Normal 71 2_AVA DVA EL" xfId="33018" xr:uid="{00000000-0005-0000-0000-000035B50000}"/>
    <cellStyle name="Normal 71 3" xfId="8719" xr:uid="{00000000-0005-0000-0000-000036B50000}"/>
    <cellStyle name="Normal 71 4" xfId="33019" xr:uid="{00000000-0005-0000-0000-000037B50000}"/>
    <cellStyle name="Normal 71_AVA DVA EL" xfId="33020"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1" xr:uid="{00000000-0005-0000-0000-00003CB50000}"/>
    <cellStyle name="Normal 72 2_AVA DVA EL" xfId="33022" xr:uid="{00000000-0005-0000-0000-00003DB50000}"/>
    <cellStyle name="Normal 72 3" xfId="8723" xr:uid="{00000000-0005-0000-0000-00003EB50000}"/>
    <cellStyle name="Normal 72 3 2" xfId="33023" xr:uid="{00000000-0005-0000-0000-00003FB50000}"/>
    <cellStyle name="Normal 72 3 3" xfId="33024" xr:uid="{00000000-0005-0000-0000-000040B50000}"/>
    <cellStyle name="Normal 72 3_AVA DVA EL" xfId="33025" xr:uid="{00000000-0005-0000-0000-000041B50000}"/>
    <cellStyle name="Normal 72 4" xfId="33026" xr:uid="{00000000-0005-0000-0000-000042B50000}"/>
    <cellStyle name="Normal 72 4 2" xfId="33027" xr:uid="{00000000-0005-0000-0000-000043B50000}"/>
    <cellStyle name="Normal 72 4 3" xfId="33028" xr:uid="{00000000-0005-0000-0000-000044B50000}"/>
    <cellStyle name="Normal 72 4_AVA DVA EL" xfId="33029" xr:uid="{00000000-0005-0000-0000-000045B50000}"/>
    <cellStyle name="Normal 72 5" xfId="33030" xr:uid="{00000000-0005-0000-0000-000046B50000}"/>
    <cellStyle name="Normal 72 5 2" xfId="33031" xr:uid="{00000000-0005-0000-0000-000047B50000}"/>
    <cellStyle name="Normal 72 5 3" xfId="33032" xr:uid="{00000000-0005-0000-0000-000048B50000}"/>
    <cellStyle name="Normal 72 5_AVA DVA EL" xfId="33033" xr:uid="{00000000-0005-0000-0000-000049B50000}"/>
    <cellStyle name="Normal 72 6" xfId="33034" xr:uid="{00000000-0005-0000-0000-00004AB50000}"/>
    <cellStyle name="Normal 72 6 2" xfId="33035" xr:uid="{00000000-0005-0000-0000-00004BB50000}"/>
    <cellStyle name="Normal 72 6 3" xfId="33036" xr:uid="{00000000-0005-0000-0000-00004CB50000}"/>
    <cellStyle name="Normal 72 6_AVA DVA EL" xfId="33037" xr:uid="{00000000-0005-0000-0000-00004DB50000}"/>
    <cellStyle name="Normal 72 7" xfId="33038" xr:uid="{00000000-0005-0000-0000-00004EB50000}"/>
    <cellStyle name="Normal 72 8" xfId="33039" xr:uid="{00000000-0005-0000-0000-00004FB50000}"/>
    <cellStyle name="Normal 72_AVA DVA EL" xfId="33040"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1" xr:uid="{00000000-0005-0000-0000-000054B50000}"/>
    <cellStyle name="Normal 73 2 2 3" xfId="33042" xr:uid="{00000000-0005-0000-0000-000055B50000}"/>
    <cellStyle name="Normal 73 2 2_AVA DVA EL" xfId="33043" xr:uid="{00000000-0005-0000-0000-000056B50000}"/>
    <cellStyle name="Normal 73 2 3" xfId="33044" xr:uid="{00000000-0005-0000-0000-000057B50000}"/>
    <cellStyle name="Normal 73 2 4" xfId="33045" xr:uid="{00000000-0005-0000-0000-000058B50000}"/>
    <cellStyle name="Normal 73 2_AVA DVA EL" xfId="33046" xr:uid="{00000000-0005-0000-0000-000059B50000}"/>
    <cellStyle name="Normal 73 3" xfId="8727" xr:uid="{00000000-0005-0000-0000-00005AB50000}"/>
    <cellStyle name="Normal 73 3 2" xfId="33047" xr:uid="{00000000-0005-0000-0000-00005BB50000}"/>
    <cellStyle name="Normal 73 3 3" xfId="33048" xr:uid="{00000000-0005-0000-0000-00005CB50000}"/>
    <cellStyle name="Normal 73 3_AVA DVA EL" xfId="33049" xr:uid="{00000000-0005-0000-0000-00005DB50000}"/>
    <cellStyle name="Normal 73 4" xfId="33050" xr:uid="{00000000-0005-0000-0000-00005EB50000}"/>
    <cellStyle name="Normal 73 4 2" xfId="33051" xr:uid="{00000000-0005-0000-0000-00005FB50000}"/>
    <cellStyle name="Normal 73 4 3" xfId="33052" xr:uid="{00000000-0005-0000-0000-000060B50000}"/>
    <cellStyle name="Normal 73 4_AVA DVA EL" xfId="33053" xr:uid="{00000000-0005-0000-0000-000061B50000}"/>
    <cellStyle name="Normal 73 5" xfId="33054" xr:uid="{00000000-0005-0000-0000-000062B50000}"/>
    <cellStyle name="Normal 73 5 2" xfId="33055" xr:uid="{00000000-0005-0000-0000-000063B50000}"/>
    <cellStyle name="Normal 73 5 3" xfId="33056" xr:uid="{00000000-0005-0000-0000-000064B50000}"/>
    <cellStyle name="Normal 73 5_AVA DVA EL" xfId="33057" xr:uid="{00000000-0005-0000-0000-000065B50000}"/>
    <cellStyle name="Normal 73 6" xfId="33058" xr:uid="{00000000-0005-0000-0000-000066B50000}"/>
    <cellStyle name="Normal 73 6 2" xfId="33059" xr:uid="{00000000-0005-0000-0000-000067B50000}"/>
    <cellStyle name="Normal 73 6 3" xfId="33060" xr:uid="{00000000-0005-0000-0000-000068B50000}"/>
    <cellStyle name="Normal 73 6_AVA DVA EL" xfId="33061" xr:uid="{00000000-0005-0000-0000-000069B50000}"/>
    <cellStyle name="Normal 73 7" xfId="33062" xr:uid="{00000000-0005-0000-0000-00006AB50000}"/>
    <cellStyle name="Normal 73 8" xfId="33063" xr:uid="{00000000-0005-0000-0000-00006BB50000}"/>
    <cellStyle name="Normal 73_AVA DVA EL" xfId="33064"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5" xr:uid="{00000000-0005-0000-0000-000070B50000}"/>
    <cellStyle name="Normal 74 2_AVA DVA EL" xfId="33066" xr:uid="{00000000-0005-0000-0000-000071B50000}"/>
    <cellStyle name="Normal 74 3" xfId="8731" xr:uid="{00000000-0005-0000-0000-000072B50000}"/>
    <cellStyle name="Normal 74 3 2" xfId="33067" xr:uid="{00000000-0005-0000-0000-000073B50000}"/>
    <cellStyle name="Normal 74 3 3" xfId="33068" xr:uid="{00000000-0005-0000-0000-000074B50000}"/>
    <cellStyle name="Normal 74 3_AVA DVA EL" xfId="33069" xr:uid="{00000000-0005-0000-0000-000075B50000}"/>
    <cellStyle name="Normal 74 4" xfId="33070" xr:uid="{00000000-0005-0000-0000-000076B50000}"/>
    <cellStyle name="Normal 74 4 2" xfId="33071" xr:uid="{00000000-0005-0000-0000-000077B50000}"/>
    <cellStyle name="Normal 74 4 3" xfId="33072" xr:uid="{00000000-0005-0000-0000-000078B50000}"/>
    <cellStyle name="Normal 74 4_AVA DVA EL" xfId="33073" xr:uid="{00000000-0005-0000-0000-000079B50000}"/>
    <cellStyle name="Normal 74 5" xfId="33074" xr:uid="{00000000-0005-0000-0000-00007AB50000}"/>
    <cellStyle name="Normal 74 5 2" xfId="33075" xr:uid="{00000000-0005-0000-0000-00007BB50000}"/>
    <cellStyle name="Normal 74 5 3" xfId="33076" xr:uid="{00000000-0005-0000-0000-00007CB50000}"/>
    <cellStyle name="Normal 74 5_AVA DVA EL" xfId="33077" xr:uid="{00000000-0005-0000-0000-00007DB50000}"/>
    <cellStyle name="Normal 74 6" xfId="33078" xr:uid="{00000000-0005-0000-0000-00007EB50000}"/>
    <cellStyle name="Normal 74 6 2" xfId="33079" xr:uid="{00000000-0005-0000-0000-00007FB50000}"/>
    <cellStyle name="Normal 74 6 3" xfId="33080" xr:uid="{00000000-0005-0000-0000-000080B50000}"/>
    <cellStyle name="Normal 74 6_AVA DVA EL" xfId="33081" xr:uid="{00000000-0005-0000-0000-000081B50000}"/>
    <cellStyle name="Normal 74 7" xfId="33082" xr:uid="{00000000-0005-0000-0000-000082B50000}"/>
    <cellStyle name="Normal 74 8" xfId="33083" xr:uid="{00000000-0005-0000-0000-000083B50000}"/>
    <cellStyle name="Normal 74_AVA DVA EL" xfId="33084" xr:uid="{00000000-0005-0000-0000-000084B50000}"/>
    <cellStyle name="Normal 75" xfId="8732" xr:uid="{00000000-0005-0000-0000-000085B50000}"/>
    <cellStyle name="Normal 75 2" xfId="8733" xr:uid="{00000000-0005-0000-0000-000086B50000}"/>
    <cellStyle name="Normal 75 2 2" xfId="33085" xr:uid="{00000000-0005-0000-0000-000087B50000}"/>
    <cellStyle name="Normal 75 2 3" xfId="33086" xr:uid="{00000000-0005-0000-0000-000088B50000}"/>
    <cellStyle name="Normal 75 2_AVA DVA EL" xfId="33087" xr:uid="{00000000-0005-0000-0000-000089B50000}"/>
    <cellStyle name="Normal 75 3" xfId="33088" xr:uid="{00000000-0005-0000-0000-00008AB50000}"/>
    <cellStyle name="Normal 75 4" xfId="33089" xr:uid="{00000000-0005-0000-0000-00008BB50000}"/>
    <cellStyle name="Normal 75_AVA DVA EL" xfId="33090"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1" xr:uid="{00000000-0005-0000-0000-000096B50000}"/>
    <cellStyle name="Normal 76 3" xfId="8743" xr:uid="{00000000-0005-0000-0000-000097B50000}"/>
    <cellStyle name="Normal 76 4" xfId="33092" xr:uid="{00000000-0005-0000-0000-000098B50000}"/>
    <cellStyle name="Normal 76_AVA DVA EL" xfId="33093" xr:uid="{00000000-0005-0000-0000-000099B50000}"/>
    <cellStyle name="Normal 77" xfId="8744" xr:uid="{00000000-0005-0000-0000-00009AB50000}"/>
    <cellStyle name="Normal 77 2" xfId="8745" xr:uid="{00000000-0005-0000-0000-00009BB50000}"/>
    <cellStyle name="Normal 77 2 2" xfId="33094" xr:uid="{00000000-0005-0000-0000-00009CB50000}"/>
    <cellStyle name="Normal 77 2 3" xfId="33095" xr:uid="{00000000-0005-0000-0000-00009DB50000}"/>
    <cellStyle name="Normal 77 2_AVA DVA EL" xfId="33096" xr:uid="{00000000-0005-0000-0000-00009EB50000}"/>
    <cellStyle name="Normal 77 3" xfId="33097" xr:uid="{00000000-0005-0000-0000-00009FB50000}"/>
    <cellStyle name="Normal 77 3 2" xfId="33098" xr:uid="{00000000-0005-0000-0000-0000A0B50000}"/>
    <cellStyle name="Normal 77 3 3" xfId="33099" xr:uid="{00000000-0005-0000-0000-0000A1B50000}"/>
    <cellStyle name="Normal 77 3_AVA DVA EL" xfId="33100" xr:uid="{00000000-0005-0000-0000-0000A2B50000}"/>
    <cellStyle name="Normal 77 4" xfId="33101" xr:uid="{00000000-0005-0000-0000-0000A3B50000}"/>
    <cellStyle name="Normal 77 5" xfId="33102" xr:uid="{00000000-0005-0000-0000-0000A4B50000}"/>
    <cellStyle name="Normal 77_AVA DVA EL" xfId="33103" xr:uid="{00000000-0005-0000-0000-0000A5B50000}"/>
    <cellStyle name="Normal 78" xfId="8746" xr:uid="{00000000-0005-0000-0000-0000A6B50000}"/>
    <cellStyle name="Normal 78 2" xfId="8747" xr:uid="{00000000-0005-0000-0000-0000A7B50000}"/>
    <cellStyle name="Normal 78 2 2" xfId="33104" xr:uid="{00000000-0005-0000-0000-0000A8B50000}"/>
    <cellStyle name="Normal 78 2 3" xfId="33105" xr:uid="{00000000-0005-0000-0000-0000A9B50000}"/>
    <cellStyle name="Normal 78 2_AVA DVA EL" xfId="33106" xr:uid="{00000000-0005-0000-0000-0000AAB50000}"/>
    <cellStyle name="Normal 78 3" xfId="33107" xr:uid="{00000000-0005-0000-0000-0000ABB50000}"/>
    <cellStyle name="Normal 78 4" xfId="33108" xr:uid="{00000000-0005-0000-0000-0000ACB50000}"/>
    <cellStyle name="Normal 78_AVA DVA EL" xfId="33109" xr:uid="{00000000-0005-0000-0000-0000ADB50000}"/>
    <cellStyle name="Normal 79" xfId="8748" xr:uid="{00000000-0005-0000-0000-0000AEB50000}"/>
    <cellStyle name="Normal 79 2" xfId="8749" xr:uid="{00000000-0005-0000-0000-0000AFB50000}"/>
    <cellStyle name="Normal 79 2 2" xfId="33110" xr:uid="{00000000-0005-0000-0000-0000B0B50000}"/>
    <cellStyle name="Normal 79 2 3" xfId="33111" xr:uid="{00000000-0005-0000-0000-0000B1B50000}"/>
    <cellStyle name="Normal 79 2_AVA DVA EL" xfId="33112" xr:uid="{00000000-0005-0000-0000-0000B2B50000}"/>
    <cellStyle name="Normal 79 3" xfId="33113" xr:uid="{00000000-0005-0000-0000-0000B3B50000}"/>
    <cellStyle name="Normal 79 4" xfId="33114" xr:uid="{00000000-0005-0000-0000-0000B4B50000}"/>
    <cellStyle name="Normal 79_AVA DVA EL" xfId="33115" xr:uid="{00000000-0005-0000-0000-0000B5B50000}"/>
    <cellStyle name="Normal 8" xfId="8750" xr:uid="{00000000-0005-0000-0000-0000B6B50000}"/>
    <cellStyle name="Normal 8 10" xfId="33116" xr:uid="{00000000-0005-0000-0000-0000B7B50000}"/>
    <cellStyle name="Normal 8 10 2" xfId="33117" xr:uid="{00000000-0005-0000-0000-0000B8B50000}"/>
    <cellStyle name="Normal 8 10 2 2" xfId="33118" xr:uid="{00000000-0005-0000-0000-0000B9B50000}"/>
    <cellStyle name="Normal 8 10 2 3" xfId="33119" xr:uid="{00000000-0005-0000-0000-0000BAB50000}"/>
    <cellStyle name="Normal 8 10 2_AVA DVA EL" xfId="33120" xr:uid="{00000000-0005-0000-0000-0000BBB50000}"/>
    <cellStyle name="Normal 8 10 3" xfId="33121" xr:uid="{00000000-0005-0000-0000-0000BCB50000}"/>
    <cellStyle name="Normal 8 10 4" xfId="33122" xr:uid="{00000000-0005-0000-0000-0000BDB50000}"/>
    <cellStyle name="Normal 8 10_AVA DVA EL" xfId="33123" xr:uid="{00000000-0005-0000-0000-0000BEB50000}"/>
    <cellStyle name="Normal 8 11" xfId="33124" xr:uid="{00000000-0005-0000-0000-0000BFB50000}"/>
    <cellStyle name="Normal 8 11 2" xfId="33125" xr:uid="{00000000-0005-0000-0000-0000C0B50000}"/>
    <cellStyle name="Normal 8 11 2 2" xfId="33126" xr:uid="{00000000-0005-0000-0000-0000C1B50000}"/>
    <cellStyle name="Normal 8 11 2 3" xfId="33127" xr:uid="{00000000-0005-0000-0000-0000C2B50000}"/>
    <cellStyle name="Normal 8 11 2_AVA DVA EL" xfId="33128" xr:uid="{00000000-0005-0000-0000-0000C3B50000}"/>
    <cellStyle name="Normal 8 11 3" xfId="33129" xr:uid="{00000000-0005-0000-0000-0000C4B50000}"/>
    <cellStyle name="Normal 8 11 3 2" xfId="33130" xr:uid="{00000000-0005-0000-0000-0000C5B50000}"/>
    <cellStyle name="Normal 8 11 3 3" xfId="33131" xr:uid="{00000000-0005-0000-0000-0000C6B50000}"/>
    <cellStyle name="Normal 8 11 3_AVA DVA EL" xfId="33132" xr:uid="{00000000-0005-0000-0000-0000C7B50000}"/>
    <cellStyle name="Normal 8 11 4" xfId="33133" xr:uid="{00000000-0005-0000-0000-0000C8B50000}"/>
    <cellStyle name="Normal 8 11 5" xfId="33134" xr:uid="{00000000-0005-0000-0000-0000C9B50000}"/>
    <cellStyle name="Normal 8 11_AVA DVA EL" xfId="33135" xr:uid="{00000000-0005-0000-0000-0000CAB50000}"/>
    <cellStyle name="Normal 8 12" xfId="33136" xr:uid="{00000000-0005-0000-0000-0000CBB50000}"/>
    <cellStyle name="Normal 8 12 2" xfId="33137" xr:uid="{00000000-0005-0000-0000-0000CCB50000}"/>
    <cellStyle name="Normal 8 12 2 2" xfId="33138" xr:uid="{00000000-0005-0000-0000-0000CDB50000}"/>
    <cellStyle name="Normal 8 12 2 3" xfId="33139" xr:uid="{00000000-0005-0000-0000-0000CEB50000}"/>
    <cellStyle name="Normal 8 12 2_AVA DVA EL" xfId="33140" xr:uid="{00000000-0005-0000-0000-0000CFB50000}"/>
    <cellStyle name="Normal 8 12 3" xfId="33141" xr:uid="{00000000-0005-0000-0000-0000D0B50000}"/>
    <cellStyle name="Normal 8 12 4" xfId="33142" xr:uid="{00000000-0005-0000-0000-0000D1B50000}"/>
    <cellStyle name="Normal 8 12_AVA DVA EL" xfId="33143" xr:uid="{00000000-0005-0000-0000-0000D2B50000}"/>
    <cellStyle name="Normal 8 13" xfId="33144" xr:uid="{00000000-0005-0000-0000-0000D3B50000}"/>
    <cellStyle name="Normal 8 13 2" xfId="33145" xr:uid="{00000000-0005-0000-0000-0000D4B50000}"/>
    <cellStyle name="Normal 8 13 2 2" xfId="33146" xr:uid="{00000000-0005-0000-0000-0000D5B50000}"/>
    <cellStyle name="Normal 8 13 2 3" xfId="33147" xr:uid="{00000000-0005-0000-0000-0000D6B50000}"/>
    <cellStyle name="Normal 8 13 2_AVA DVA EL" xfId="33148" xr:uid="{00000000-0005-0000-0000-0000D7B50000}"/>
    <cellStyle name="Normal 8 13 3" xfId="33149" xr:uid="{00000000-0005-0000-0000-0000D8B50000}"/>
    <cellStyle name="Normal 8 13 4" xfId="33150" xr:uid="{00000000-0005-0000-0000-0000D9B50000}"/>
    <cellStyle name="Normal 8 13_AVA DVA EL" xfId="33151" xr:uid="{00000000-0005-0000-0000-0000DAB50000}"/>
    <cellStyle name="Normal 8 14" xfId="33152" xr:uid="{00000000-0005-0000-0000-0000DBB50000}"/>
    <cellStyle name="Normal 8 14 2" xfId="33153" xr:uid="{00000000-0005-0000-0000-0000DCB50000}"/>
    <cellStyle name="Normal 8 14 2 2" xfId="33154" xr:uid="{00000000-0005-0000-0000-0000DDB50000}"/>
    <cellStyle name="Normal 8 14 2 3" xfId="33155" xr:uid="{00000000-0005-0000-0000-0000DEB50000}"/>
    <cellStyle name="Normal 8 14 2_AVA DVA EL" xfId="33156" xr:uid="{00000000-0005-0000-0000-0000DFB50000}"/>
    <cellStyle name="Normal 8 14 3" xfId="33157" xr:uid="{00000000-0005-0000-0000-0000E0B50000}"/>
    <cellStyle name="Normal 8 14 4" xfId="33158" xr:uid="{00000000-0005-0000-0000-0000E1B50000}"/>
    <cellStyle name="Normal 8 14_AVA DVA EL" xfId="33159" xr:uid="{00000000-0005-0000-0000-0000E2B50000}"/>
    <cellStyle name="Normal 8 15" xfId="33160" xr:uid="{00000000-0005-0000-0000-0000E3B50000}"/>
    <cellStyle name="Normal 8 15 2" xfId="33161" xr:uid="{00000000-0005-0000-0000-0000E4B50000}"/>
    <cellStyle name="Normal 8 15 3" xfId="33162" xr:uid="{00000000-0005-0000-0000-0000E5B50000}"/>
    <cellStyle name="Normal 8 15_AVA DVA EL" xfId="33163" xr:uid="{00000000-0005-0000-0000-0000E6B50000}"/>
    <cellStyle name="Normal 8 16" xfId="33164" xr:uid="{00000000-0005-0000-0000-0000E7B50000}"/>
    <cellStyle name="Normal 8 16 2" xfId="33165" xr:uid="{00000000-0005-0000-0000-0000E8B50000}"/>
    <cellStyle name="Normal 8 16 3" xfId="33166" xr:uid="{00000000-0005-0000-0000-0000E9B50000}"/>
    <cellStyle name="Normal 8 16_AVA DVA EL" xfId="33167" xr:uid="{00000000-0005-0000-0000-0000EAB50000}"/>
    <cellStyle name="Normal 8 17" xfId="33168" xr:uid="{00000000-0005-0000-0000-0000EBB50000}"/>
    <cellStyle name="Normal 8 17 2" xfId="33169" xr:uid="{00000000-0005-0000-0000-0000ECB50000}"/>
    <cellStyle name="Normal 8 17 3" xfId="33170" xr:uid="{00000000-0005-0000-0000-0000EDB50000}"/>
    <cellStyle name="Normal 8 17_AVA DVA EL" xfId="33171" xr:uid="{00000000-0005-0000-0000-0000EEB50000}"/>
    <cellStyle name="Normal 8 18" xfId="33172" xr:uid="{00000000-0005-0000-0000-0000EFB50000}"/>
    <cellStyle name="Normal 8 19" xfId="33173" xr:uid="{00000000-0005-0000-0000-0000F0B50000}"/>
    <cellStyle name="Normal 8 2" xfId="8751" xr:uid="{00000000-0005-0000-0000-0000F1B50000}"/>
    <cellStyle name="Normal 8 2 10" xfId="33174" xr:uid="{00000000-0005-0000-0000-0000F2B50000}"/>
    <cellStyle name="Normal 8 2 10 2" xfId="33175" xr:uid="{00000000-0005-0000-0000-0000F3B50000}"/>
    <cellStyle name="Normal 8 2 10 2 2" xfId="33176" xr:uid="{00000000-0005-0000-0000-0000F4B50000}"/>
    <cellStyle name="Normal 8 2 10 2 3" xfId="33177" xr:uid="{00000000-0005-0000-0000-0000F5B50000}"/>
    <cellStyle name="Normal 8 2 10 2_AVA DVA EL" xfId="33178" xr:uid="{00000000-0005-0000-0000-0000F6B50000}"/>
    <cellStyle name="Normal 8 2 10 3" xfId="33179" xr:uid="{00000000-0005-0000-0000-0000F7B50000}"/>
    <cellStyle name="Normal 8 2 10 3 2" xfId="33180" xr:uid="{00000000-0005-0000-0000-0000F8B50000}"/>
    <cellStyle name="Normal 8 2 10 3 3" xfId="33181" xr:uid="{00000000-0005-0000-0000-0000F9B50000}"/>
    <cellStyle name="Normal 8 2 10 3_AVA DVA EL" xfId="33182" xr:uid="{00000000-0005-0000-0000-0000FAB50000}"/>
    <cellStyle name="Normal 8 2 10 4" xfId="33183" xr:uid="{00000000-0005-0000-0000-0000FBB50000}"/>
    <cellStyle name="Normal 8 2 10 5" xfId="33184" xr:uid="{00000000-0005-0000-0000-0000FCB50000}"/>
    <cellStyle name="Normal 8 2 10_AVA DVA EL" xfId="33185" xr:uid="{00000000-0005-0000-0000-0000FDB50000}"/>
    <cellStyle name="Normal 8 2 11" xfId="33186" xr:uid="{00000000-0005-0000-0000-0000FEB50000}"/>
    <cellStyle name="Normal 8 2 11 2" xfId="33187" xr:uid="{00000000-0005-0000-0000-0000FFB50000}"/>
    <cellStyle name="Normal 8 2 11 2 2" xfId="33188" xr:uid="{00000000-0005-0000-0000-000000B60000}"/>
    <cellStyle name="Normal 8 2 11 2 3" xfId="33189" xr:uid="{00000000-0005-0000-0000-000001B60000}"/>
    <cellStyle name="Normal 8 2 11 2_AVA DVA EL" xfId="33190" xr:uid="{00000000-0005-0000-0000-000002B60000}"/>
    <cellStyle name="Normal 8 2 11 3" xfId="33191" xr:uid="{00000000-0005-0000-0000-000003B60000}"/>
    <cellStyle name="Normal 8 2 11 4" xfId="33192" xr:uid="{00000000-0005-0000-0000-000004B60000}"/>
    <cellStyle name="Normal 8 2 11_AVA DVA EL" xfId="33193" xr:uid="{00000000-0005-0000-0000-000005B60000}"/>
    <cellStyle name="Normal 8 2 12" xfId="33194" xr:uid="{00000000-0005-0000-0000-000006B60000}"/>
    <cellStyle name="Normal 8 2 12 2" xfId="33195" xr:uid="{00000000-0005-0000-0000-000007B60000}"/>
    <cellStyle name="Normal 8 2 12 2 2" xfId="33196" xr:uid="{00000000-0005-0000-0000-000008B60000}"/>
    <cellStyle name="Normal 8 2 12 2 3" xfId="33197" xr:uid="{00000000-0005-0000-0000-000009B60000}"/>
    <cellStyle name="Normal 8 2 12 2_AVA DVA EL" xfId="33198" xr:uid="{00000000-0005-0000-0000-00000AB60000}"/>
    <cellStyle name="Normal 8 2 12 3" xfId="33199" xr:uid="{00000000-0005-0000-0000-00000BB60000}"/>
    <cellStyle name="Normal 8 2 12 4" xfId="33200" xr:uid="{00000000-0005-0000-0000-00000CB60000}"/>
    <cellStyle name="Normal 8 2 12_AVA DVA EL" xfId="33201" xr:uid="{00000000-0005-0000-0000-00000DB60000}"/>
    <cellStyle name="Normal 8 2 13" xfId="33202" xr:uid="{00000000-0005-0000-0000-00000EB60000}"/>
    <cellStyle name="Normal 8 2 13 2" xfId="33203" xr:uid="{00000000-0005-0000-0000-00000FB60000}"/>
    <cellStyle name="Normal 8 2 13 3" xfId="33204" xr:uid="{00000000-0005-0000-0000-000010B60000}"/>
    <cellStyle name="Normal 8 2 13_AVA DVA EL" xfId="33205" xr:uid="{00000000-0005-0000-0000-000011B60000}"/>
    <cellStyle name="Normal 8 2 14" xfId="33206" xr:uid="{00000000-0005-0000-0000-000012B60000}"/>
    <cellStyle name="Normal 8 2 14 2" xfId="33207" xr:uid="{00000000-0005-0000-0000-000013B60000}"/>
    <cellStyle name="Normal 8 2 14 3" xfId="33208" xr:uid="{00000000-0005-0000-0000-000014B60000}"/>
    <cellStyle name="Normal 8 2 14_AVA DVA EL" xfId="33209" xr:uid="{00000000-0005-0000-0000-000015B60000}"/>
    <cellStyle name="Normal 8 2 15" xfId="33210" xr:uid="{00000000-0005-0000-0000-000016B60000}"/>
    <cellStyle name="Normal 8 2 15 2" xfId="33211" xr:uid="{00000000-0005-0000-0000-000017B60000}"/>
    <cellStyle name="Normal 8 2 15_AVA DVA EL" xfId="33212" xr:uid="{00000000-0005-0000-0000-000018B60000}"/>
    <cellStyle name="Normal 8 2 16" xfId="33213" xr:uid="{00000000-0005-0000-0000-000019B60000}"/>
    <cellStyle name="Normal 8 2 17" xfId="33214" xr:uid="{00000000-0005-0000-0000-00001AB60000}"/>
    <cellStyle name="Normal 8 2 18" xfId="50963" xr:uid="{00000000-0005-0000-0000-00001BB60000}"/>
    <cellStyle name="Normal 8 2 19" xfId="50964" xr:uid="{00000000-0005-0000-0000-00001CB60000}"/>
    <cellStyle name="Normal 8 2 2" xfId="8752" xr:uid="{00000000-0005-0000-0000-00001DB60000}"/>
    <cellStyle name="Normal 8 2 2 10" xfId="33215" xr:uid="{00000000-0005-0000-0000-00001EB60000}"/>
    <cellStyle name="Normal 8 2 2 10 2" xfId="33216" xr:uid="{00000000-0005-0000-0000-00001FB60000}"/>
    <cellStyle name="Normal 8 2 2 10_AVA DVA EL" xfId="33217" xr:uid="{00000000-0005-0000-0000-000020B60000}"/>
    <cellStyle name="Normal 8 2 2 11" xfId="33218" xr:uid="{00000000-0005-0000-0000-000021B60000}"/>
    <cellStyle name="Normal 8 2 2 12" xfId="50965" xr:uid="{00000000-0005-0000-0000-000022B60000}"/>
    <cellStyle name="Normal 8 2 2 13" xfId="50966" xr:uid="{00000000-0005-0000-0000-000023B60000}"/>
    <cellStyle name="Normal 8 2 2 14" xfId="50967" xr:uid="{00000000-0005-0000-0000-000024B60000}"/>
    <cellStyle name="Normal 8 2 2 2" xfId="8753" xr:uid="{00000000-0005-0000-0000-000025B60000}"/>
    <cellStyle name="Normal 8 2 2 2 2" xfId="8754" xr:uid="{00000000-0005-0000-0000-000026B60000}"/>
    <cellStyle name="Normal 8 2 2 2 2 2" xfId="33219" xr:uid="{00000000-0005-0000-0000-000027B60000}"/>
    <cellStyle name="Normal 8 2 2 2 2 2 2" xfId="33220" xr:uid="{00000000-0005-0000-0000-000028B60000}"/>
    <cellStyle name="Normal 8 2 2 2 2 2_AVA DVA EL" xfId="33221" xr:uid="{00000000-0005-0000-0000-000029B60000}"/>
    <cellStyle name="Normal 8 2 2 2 2 3" xfId="33222" xr:uid="{00000000-0005-0000-0000-00002AB60000}"/>
    <cellStyle name="Normal 8 2 2 2 2 4" xfId="50968" xr:uid="{00000000-0005-0000-0000-00002BB60000}"/>
    <cellStyle name="Normal 8 2 2 2 2 5" xfId="50969" xr:uid="{00000000-0005-0000-0000-00002CB60000}"/>
    <cellStyle name="Normal 8 2 2 2 2 6" xfId="50970" xr:uid="{00000000-0005-0000-0000-00002DB60000}"/>
    <cellStyle name="Normal 8 2 2 2 2_Balanse bankkonsern" xfId="33223" xr:uid="{00000000-0005-0000-0000-00002EB60000}"/>
    <cellStyle name="Normal 8 2 2 2 3" xfId="8755" xr:uid="{00000000-0005-0000-0000-00002FB60000}"/>
    <cellStyle name="Normal 8 2 2 2 3 2" xfId="33224" xr:uid="{00000000-0005-0000-0000-000030B60000}"/>
    <cellStyle name="Normal 8 2 2 2 3 2 2" xfId="33225" xr:uid="{00000000-0005-0000-0000-000031B60000}"/>
    <cellStyle name="Normal 8 2 2 2 3 2_AVA DVA EL" xfId="33226" xr:uid="{00000000-0005-0000-0000-000032B60000}"/>
    <cellStyle name="Normal 8 2 2 2 3 3" xfId="33227" xr:uid="{00000000-0005-0000-0000-000033B60000}"/>
    <cellStyle name="Normal 8 2 2 2 3 4" xfId="50971" xr:uid="{00000000-0005-0000-0000-000034B60000}"/>
    <cellStyle name="Normal 8 2 2 2 3 5" xfId="50972" xr:uid="{00000000-0005-0000-0000-000035B60000}"/>
    <cellStyle name="Normal 8 2 2 2 3 6" xfId="50973" xr:uid="{00000000-0005-0000-0000-000036B60000}"/>
    <cellStyle name="Normal 8 2 2 2 3_Balanse bankkonsern" xfId="33228" xr:uid="{00000000-0005-0000-0000-000037B60000}"/>
    <cellStyle name="Normal 8 2 2 2 4" xfId="33229" xr:uid="{00000000-0005-0000-0000-000038B60000}"/>
    <cellStyle name="Normal 8 2 2 2 4 2" xfId="33230" xr:uid="{00000000-0005-0000-0000-000039B60000}"/>
    <cellStyle name="Normal 8 2 2 2 4 2 2" xfId="33231" xr:uid="{00000000-0005-0000-0000-00003AB60000}"/>
    <cellStyle name="Normal 8 2 2 2 4 2_AVA DVA EL" xfId="33232" xr:uid="{00000000-0005-0000-0000-00003BB60000}"/>
    <cellStyle name="Normal 8 2 2 2 4 3" xfId="33233" xr:uid="{00000000-0005-0000-0000-00003CB60000}"/>
    <cellStyle name="Normal 8 2 2 2 4 4" xfId="33234" xr:uid="{00000000-0005-0000-0000-00003DB60000}"/>
    <cellStyle name="Normal 8 2 2 2 4 5" xfId="50974" xr:uid="{00000000-0005-0000-0000-00003EB60000}"/>
    <cellStyle name="Normal 8 2 2 2 4_AVA DVA EL" xfId="33235" xr:uid="{00000000-0005-0000-0000-00003FB60000}"/>
    <cellStyle name="Normal 8 2 2 2 5" xfId="33236" xr:uid="{00000000-0005-0000-0000-000040B60000}"/>
    <cellStyle name="Normal 8 2 2 2 5 2" xfId="33237" xr:uid="{00000000-0005-0000-0000-000041B60000}"/>
    <cellStyle name="Normal 8 2 2 2 5 3" xfId="33238" xr:uid="{00000000-0005-0000-0000-000042B60000}"/>
    <cellStyle name="Normal 8 2 2 2 5 4" xfId="50975" xr:uid="{00000000-0005-0000-0000-000043B60000}"/>
    <cellStyle name="Normal 8 2 2 2 5_AVA DVA EL" xfId="33239" xr:uid="{00000000-0005-0000-0000-000044B60000}"/>
    <cellStyle name="Normal 8 2 2 2 6" xfId="33240" xr:uid="{00000000-0005-0000-0000-000045B60000}"/>
    <cellStyle name="Normal 8 2 2 2 6 2" xfId="33241" xr:uid="{00000000-0005-0000-0000-000046B60000}"/>
    <cellStyle name="Normal 8 2 2 2 6_AVA DVA EL" xfId="33242" xr:uid="{00000000-0005-0000-0000-000047B60000}"/>
    <cellStyle name="Normal 8 2 2 2 7" xfId="33243" xr:uid="{00000000-0005-0000-0000-000048B60000}"/>
    <cellStyle name="Normal 8 2 2 2 8" xfId="50976" xr:uid="{00000000-0005-0000-0000-000049B60000}"/>
    <cellStyle name="Normal 8 2 2 2 9" xfId="50977" xr:uid="{00000000-0005-0000-0000-00004AB60000}"/>
    <cellStyle name="Normal 8 2 2 2_Balanse bankkonsern" xfId="33244"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5" xr:uid="{00000000-0005-0000-0000-00004FB60000}"/>
    <cellStyle name="Normal 8 2 2 3 4 2" xfId="33246" xr:uid="{00000000-0005-0000-0000-000050B60000}"/>
    <cellStyle name="Normal 8 2 2 3 4 3" xfId="33247" xr:uid="{00000000-0005-0000-0000-000051B60000}"/>
    <cellStyle name="Normal 8 2 2 3 4_AVA DVA EL" xfId="33248" xr:uid="{00000000-0005-0000-0000-000052B60000}"/>
    <cellStyle name="Normal 8 2 2 3 5" xfId="33249" xr:uid="{00000000-0005-0000-0000-000053B60000}"/>
    <cellStyle name="Normal 8 2 2 3 5 2" xfId="33250" xr:uid="{00000000-0005-0000-0000-000054B60000}"/>
    <cellStyle name="Normal 8 2 2 3 5_AVA DVA EL" xfId="33251" xr:uid="{00000000-0005-0000-0000-000055B60000}"/>
    <cellStyle name="Normal 8 2 2 3 6" xfId="33252" xr:uid="{00000000-0005-0000-0000-000056B60000}"/>
    <cellStyle name="Normal 8 2 2 3 7" xfId="33253" xr:uid="{00000000-0005-0000-0000-000057B60000}"/>
    <cellStyle name="Normal 8 2 2 3 8" xfId="50978" xr:uid="{00000000-0005-0000-0000-000058B60000}"/>
    <cellStyle name="Normal 8 2 2 3_Balanse bankkonsern" xfId="33254"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5" xr:uid="{00000000-0005-0000-0000-00005DB60000}"/>
    <cellStyle name="Normal 8 2 2 4 4 2" xfId="33256" xr:uid="{00000000-0005-0000-0000-00005EB60000}"/>
    <cellStyle name="Normal 8 2 2 4 4 3" xfId="33257" xr:uid="{00000000-0005-0000-0000-00005FB60000}"/>
    <cellStyle name="Normal 8 2 2 4 4_AVA DVA EL" xfId="33258" xr:uid="{00000000-0005-0000-0000-000060B60000}"/>
    <cellStyle name="Normal 8 2 2 4 5" xfId="33259" xr:uid="{00000000-0005-0000-0000-000061B60000}"/>
    <cellStyle name="Normal 8 2 2 4 5 2" xfId="33260" xr:uid="{00000000-0005-0000-0000-000062B60000}"/>
    <cellStyle name="Normal 8 2 2 4 5_AVA DVA EL" xfId="33261" xr:uid="{00000000-0005-0000-0000-000063B60000}"/>
    <cellStyle name="Normal 8 2 2 4 6" xfId="33262" xr:uid="{00000000-0005-0000-0000-000064B60000}"/>
    <cellStyle name="Normal 8 2 2 4 7" xfId="33263" xr:uid="{00000000-0005-0000-0000-000065B60000}"/>
    <cellStyle name="Normal 8 2 2 4 8" xfId="50979" xr:uid="{00000000-0005-0000-0000-000066B60000}"/>
    <cellStyle name="Normal 8 2 2 4_Balanse bankkonsern" xfId="33264"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5"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6" xr:uid="{00000000-0005-0000-0000-000074B60000}"/>
    <cellStyle name="Normal 8 2 2 5 4" xfId="33267" xr:uid="{00000000-0005-0000-0000-000075B60000}"/>
    <cellStyle name="Normal 8 2 2 5 5" xfId="33268" xr:uid="{00000000-0005-0000-0000-000076B60000}"/>
    <cellStyle name="Normal 8 2 2 5 6" xfId="50980" xr:uid="{00000000-0005-0000-0000-000077B60000}"/>
    <cellStyle name="Normal 8 2 2 5_Balanse bankkonsern" xfId="33269" xr:uid="{00000000-0005-0000-0000-000078B60000}"/>
    <cellStyle name="Normal 8 2 2 6" xfId="8773" xr:uid="{00000000-0005-0000-0000-000079B60000}"/>
    <cellStyle name="Normal 8 2 2 6 2" xfId="33270" xr:uid="{00000000-0005-0000-0000-00007AB60000}"/>
    <cellStyle name="Normal 8 2 2 6 2 2" xfId="33271" xr:uid="{00000000-0005-0000-0000-00007BB60000}"/>
    <cellStyle name="Normal 8 2 2 6 2 3" xfId="33272" xr:uid="{00000000-0005-0000-0000-00007CB60000}"/>
    <cellStyle name="Normal 8 2 2 6 2_AVA DVA EL" xfId="33273" xr:uid="{00000000-0005-0000-0000-00007DB60000}"/>
    <cellStyle name="Normal 8 2 2 6 3" xfId="33274" xr:uid="{00000000-0005-0000-0000-00007EB60000}"/>
    <cellStyle name="Normal 8 2 2 6 3 2" xfId="33275" xr:uid="{00000000-0005-0000-0000-00007FB60000}"/>
    <cellStyle name="Normal 8 2 2 6 3_AVA DVA EL" xfId="33276" xr:uid="{00000000-0005-0000-0000-000080B60000}"/>
    <cellStyle name="Normal 8 2 2 6 4" xfId="33277" xr:uid="{00000000-0005-0000-0000-000081B60000}"/>
    <cellStyle name="Normal 8 2 2 6 5" xfId="33278" xr:uid="{00000000-0005-0000-0000-000082B60000}"/>
    <cellStyle name="Normal 8 2 2 6 6" xfId="50981" xr:uid="{00000000-0005-0000-0000-000083B60000}"/>
    <cellStyle name="Normal 8 2 2 6_Balanse bankkonsern" xfId="33279"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0" xr:uid="{00000000-0005-0000-0000-00008AB60000}"/>
    <cellStyle name="Normal 8 2 2 8" xfId="33281" xr:uid="{00000000-0005-0000-0000-00008BB60000}"/>
    <cellStyle name="Normal 8 2 2 8 2" xfId="33282" xr:uid="{00000000-0005-0000-0000-00008CB60000}"/>
    <cellStyle name="Normal 8 2 2 8 3" xfId="33283" xr:uid="{00000000-0005-0000-0000-00008DB60000}"/>
    <cellStyle name="Normal 8 2 2 8_AVA DVA EL" xfId="33284" xr:uid="{00000000-0005-0000-0000-00008EB60000}"/>
    <cellStyle name="Normal 8 2 2 9" xfId="33285" xr:uid="{00000000-0005-0000-0000-00008FB60000}"/>
    <cellStyle name="Normal 8 2 2 9 2" xfId="33286" xr:uid="{00000000-0005-0000-0000-000090B60000}"/>
    <cellStyle name="Normal 8 2 2 9 3" xfId="33287" xr:uid="{00000000-0005-0000-0000-000091B60000}"/>
    <cellStyle name="Normal 8 2 2 9_AVA DVA EL" xfId="33288" xr:uid="{00000000-0005-0000-0000-000092B60000}"/>
    <cellStyle name="Normal 8 2 2_Balanse bankkonsern" xfId="33289" xr:uid="{00000000-0005-0000-0000-000093B60000}"/>
    <cellStyle name="Normal 8 2 3" xfId="8779" xr:uid="{00000000-0005-0000-0000-000094B60000}"/>
    <cellStyle name="Normal 8 2 3 10" xfId="50982" xr:uid="{00000000-0005-0000-0000-000095B60000}"/>
    <cellStyle name="Normal 8 2 3 11" xfId="50983"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0" xr:uid="{00000000-0005-0000-0000-00009AB60000}"/>
    <cellStyle name="Normal 8 2 3 2 4 2" xfId="33291" xr:uid="{00000000-0005-0000-0000-00009BB60000}"/>
    <cellStyle name="Normal 8 2 3 2 4_AVA DVA EL" xfId="33292" xr:uid="{00000000-0005-0000-0000-00009CB60000}"/>
    <cellStyle name="Normal 8 2 3 2 5" xfId="33293" xr:uid="{00000000-0005-0000-0000-00009DB60000}"/>
    <cellStyle name="Normal 8 2 3 2 6" xfId="50984" xr:uid="{00000000-0005-0000-0000-00009EB60000}"/>
    <cellStyle name="Normal 8 2 3 2 7" xfId="50985" xr:uid="{00000000-0005-0000-0000-00009FB60000}"/>
    <cellStyle name="Normal 8 2 3 2 8" xfId="50986" xr:uid="{00000000-0005-0000-0000-0000A0B60000}"/>
    <cellStyle name="Normal 8 2 3 2_Balanse bankkonsern" xfId="33294"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5" xr:uid="{00000000-0005-0000-0000-0000A5B60000}"/>
    <cellStyle name="Normal 8 2 3 3 4 2" xfId="33296" xr:uid="{00000000-0005-0000-0000-0000A6B60000}"/>
    <cellStyle name="Normal 8 2 3 3 4_AVA DVA EL" xfId="33297" xr:uid="{00000000-0005-0000-0000-0000A7B60000}"/>
    <cellStyle name="Normal 8 2 3 3 5" xfId="33298" xr:uid="{00000000-0005-0000-0000-0000A8B60000}"/>
    <cellStyle name="Normal 8 2 3 3 6" xfId="50987" xr:uid="{00000000-0005-0000-0000-0000A9B60000}"/>
    <cellStyle name="Normal 8 2 3 3 7" xfId="50988" xr:uid="{00000000-0005-0000-0000-0000AAB60000}"/>
    <cellStyle name="Normal 8 2 3 3 8" xfId="50989" xr:uid="{00000000-0005-0000-0000-0000ABB60000}"/>
    <cellStyle name="Normal 8 2 3 3_Balanse bankkonsern" xfId="33299"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0" xr:uid="{00000000-0005-0000-0000-0000B0B60000}"/>
    <cellStyle name="Normal 8 2 3 4 4 2" xfId="33301" xr:uid="{00000000-0005-0000-0000-0000B1B60000}"/>
    <cellStyle name="Normal 8 2 3 4 4_AVA DVA EL" xfId="33302" xr:uid="{00000000-0005-0000-0000-0000B2B60000}"/>
    <cellStyle name="Normal 8 2 3 4 5" xfId="33303" xr:uid="{00000000-0005-0000-0000-0000B3B60000}"/>
    <cellStyle name="Normal 8 2 3 4 6" xfId="50990" xr:uid="{00000000-0005-0000-0000-0000B4B60000}"/>
    <cellStyle name="Normal 8 2 3 4 7" xfId="50991" xr:uid="{00000000-0005-0000-0000-0000B5B60000}"/>
    <cellStyle name="Normal 8 2 3 4_Balanse bankkonsern" xfId="33304" xr:uid="{00000000-0005-0000-0000-0000B6B60000}"/>
    <cellStyle name="Normal 8 2 3 5" xfId="8789" xr:uid="{00000000-0005-0000-0000-0000B7B60000}"/>
    <cellStyle name="Normal 8 2 3 5 2" xfId="33305" xr:uid="{00000000-0005-0000-0000-0000B8B60000}"/>
    <cellStyle name="Normal 8 2 3 5 2 2" xfId="33306" xr:uid="{00000000-0005-0000-0000-0000B9B60000}"/>
    <cellStyle name="Normal 8 2 3 5 2_AVA DVA EL" xfId="33307" xr:uid="{00000000-0005-0000-0000-0000BAB60000}"/>
    <cellStyle name="Normal 8 2 3 5 3" xfId="33308" xr:uid="{00000000-0005-0000-0000-0000BBB60000}"/>
    <cellStyle name="Normal 8 2 3 5 4" xfId="50992" xr:uid="{00000000-0005-0000-0000-0000BCB60000}"/>
    <cellStyle name="Normal 8 2 3 5 5" xfId="50993" xr:uid="{00000000-0005-0000-0000-0000BDB60000}"/>
    <cellStyle name="Normal 8 2 3 5_Balanse bankkonsern" xfId="33309" xr:uid="{00000000-0005-0000-0000-0000BEB60000}"/>
    <cellStyle name="Normal 8 2 3 6" xfId="8790" xr:uid="{00000000-0005-0000-0000-0000BFB60000}"/>
    <cellStyle name="Normal 8 2 3 7" xfId="33310" xr:uid="{00000000-0005-0000-0000-0000C0B60000}"/>
    <cellStyle name="Normal 8 2 3 7 2" xfId="33311" xr:uid="{00000000-0005-0000-0000-0000C1B60000}"/>
    <cellStyle name="Normal 8 2 3 7 3" xfId="33312" xr:uid="{00000000-0005-0000-0000-0000C2B60000}"/>
    <cellStyle name="Normal 8 2 3 7_AVA DVA EL" xfId="33313" xr:uid="{00000000-0005-0000-0000-0000C3B60000}"/>
    <cellStyle name="Normal 8 2 3 8" xfId="33314" xr:uid="{00000000-0005-0000-0000-0000C4B60000}"/>
    <cellStyle name="Normal 8 2 3 8 2" xfId="33315" xr:uid="{00000000-0005-0000-0000-0000C5B60000}"/>
    <cellStyle name="Normal 8 2 3 8_AVA DVA EL" xfId="33316" xr:uid="{00000000-0005-0000-0000-0000C6B60000}"/>
    <cellStyle name="Normal 8 2 3 9" xfId="33317" xr:uid="{00000000-0005-0000-0000-0000C7B60000}"/>
    <cellStyle name="Normal 8 2 3_Balanse bankkonsern" xfId="33318"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19" xr:uid="{00000000-0005-0000-0000-0000CCB60000}"/>
    <cellStyle name="Normal 8 2 4 4 2" xfId="33320" xr:uid="{00000000-0005-0000-0000-0000CDB60000}"/>
    <cellStyle name="Normal 8 2 4 4 3" xfId="33321" xr:uid="{00000000-0005-0000-0000-0000CEB60000}"/>
    <cellStyle name="Normal 8 2 4 4_AVA DVA EL" xfId="33322" xr:uid="{00000000-0005-0000-0000-0000CFB60000}"/>
    <cellStyle name="Normal 8 2 4 5" xfId="33323" xr:uid="{00000000-0005-0000-0000-0000D0B60000}"/>
    <cellStyle name="Normal 8 2 4 5 2" xfId="33324" xr:uid="{00000000-0005-0000-0000-0000D1B60000}"/>
    <cellStyle name="Normal 8 2 4 5_AVA DVA EL" xfId="33325" xr:uid="{00000000-0005-0000-0000-0000D2B60000}"/>
    <cellStyle name="Normal 8 2 4 6" xfId="33326" xr:uid="{00000000-0005-0000-0000-0000D3B60000}"/>
    <cellStyle name="Normal 8 2 4 7" xfId="33327" xr:uid="{00000000-0005-0000-0000-0000D4B60000}"/>
    <cellStyle name="Normal 8 2 4 8" xfId="50994" xr:uid="{00000000-0005-0000-0000-0000D5B60000}"/>
    <cellStyle name="Normal 8 2 4_Balanse bankkonsern" xfId="33328"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29" xr:uid="{00000000-0005-0000-0000-0000DAB60000}"/>
    <cellStyle name="Normal 8 2 5 4 2" xfId="33330" xr:uid="{00000000-0005-0000-0000-0000DBB60000}"/>
    <cellStyle name="Normal 8 2 5 4 3" xfId="33331" xr:uid="{00000000-0005-0000-0000-0000DCB60000}"/>
    <cellStyle name="Normal 8 2 5 4_AVA DVA EL" xfId="33332" xr:uid="{00000000-0005-0000-0000-0000DDB60000}"/>
    <cellStyle name="Normal 8 2 5 5" xfId="33333" xr:uid="{00000000-0005-0000-0000-0000DEB60000}"/>
    <cellStyle name="Normal 8 2 5 5 2" xfId="33334" xr:uid="{00000000-0005-0000-0000-0000DFB60000}"/>
    <cellStyle name="Normal 8 2 5 5_AVA DVA EL" xfId="33335" xr:uid="{00000000-0005-0000-0000-0000E0B60000}"/>
    <cellStyle name="Normal 8 2 5 6" xfId="33336" xr:uid="{00000000-0005-0000-0000-0000E1B60000}"/>
    <cellStyle name="Normal 8 2 5 7" xfId="33337" xr:uid="{00000000-0005-0000-0000-0000E2B60000}"/>
    <cellStyle name="Normal 8 2 5 8" xfId="50995" xr:uid="{00000000-0005-0000-0000-0000E3B60000}"/>
    <cellStyle name="Normal 8 2 5_Balanse bankkonsern" xfId="33338"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39" xr:uid="{00000000-0005-0000-0000-0000F4B60000}"/>
    <cellStyle name="Normal 8 2 6 5" xfId="33340" xr:uid="{00000000-0005-0000-0000-0000F5B60000}"/>
    <cellStyle name="Normal 8 2 6 5 2" xfId="33341" xr:uid="{00000000-0005-0000-0000-0000F6B60000}"/>
    <cellStyle name="Normal 8 2 6 5_AVA DVA EL" xfId="33342" xr:uid="{00000000-0005-0000-0000-0000F7B60000}"/>
    <cellStyle name="Normal 8 2 6 6" xfId="33343" xr:uid="{00000000-0005-0000-0000-0000F8B60000}"/>
    <cellStyle name="Normal 8 2 6 7" xfId="33344" xr:uid="{00000000-0005-0000-0000-0000F9B60000}"/>
    <cellStyle name="Normal 8 2 6 8" xfId="50996" xr:uid="{00000000-0005-0000-0000-0000FAB60000}"/>
    <cellStyle name="Normal 8 2 6_Balanse bankkonsern" xfId="33345" xr:uid="{00000000-0005-0000-0000-0000FBB60000}"/>
    <cellStyle name="Normal 8 2 7" xfId="8812" xr:uid="{00000000-0005-0000-0000-0000FCB60000}"/>
    <cellStyle name="Normal 8 2 7 2" xfId="33346" xr:uid="{00000000-0005-0000-0000-0000FDB60000}"/>
    <cellStyle name="Normal 8 2 7 2 2" xfId="33347" xr:uid="{00000000-0005-0000-0000-0000FEB60000}"/>
    <cellStyle name="Normal 8 2 7 2 3" xfId="33348" xr:uid="{00000000-0005-0000-0000-0000FFB60000}"/>
    <cellStyle name="Normal 8 2 7 2_AVA DVA EL" xfId="33349" xr:uid="{00000000-0005-0000-0000-000000B70000}"/>
    <cellStyle name="Normal 8 2 7 3" xfId="33350" xr:uid="{00000000-0005-0000-0000-000001B70000}"/>
    <cellStyle name="Normal 8 2 7 3 2" xfId="33351" xr:uid="{00000000-0005-0000-0000-000002B70000}"/>
    <cellStyle name="Normal 8 2 7 3_AVA DVA EL" xfId="33352" xr:uid="{00000000-0005-0000-0000-000003B70000}"/>
    <cellStyle name="Normal 8 2 7 4" xfId="33353" xr:uid="{00000000-0005-0000-0000-000004B70000}"/>
    <cellStyle name="Normal 8 2 7 5" xfId="33354" xr:uid="{00000000-0005-0000-0000-000005B70000}"/>
    <cellStyle name="Normal 8 2 7 6" xfId="50997" xr:uid="{00000000-0005-0000-0000-000006B70000}"/>
    <cellStyle name="Normal 8 2 7_Balanse bankkonsern" xfId="33355" xr:uid="{00000000-0005-0000-0000-000007B70000}"/>
    <cellStyle name="Normal 8 2 8" xfId="8813" xr:uid="{00000000-0005-0000-0000-000008B70000}"/>
    <cellStyle name="Normal 8 2 8 2" xfId="33356" xr:uid="{00000000-0005-0000-0000-000009B70000}"/>
    <cellStyle name="Normal 8 2 8 2 2" xfId="33357" xr:uid="{00000000-0005-0000-0000-00000AB70000}"/>
    <cellStyle name="Normal 8 2 8 2 3" xfId="33358" xr:uid="{00000000-0005-0000-0000-00000BB70000}"/>
    <cellStyle name="Normal 8 2 8 2_AVA DVA EL" xfId="33359" xr:uid="{00000000-0005-0000-0000-00000CB70000}"/>
    <cellStyle name="Normal 8 2 8_Balanse bankkonsern" xfId="33360" xr:uid="{00000000-0005-0000-0000-00000DB70000}"/>
    <cellStyle name="Normal 8 2 9" xfId="33361" xr:uid="{00000000-0005-0000-0000-00000EB70000}"/>
    <cellStyle name="Normal 8 2 9 2" xfId="33362" xr:uid="{00000000-0005-0000-0000-00000FB70000}"/>
    <cellStyle name="Normal 8 2 9 2 2" xfId="33363" xr:uid="{00000000-0005-0000-0000-000010B70000}"/>
    <cellStyle name="Normal 8 2 9 2 3" xfId="33364" xr:uid="{00000000-0005-0000-0000-000011B70000}"/>
    <cellStyle name="Normal 8 2 9 2_AVA DVA EL" xfId="33365" xr:uid="{00000000-0005-0000-0000-000012B70000}"/>
    <cellStyle name="Normal 8 2 9 3" xfId="33366" xr:uid="{00000000-0005-0000-0000-000013B70000}"/>
    <cellStyle name="Normal 8 2 9 3 2" xfId="33367" xr:uid="{00000000-0005-0000-0000-000014B70000}"/>
    <cellStyle name="Normal 8 2 9 3 3" xfId="33368" xr:uid="{00000000-0005-0000-0000-000015B70000}"/>
    <cellStyle name="Normal 8 2 9 3_AVA DVA EL" xfId="33369" xr:uid="{00000000-0005-0000-0000-000016B70000}"/>
    <cellStyle name="Normal 8 2 9 4" xfId="33370" xr:uid="{00000000-0005-0000-0000-000017B70000}"/>
    <cellStyle name="Normal 8 2 9 5" xfId="33371" xr:uid="{00000000-0005-0000-0000-000018B70000}"/>
    <cellStyle name="Normal 8 2 9 6" xfId="36142" xr:uid="{00000000-0005-0000-0000-000019B70000}"/>
    <cellStyle name="Normal 8 2 9 7" xfId="36019" xr:uid="{00000000-0005-0000-0000-00001AB70000}"/>
    <cellStyle name="Normal 8 2 9_AVA DVA EL" xfId="33372" xr:uid="{00000000-0005-0000-0000-00001BB70000}"/>
    <cellStyle name="Normal 8 2_3. Chng in credit spreads" xfId="50998" xr:uid="{00000000-0005-0000-0000-00001CB70000}"/>
    <cellStyle name="Normal 8 20" xfId="35989" xr:uid="{00000000-0005-0000-0000-00001DB70000}"/>
    <cellStyle name="Normal 8 21" xfId="36094" xr:uid="{00000000-0005-0000-0000-00001EB70000}"/>
    <cellStyle name="Normal 8 22" xfId="36892" xr:uid="{00000000-0005-0000-0000-00001FB70000}"/>
    <cellStyle name="Normal 8 3" xfId="8814" xr:uid="{00000000-0005-0000-0000-000020B70000}"/>
    <cellStyle name="Normal 8 3 10" xfId="33373" xr:uid="{00000000-0005-0000-0000-000021B70000}"/>
    <cellStyle name="Normal 8 3 10 2" xfId="33374" xr:uid="{00000000-0005-0000-0000-000022B70000}"/>
    <cellStyle name="Normal 8 3 10 2 2" xfId="33375" xr:uid="{00000000-0005-0000-0000-000023B70000}"/>
    <cellStyle name="Normal 8 3 10 2 3" xfId="33376" xr:uid="{00000000-0005-0000-0000-000024B70000}"/>
    <cellStyle name="Normal 8 3 10 2_AVA DVA EL" xfId="33377" xr:uid="{00000000-0005-0000-0000-000025B70000}"/>
    <cellStyle name="Normal 8 3 10 3" xfId="33378" xr:uid="{00000000-0005-0000-0000-000026B70000}"/>
    <cellStyle name="Normal 8 3 10 4" xfId="33379" xr:uid="{00000000-0005-0000-0000-000027B70000}"/>
    <cellStyle name="Normal 8 3 10_AVA DVA EL" xfId="33380" xr:uid="{00000000-0005-0000-0000-000028B70000}"/>
    <cellStyle name="Normal 8 3 11" xfId="33381" xr:uid="{00000000-0005-0000-0000-000029B70000}"/>
    <cellStyle name="Normal 8 3 11 2" xfId="33382" xr:uid="{00000000-0005-0000-0000-00002AB70000}"/>
    <cellStyle name="Normal 8 3 11 2 2" xfId="33383" xr:uid="{00000000-0005-0000-0000-00002BB70000}"/>
    <cellStyle name="Normal 8 3 11 2 3" xfId="33384" xr:uid="{00000000-0005-0000-0000-00002CB70000}"/>
    <cellStyle name="Normal 8 3 11 2_AVA DVA EL" xfId="33385" xr:uid="{00000000-0005-0000-0000-00002DB70000}"/>
    <cellStyle name="Normal 8 3 11 3" xfId="33386" xr:uid="{00000000-0005-0000-0000-00002EB70000}"/>
    <cellStyle name="Normal 8 3 11 4" xfId="33387" xr:uid="{00000000-0005-0000-0000-00002FB70000}"/>
    <cellStyle name="Normal 8 3 11_AVA DVA EL" xfId="33388" xr:uid="{00000000-0005-0000-0000-000030B70000}"/>
    <cellStyle name="Normal 8 3 12" xfId="33389" xr:uid="{00000000-0005-0000-0000-000031B70000}"/>
    <cellStyle name="Normal 8 3 12 2" xfId="33390" xr:uid="{00000000-0005-0000-0000-000032B70000}"/>
    <cellStyle name="Normal 8 3 12 2 2" xfId="33391" xr:uid="{00000000-0005-0000-0000-000033B70000}"/>
    <cellStyle name="Normal 8 3 12 2 3" xfId="33392" xr:uid="{00000000-0005-0000-0000-000034B70000}"/>
    <cellStyle name="Normal 8 3 12 2_AVA DVA EL" xfId="33393" xr:uid="{00000000-0005-0000-0000-000035B70000}"/>
    <cellStyle name="Normal 8 3 12 3" xfId="33394" xr:uid="{00000000-0005-0000-0000-000036B70000}"/>
    <cellStyle name="Normal 8 3 12 4" xfId="33395" xr:uid="{00000000-0005-0000-0000-000037B70000}"/>
    <cellStyle name="Normal 8 3 12_AVA DVA EL" xfId="33396" xr:uid="{00000000-0005-0000-0000-000038B70000}"/>
    <cellStyle name="Normal 8 3 13" xfId="33397" xr:uid="{00000000-0005-0000-0000-000039B70000}"/>
    <cellStyle name="Normal 8 3 13 2" xfId="33398" xr:uid="{00000000-0005-0000-0000-00003AB70000}"/>
    <cellStyle name="Normal 8 3 13 3" xfId="33399" xr:uid="{00000000-0005-0000-0000-00003BB70000}"/>
    <cellStyle name="Normal 8 3 13_AVA DVA EL" xfId="33400" xr:uid="{00000000-0005-0000-0000-00003CB70000}"/>
    <cellStyle name="Normal 8 3 14" xfId="33401" xr:uid="{00000000-0005-0000-0000-00003DB70000}"/>
    <cellStyle name="Normal 8 3 14 2" xfId="33402" xr:uid="{00000000-0005-0000-0000-00003EB70000}"/>
    <cellStyle name="Normal 8 3 14 3" xfId="33403" xr:uid="{00000000-0005-0000-0000-00003FB70000}"/>
    <cellStyle name="Normal 8 3 14_AVA DVA EL" xfId="33404" xr:uid="{00000000-0005-0000-0000-000040B70000}"/>
    <cellStyle name="Normal 8 3 15" xfId="33405" xr:uid="{00000000-0005-0000-0000-000041B70000}"/>
    <cellStyle name="Normal 8 3 16" xfId="33406" xr:uid="{00000000-0005-0000-0000-000042B70000}"/>
    <cellStyle name="Normal 8 3 17" xfId="50999" xr:uid="{00000000-0005-0000-0000-000043B70000}"/>
    <cellStyle name="Normal 8 3 18" xfId="51000" xr:uid="{00000000-0005-0000-0000-000044B70000}"/>
    <cellStyle name="Normal 8 3 19" xfId="51001" xr:uid="{00000000-0005-0000-0000-000045B70000}"/>
    <cellStyle name="Normal 8 3 2" xfId="33407" xr:uid="{00000000-0005-0000-0000-000046B70000}"/>
    <cellStyle name="Normal 8 3 2 10" xfId="51002" xr:uid="{00000000-0005-0000-0000-000047B70000}"/>
    <cellStyle name="Normal 8 3 2 2" xfId="33408" xr:uid="{00000000-0005-0000-0000-000048B70000}"/>
    <cellStyle name="Normal 8 3 2 2 2" xfId="33409" xr:uid="{00000000-0005-0000-0000-000049B70000}"/>
    <cellStyle name="Normal 8 3 2 2 2 2" xfId="33410" xr:uid="{00000000-0005-0000-0000-00004AB70000}"/>
    <cellStyle name="Normal 8 3 2 2 2 3" xfId="51003" xr:uid="{00000000-0005-0000-0000-00004BB70000}"/>
    <cellStyle name="Normal 8 3 2 2 2_AVA DVA EL" xfId="33411" xr:uid="{00000000-0005-0000-0000-00004CB70000}"/>
    <cellStyle name="Normal 8 3 2 2 3" xfId="33412" xr:uid="{00000000-0005-0000-0000-00004DB70000}"/>
    <cellStyle name="Normal 8 3 2 2 4" xfId="33413" xr:uid="{00000000-0005-0000-0000-00004EB70000}"/>
    <cellStyle name="Normal 8 3 2 2 5" xfId="51004" xr:uid="{00000000-0005-0000-0000-00004FB70000}"/>
    <cellStyle name="Normal 8 3 2 2 6" xfId="51005" xr:uid="{00000000-0005-0000-0000-000050B70000}"/>
    <cellStyle name="Normal 8 3 2 2_3. Chng in credit spreads" xfId="51006" xr:uid="{00000000-0005-0000-0000-000051B70000}"/>
    <cellStyle name="Normal 8 3 2 3" xfId="33414" xr:uid="{00000000-0005-0000-0000-000052B70000}"/>
    <cellStyle name="Normal 8 3 2 3 2" xfId="33415" xr:uid="{00000000-0005-0000-0000-000053B70000}"/>
    <cellStyle name="Normal 8 3 2 3 2 2" xfId="51007" xr:uid="{00000000-0005-0000-0000-000054B70000}"/>
    <cellStyle name="Normal 8 3 2 3 3" xfId="33416" xr:uid="{00000000-0005-0000-0000-000055B70000}"/>
    <cellStyle name="Normal 8 3 2 3 4" xfId="51008" xr:uid="{00000000-0005-0000-0000-000056B70000}"/>
    <cellStyle name="Normal 8 3 2 3 5" xfId="51009" xr:uid="{00000000-0005-0000-0000-000057B70000}"/>
    <cellStyle name="Normal 8 3 2 3 6" xfId="51010" xr:uid="{00000000-0005-0000-0000-000058B70000}"/>
    <cellStyle name="Normal 8 3 2 3_3. Chng in credit spreads" xfId="51011" xr:uid="{00000000-0005-0000-0000-000059B70000}"/>
    <cellStyle name="Normal 8 3 2 4" xfId="33417" xr:uid="{00000000-0005-0000-0000-00005AB70000}"/>
    <cellStyle name="Normal 8 3 2 4 2" xfId="33418" xr:uid="{00000000-0005-0000-0000-00005BB70000}"/>
    <cellStyle name="Normal 8 3 2 4 3" xfId="33419" xr:uid="{00000000-0005-0000-0000-00005CB70000}"/>
    <cellStyle name="Normal 8 3 2 4 4" xfId="51012" xr:uid="{00000000-0005-0000-0000-00005DB70000}"/>
    <cellStyle name="Normal 8 3 2 4 5" xfId="51013" xr:uid="{00000000-0005-0000-0000-00005EB70000}"/>
    <cellStyle name="Normal 8 3 2 4 6" xfId="51014" xr:uid="{00000000-0005-0000-0000-00005FB70000}"/>
    <cellStyle name="Normal 8 3 2 4_AVA DVA EL" xfId="33420" xr:uid="{00000000-0005-0000-0000-000060B70000}"/>
    <cellStyle name="Normal 8 3 2 5" xfId="33421" xr:uid="{00000000-0005-0000-0000-000061B70000}"/>
    <cellStyle name="Normal 8 3 2 5 2" xfId="33422" xr:uid="{00000000-0005-0000-0000-000062B70000}"/>
    <cellStyle name="Normal 8 3 2 5 3" xfId="33423" xr:uid="{00000000-0005-0000-0000-000063B70000}"/>
    <cellStyle name="Normal 8 3 2 5 4" xfId="51015" xr:uid="{00000000-0005-0000-0000-000064B70000}"/>
    <cellStyle name="Normal 8 3 2 5_AVA DVA EL" xfId="33424" xr:uid="{00000000-0005-0000-0000-000065B70000}"/>
    <cellStyle name="Normal 8 3 2 6" xfId="33425" xr:uid="{00000000-0005-0000-0000-000066B70000}"/>
    <cellStyle name="Normal 8 3 2 7" xfId="33426" xr:uid="{00000000-0005-0000-0000-000067B70000}"/>
    <cellStyle name="Normal 8 3 2 8" xfId="36172" xr:uid="{00000000-0005-0000-0000-000068B70000}"/>
    <cellStyle name="Normal 8 3 2 9" xfId="36441" xr:uid="{00000000-0005-0000-0000-000069B70000}"/>
    <cellStyle name="Normal 8 3 2_3. Chng in credit spreads" xfId="51016" xr:uid="{00000000-0005-0000-0000-00006AB70000}"/>
    <cellStyle name="Normal 8 3 3" xfId="33427" xr:uid="{00000000-0005-0000-0000-00006BB70000}"/>
    <cellStyle name="Normal 8 3 3 2" xfId="33428" xr:uid="{00000000-0005-0000-0000-00006CB70000}"/>
    <cellStyle name="Normal 8 3 3 2 2" xfId="33429" xr:uid="{00000000-0005-0000-0000-00006DB70000}"/>
    <cellStyle name="Normal 8 3 3 2 3" xfId="51017" xr:uid="{00000000-0005-0000-0000-00006EB70000}"/>
    <cellStyle name="Normal 8 3 3 2_AVA DVA EL" xfId="33430" xr:uid="{00000000-0005-0000-0000-00006FB70000}"/>
    <cellStyle name="Normal 8 3 3 3" xfId="33431" xr:uid="{00000000-0005-0000-0000-000070B70000}"/>
    <cellStyle name="Normal 8 3 3 4" xfId="33432" xr:uid="{00000000-0005-0000-0000-000071B70000}"/>
    <cellStyle name="Normal 8 3 3 5" xfId="51018" xr:uid="{00000000-0005-0000-0000-000072B70000}"/>
    <cellStyle name="Normal 8 3 3 6" xfId="51019" xr:uid="{00000000-0005-0000-0000-000073B70000}"/>
    <cellStyle name="Normal 8 3 3_3. Chng in credit spreads" xfId="51020" xr:uid="{00000000-0005-0000-0000-000074B70000}"/>
    <cellStyle name="Normal 8 3 4" xfId="33433" xr:uid="{00000000-0005-0000-0000-000075B70000}"/>
    <cellStyle name="Normal 8 3 4 2" xfId="33434" xr:uid="{00000000-0005-0000-0000-000076B70000}"/>
    <cellStyle name="Normal 8 3 4 2 2" xfId="33435" xr:uid="{00000000-0005-0000-0000-000077B70000}"/>
    <cellStyle name="Normal 8 3 4 2 3" xfId="51021" xr:uid="{00000000-0005-0000-0000-000078B70000}"/>
    <cellStyle name="Normal 8 3 4 2_AVA DVA EL" xfId="33436" xr:uid="{00000000-0005-0000-0000-000079B70000}"/>
    <cellStyle name="Normal 8 3 4 3" xfId="33437" xr:uid="{00000000-0005-0000-0000-00007AB70000}"/>
    <cellStyle name="Normal 8 3 4 4" xfId="33438" xr:uid="{00000000-0005-0000-0000-00007BB70000}"/>
    <cellStyle name="Normal 8 3 4 5" xfId="51022" xr:uid="{00000000-0005-0000-0000-00007CB70000}"/>
    <cellStyle name="Normal 8 3 4 6" xfId="51023" xr:uid="{00000000-0005-0000-0000-00007DB70000}"/>
    <cellStyle name="Normal 8 3 4_3. Chng in credit spreads" xfId="51024" xr:uid="{00000000-0005-0000-0000-00007EB70000}"/>
    <cellStyle name="Normal 8 3 5" xfId="33439" xr:uid="{00000000-0005-0000-0000-00007FB70000}"/>
    <cellStyle name="Normal 8 3 5 2" xfId="33440" xr:uid="{00000000-0005-0000-0000-000080B70000}"/>
    <cellStyle name="Normal 8 3 5 2 2" xfId="33441" xr:uid="{00000000-0005-0000-0000-000081B70000}"/>
    <cellStyle name="Normal 8 3 5 2_AVA DVA EL" xfId="33442" xr:uid="{00000000-0005-0000-0000-000082B70000}"/>
    <cellStyle name="Normal 8 3 5 3" xfId="33443" xr:uid="{00000000-0005-0000-0000-000083B70000}"/>
    <cellStyle name="Normal 8 3 5 4" xfId="33444" xr:uid="{00000000-0005-0000-0000-000084B70000}"/>
    <cellStyle name="Normal 8 3 5 5" xfId="51025" xr:uid="{00000000-0005-0000-0000-000085B70000}"/>
    <cellStyle name="Normal 8 3 5_AVA DVA EL" xfId="33445" xr:uid="{00000000-0005-0000-0000-000086B70000}"/>
    <cellStyle name="Normal 8 3 6" xfId="33446" xr:uid="{00000000-0005-0000-0000-000087B70000}"/>
    <cellStyle name="Normal 8 3 6 2" xfId="33447" xr:uid="{00000000-0005-0000-0000-000088B70000}"/>
    <cellStyle name="Normal 8 3 6 2 2" xfId="33448" xr:uid="{00000000-0005-0000-0000-000089B70000}"/>
    <cellStyle name="Normal 8 3 6 2_AVA DVA EL" xfId="33449" xr:uid="{00000000-0005-0000-0000-00008AB70000}"/>
    <cellStyle name="Normal 8 3 6 3" xfId="33450" xr:uid="{00000000-0005-0000-0000-00008BB70000}"/>
    <cellStyle name="Normal 8 3 6 4" xfId="33451" xr:uid="{00000000-0005-0000-0000-00008CB70000}"/>
    <cellStyle name="Normal 8 3 6 5" xfId="51026" xr:uid="{00000000-0005-0000-0000-00008DB70000}"/>
    <cellStyle name="Normal 8 3 6_AVA DVA EL" xfId="33452" xr:uid="{00000000-0005-0000-0000-00008EB70000}"/>
    <cellStyle name="Normal 8 3 7" xfId="33453" xr:uid="{00000000-0005-0000-0000-00008FB70000}"/>
    <cellStyle name="Normal 8 3 7 2" xfId="33454" xr:uid="{00000000-0005-0000-0000-000090B70000}"/>
    <cellStyle name="Normal 8 3 7 3" xfId="33455" xr:uid="{00000000-0005-0000-0000-000091B70000}"/>
    <cellStyle name="Normal 8 3 7_AVA DVA EL" xfId="33456" xr:uid="{00000000-0005-0000-0000-000092B70000}"/>
    <cellStyle name="Normal 8 3 8" xfId="33457" xr:uid="{00000000-0005-0000-0000-000093B70000}"/>
    <cellStyle name="Normal 8 3 8 2" xfId="33458" xr:uid="{00000000-0005-0000-0000-000094B70000}"/>
    <cellStyle name="Normal 8 3 8 3" xfId="33459" xr:uid="{00000000-0005-0000-0000-000095B70000}"/>
    <cellStyle name="Normal 8 3 8_AVA DVA EL" xfId="33460" xr:uid="{00000000-0005-0000-0000-000096B70000}"/>
    <cellStyle name="Normal 8 3 9" xfId="33461" xr:uid="{00000000-0005-0000-0000-000097B70000}"/>
    <cellStyle name="Normal 8 3 9 2" xfId="33462" xr:uid="{00000000-0005-0000-0000-000098B70000}"/>
    <cellStyle name="Normal 8 3 9 2 2" xfId="33463" xr:uid="{00000000-0005-0000-0000-000099B70000}"/>
    <cellStyle name="Normal 8 3 9 2 3" xfId="33464" xr:uid="{00000000-0005-0000-0000-00009AB70000}"/>
    <cellStyle name="Normal 8 3 9 2_AVA DVA EL" xfId="33465" xr:uid="{00000000-0005-0000-0000-00009BB70000}"/>
    <cellStyle name="Normal 8 3 9 3" xfId="33466" xr:uid="{00000000-0005-0000-0000-00009CB70000}"/>
    <cellStyle name="Normal 8 3 9 4" xfId="33467" xr:uid="{00000000-0005-0000-0000-00009DB70000}"/>
    <cellStyle name="Normal 8 3 9_AVA DVA EL" xfId="33468" xr:uid="{00000000-0005-0000-0000-00009EB70000}"/>
    <cellStyle name="Normal 8 3_3. Chng in credit spreads" xfId="51027" xr:uid="{00000000-0005-0000-0000-00009FB70000}"/>
    <cellStyle name="Normal 8 4" xfId="8815" xr:uid="{00000000-0005-0000-0000-0000A0B70000}"/>
    <cellStyle name="Normal 8 4 10" xfId="51028" xr:uid="{00000000-0005-0000-0000-0000A1B70000}"/>
    <cellStyle name="Normal 8 4 2" xfId="8816" xr:uid="{00000000-0005-0000-0000-0000A2B70000}"/>
    <cellStyle name="Normal 8 4 2 2" xfId="33469" xr:uid="{00000000-0005-0000-0000-0000A3B70000}"/>
    <cellStyle name="Normal 8 4 2 2 2" xfId="33470" xr:uid="{00000000-0005-0000-0000-0000A4B70000}"/>
    <cellStyle name="Normal 8 4 2 2 2 2" xfId="51029" xr:uid="{00000000-0005-0000-0000-0000A5B70000}"/>
    <cellStyle name="Normal 8 4 2 2 3" xfId="51030" xr:uid="{00000000-0005-0000-0000-0000A6B70000}"/>
    <cellStyle name="Normal 8 4 2 2_3. Chng in credit spreads" xfId="51031" xr:uid="{00000000-0005-0000-0000-0000A7B70000}"/>
    <cellStyle name="Normal 8 4 2 3" xfId="33471" xr:uid="{00000000-0005-0000-0000-0000A8B70000}"/>
    <cellStyle name="Normal 8 4 2 3 2" xfId="51032" xr:uid="{00000000-0005-0000-0000-0000A9B70000}"/>
    <cellStyle name="Normal 8 4 2 3 2 2" xfId="51033" xr:uid="{00000000-0005-0000-0000-0000AAB70000}"/>
    <cellStyle name="Normal 8 4 2 3 3" xfId="51034" xr:uid="{00000000-0005-0000-0000-0000ABB70000}"/>
    <cellStyle name="Normal 8 4 2 3_3. Chng in credit spreads" xfId="51035" xr:uid="{00000000-0005-0000-0000-0000ACB70000}"/>
    <cellStyle name="Normal 8 4 2 4" xfId="33472" xr:uid="{00000000-0005-0000-0000-0000ADB70000}"/>
    <cellStyle name="Normal 8 4 2 4 2" xfId="51036" xr:uid="{00000000-0005-0000-0000-0000AEB70000}"/>
    <cellStyle name="Normal 8 4 2 5" xfId="51037" xr:uid="{00000000-0005-0000-0000-0000AFB70000}"/>
    <cellStyle name="Normal 8 4 2 6" xfId="51038" xr:uid="{00000000-0005-0000-0000-0000B0B70000}"/>
    <cellStyle name="Normal 8 4 2_3. Chng in credit spreads" xfId="51039" xr:uid="{00000000-0005-0000-0000-0000B1B70000}"/>
    <cellStyle name="Normal 8 4 3" xfId="33473" xr:uid="{00000000-0005-0000-0000-0000B2B70000}"/>
    <cellStyle name="Normal 8 4 3 2" xfId="33474" xr:uid="{00000000-0005-0000-0000-0000B3B70000}"/>
    <cellStyle name="Normal 8 4 3 2 2" xfId="51040" xr:uid="{00000000-0005-0000-0000-0000B4B70000}"/>
    <cellStyle name="Normal 8 4 3 3" xfId="33475" xr:uid="{00000000-0005-0000-0000-0000B5B70000}"/>
    <cellStyle name="Normal 8 4 3 4" xfId="51041" xr:uid="{00000000-0005-0000-0000-0000B6B70000}"/>
    <cellStyle name="Normal 8 4 3 5" xfId="51042" xr:uid="{00000000-0005-0000-0000-0000B7B70000}"/>
    <cellStyle name="Normal 8 4 3 6" xfId="51043" xr:uid="{00000000-0005-0000-0000-0000B8B70000}"/>
    <cellStyle name="Normal 8 4 3_3. Chng in credit spreads" xfId="51044" xr:uid="{00000000-0005-0000-0000-0000B9B70000}"/>
    <cellStyle name="Normal 8 4 4" xfId="33476" xr:uid="{00000000-0005-0000-0000-0000BAB70000}"/>
    <cellStyle name="Normal 8 4 4 2" xfId="33477" xr:uid="{00000000-0005-0000-0000-0000BBB70000}"/>
    <cellStyle name="Normal 8 4 4 2 2" xfId="51045" xr:uid="{00000000-0005-0000-0000-0000BCB70000}"/>
    <cellStyle name="Normal 8 4 4 3" xfId="33478" xr:uid="{00000000-0005-0000-0000-0000BDB70000}"/>
    <cellStyle name="Normal 8 4 4 4" xfId="51046" xr:uid="{00000000-0005-0000-0000-0000BEB70000}"/>
    <cellStyle name="Normal 8 4 4 5" xfId="51047" xr:uid="{00000000-0005-0000-0000-0000BFB70000}"/>
    <cellStyle name="Normal 8 4 4 6" xfId="51048" xr:uid="{00000000-0005-0000-0000-0000C0B70000}"/>
    <cellStyle name="Normal 8 4 4_3. Chng in credit spreads" xfId="51049" xr:uid="{00000000-0005-0000-0000-0000C1B70000}"/>
    <cellStyle name="Normal 8 4 5" xfId="33479" xr:uid="{00000000-0005-0000-0000-0000C2B70000}"/>
    <cellStyle name="Normal 8 4 5 2" xfId="33480" xr:uid="{00000000-0005-0000-0000-0000C3B70000}"/>
    <cellStyle name="Normal 8 4 5 3" xfId="33481" xr:uid="{00000000-0005-0000-0000-0000C4B70000}"/>
    <cellStyle name="Normal 8 4 5 4" xfId="51050" xr:uid="{00000000-0005-0000-0000-0000C5B70000}"/>
    <cellStyle name="Normal 8 4 5 5" xfId="51051" xr:uid="{00000000-0005-0000-0000-0000C6B70000}"/>
    <cellStyle name="Normal 8 4 5_AVA DVA EL" xfId="33482" xr:uid="{00000000-0005-0000-0000-0000C7B70000}"/>
    <cellStyle name="Normal 8 4 6" xfId="33483" xr:uid="{00000000-0005-0000-0000-0000C8B70000}"/>
    <cellStyle name="Normal 8 4 6 2" xfId="33484" xr:uid="{00000000-0005-0000-0000-0000C9B70000}"/>
    <cellStyle name="Normal 8 4 6_AVA DVA EL" xfId="33485" xr:uid="{00000000-0005-0000-0000-0000CAB70000}"/>
    <cellStyle name="Normal 8 4 7" xfId="33486" xr:uid="{00000000-0005-0000-0000-0000CBB70000}"/>
    <cellStyle name="Normal 8 4 8" xfId="51052" xr:uid="{00000000-0005-0000-0000-0000CCB70000}"/>
    <cellStyle name="Normal 8 4 9" xfId="51053" xr:uid="{00000000-0005-0000-0000-0000CDB70000}"/>
    <cellStyle name="Normal 8 4_3. Chng in credit spreads" xfId="51054" xr:uid="{00000000-0005-0000-0000-0000CEB70000}"/>
    <cellStyle name="Normal 8 5" xfId="8817" xr:uid="{00000000-0005-0000-0000-0000CFB70000}"/>
    <cellStyle name="Normal 8 5 2" xfId="8818" xr:uid="{00000000-0005-0000-0000-0000D0B70000}"/>
    <cellStyle name="Normal 8 5 2 2" xfId="33487" xr:uid="{00000000-0005-0000-0000-0000D1B70000}"/>
    <cellStyle name="Normal 8 5 2 2 2" xfId="51055" xr:uid="{00000000-0005-0000-0000-0000D2B70000}"/>
    <cellStyle name="Normal 8 5 2 3" xfId="33488" xr:uid="{00000000-0005-0000-0000-0000D3B70000}"/>
    <cellStyle name="Normal 8 5 2 4" xfId="51056" xr:uid="{00000000-0005-0000-0000-0000D4B70000}"/>
    <cellStyle name="Normal 8 5 2_3. Chng in credit spreads" xfId="51057" xr:uid="{00000000-0005-0000-0000-0000D5B70000}"/>
    <cellStyle name="Normal 8 5 3" xfId="33489" xr:uid="{00000000-0005-0000-0000-0000D6B70000}"/>
    <cellStyle name="Normal 8 5 3 2" xfId="33490" xr:uid="{00000000-0005-0000-0000-0000D7B70000}"/>
    <cellStyle name="Normal 8 5 3 2 2" xfId="51058" xr:uid="{00000000-0005-0000-0000-0000D8B70000}"/>
    <cellStyle name="Normal 8 5 3 3" xfId="51059" xr:uid="{00000000-0005-0000-0000-0000D9B70000}"/>
    <cellStyle name="Normal 8 5 3_3. Chng in credit spreads" xfId="51060" xr:uid="{00000000-0005-0000-0000-0000DAB70000}"/>
    <cellStyle name="Normal 8 5 4" xfId="33491" xr:uid="{00000000-0005-0000-0000-0000DBB70000}"/>
    <cellStyle name="Normal 8 5 4 2" xfId="51061" xr:uid="{00000000-0005-0000-0000-0000DCB70000}"/>
    <cellStyle name="Normal 8 5 5" xfId="33492" xr:uid="{00000000-0005-0000-0000-0000DDB70000}"/>
    <cellStyle name="Normal 8 5 6" xfId="51062" xr:uid="{00000000-0005-0000-0000-0000DEB70000}"/>
    <cellStyle name="Normal 8 5 7" xfId="51063" xr:uid="{00000000-0005-0000-0000-0000DFB70000}"/>
    <cellStyle name="Normal 8 5_3. Chng in credit spreads" xfId="51064" xr:uid="{00000000-0005-0000-0000-0000E0B70000}"/>
    <cellStyle name="Normal 8 6" xfId="8819" xr:uid="{00000000-0005-0000-0000-0000E1B70000}"/>
    <cellStyle name="Normal 8 6 2" xfId="8820" xr:uid="{00000000-0005-0000-0000-0000E2B70000}"/>
    <cellStyle name="Normal 8 6 2 2" xfId="33493" xr:uid="{00000000-0005-0000-0000-0000E3B70000}"/>
    <cellStyle name="Normal 8 6 2 3" xfId="33494" xr:uid="{00000000-0005-0000-0000-0000E4B70000}"/>
    <cellStyle name="Normal 8 6 2 4" xfId="51065" xr:uid="{00000000-0005-0000-0000-0000E5B70000}"/>
    <cellStyle name="Normal 8 6 2_AVA DVA EL" xfId="33495" xr:uid="{00000000-0005-0000-0000-0000E6B70000}"/>
    <cellStyle name="Normal 8 6 3" xfId="33496" xr:uid="{00000000-0005-0000-0000-0000E7B70000}"/>
    <cellStyle name="Normal 8 6 3 2" xfId="33497" xr:uid="{00000000-0005-0000-0000-0000E8B70000}"/>
    <cellStyle name="Normal 8 6 3_AVA DVA EL" xfId="33498" xr:uid="{00000000-0005-0000-0000-0000E9B70000}"/>
    <cellStyle name="Normal 8 6 4" xfId="33499" xr:uid="{00000000-0005-0000-0000-0000EAB70000}"/>
    <cellStyle name="Normal 8 6 5" xfId="33500" xr:uid="{00000000-0005-0000-0000-0000EBB70000}"/>
    <cellStyle name="Normal 8 6 6" xfId="51066" xr:uid="{00000000-0005-0000-0000-0000ECB70000}"/>
    <cellStyle name="Normal 8 6 7" xfId="51067" xr:uid="{00000000-0005-0000-0000-0000EDB70000}"/>
    <cellStyle name="Normal 8 6_3. Chng in credit spreads" xfId="51068" xr:uid="{00000000-0005-0000-0000-0000EEB70000}"/>
    <cellStyle name="Normal 8 7" xfId="33501" xr:uid="{00000000-0005-0000-0000-0000EFB70000}"/>
    <cellStyle name="Normal 8 7 2" xfId="33502" xr:uid="{00000000-0005-0000-0000-0000F0B70000}"/>
    <cellStyle name="Normal 8 7 2 2" xfId="33503" xr:uid="{00000000-0005-0000-0000-0000F1B70000}"/>
    <cellStyle name="Normal 8 7 2 3" xfId="33504" xr:uid="{00000000-0005-0000-0000-0000F2B70000}"/>
    <cellStyle name="Normal 8 7 2 4" xfId="51069" xr:uid="{00000000-0005-0000-0000-0000F3B70000}"/>
    <cellStyle name="Normal 8 7 2_AVA DVA EL" xfId="33505" xr:uid="{00000000-0005-0000-0000-0000F4B70000}"/>
    <cellStyle name="Normal 8 7 3" xfId="33506" xr:uid="{00000000-0005-0000-0000-0000F5B70000}"/>
    <cellStyle name="Normal 8 7 3 2" xfId="33507" xr:uid="{00000000-0005-0000-0000-0000F6B70000}"/>
    <cellStyle name="Normal 8 7 3_AVA DVA EL" xfId="33508" xr:uid="{00000000-0005-0000-0000-0000F7B70000}"/>
    <cellStyle name="Normal 8 7 4" xfId="33509" xr:uid="{00000000-0005-0000-0000-0000F8B70000}"/>
    <cellStyle name="Normal 8 7 5" xfId="33510" xr:uid="{00000000-0005-0000-0000-0000F9B70000}"/>
    <cellStyle name="Normal 8 7 6" xfId="33511" xr:uid="{00000000-0005-0000-0000-0000FAB70000}"/>
    <cellStyle name="Normal 8 7 7" xfId="51070" xr:uid="{00000000-0005-0000-0000-0000FBB70000}"/>
    <cellStyle name="Normal 8 7_3. Chng in credit spreads" xfId="51071" xr:uid="{00000000-0005-0000-0000-0000FCB70000}"/>
    <cellStyle name="Normal 8 8" xfId="33512" xr:uid="{00000000-0005-0000-0000-0000FDB70000}"/>
    <cellStyle name="Normal 8 8 2" xfId="33513" xr:uid="{00000000-0005-0000-0000-0000FEB70000}"/>
    <cellStyle name="Normal 8 8 2 2" xfId="33514" xr:uid="{00000000-0005-0000-0000-0000FFB70000}"/>
    <cellStyle name="Normal 8 8 2 3" xfId="33515" xr:uid="{00000000-0005-0000-0000-000000B80000}"/>
    <cellStyle name="Normal 8 8 2 4" xfId="51072" xr:uid="{00000000-0005-0000-0000-000001B80000}"/>
    <cellStyle name="Normal 8 8 2_AVA DVA EL" xfId="33516" xr:uid="{00000000-0005-0000-0000-000002B80000}"/>
    <cellStyle name="Normal 8 8 3" xfId="33517" xr:uid="{00000000-0005-0000-0000-000003B80000}"/>
    <cellStyle name="Normal 8 8 3 2" xfId="33518" xr:uid="{00000000-0005-0000-0000-000004B80000}"/>
    <cellStyle name="Normal 8 8 3_AVA DVA EL" xfId="33519" xr:uid="{00000000-0005-0000-0000-000005B80000}"/>
    <cellStyle name="Normal 8 8 4" xfId="33520" xr:uid="{00000000-0005-0000-0000-000006B80000}"/>
    <cellStyle name="Normal 8 8 5" xfId="33521" xr:uid="{00000000-0005-0000-0000-000007B80000}"/>
    <cellStyle name="Normal 8 8 6" xfId="33522" xr:uid="{00000000-0005-0000-0000-000008B80000}"/>
    <cellStyle name="Normal 8 8 7" xfId="36113" xr:uid="{00000000-0005-0000-0000-000009B80000}"/>
    <cellStyle name="Normal 8 8 8" xfId="36025" xr:uid="{00000000-0005-0000-0000-00000AB80000}"/>
    <cellStyle name="Normal 8 8_3. Chng in credit spreads" xfId="51073" xr:uid="{00000000-0005-0000-0000-00000BB80000}"/>
    <cellStyle name="Normal 8 9" xfId="33523" xr:uid="{00000000-0005-0000-0000-00000CB80000}"/>
    <cellStyle name="Normal 8 9 2" xfId="33524" xr:uid="{00000000-0005-0000-0000-00000DB80000}"/>
    <cellStyle name="Normal 8 9 2 2" xfId="33525" xr:uid="{00000000-0005-0000-0000-00000EB80000}"/>
    <cellStyle name="Normal 8 9 2 3" xfId="33526" xr:uid="{00000000-0005-0000-0000-00000FB80000}"/>
    <cellStyle name="Normal 8 9 2_AVA DVA EL" xfId="33527" xr:uid="{00000000-0005-0000-0000-000010B80000}"/>
    <cellStyle name="Normal 8 9 3" xfId="33528" xr:uid="{00000000-0005-0000-0000-000011B80000}"/>
    <cellStyle name="Normal 8 9 4" xfId="33529" xr:uid="{00000000-0005-0000-0000-000012B80000}"/>
    <cellStyle name="Normal 8 9 5" xfId="36417" xr:uid="{00000000-0005-0000-0000-000013B80000}"/>
    <cellStyle name="Normal 8 9 6" xfId="36007" xr:uid="{00000000-0005-0000-0000-000014B80000}"/>
    <cellStyle name="Normal 8 9_AVA DVA EL" xfId="33530"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1" xr:uid="{00000000-0005-0000-0000-000019B80000}"/>
    <cellStyle name="Normal 80_AVA DVA EL" xfId="33532" xr:uid="{00000000-0005-0000-0000-00001AB80000}"/>
    <cellStyle name="Normal 81" xfId="8824" xr:uid="{00000000-0005-0000-0000-00001BB80000}"/>
    <cellStyle name="Normal 81 2" xfId="33533" xr:uid="{00000000-0005-0000-0000-00001CB80000}"/>
    <cellStyle name="Normal 81 3" xfId="33534" xr:uid="{00000000-0005-0000-0000-00001DB80000}"/>
    <cellStyle name="Normal 81_AVA DVA EL" xfId="33535" xr:uid="{00000000-0005-0000-0000-00001EB80000}"/>
    <cellStyle name="Normal 82" xfId="8825" xr:uid="{00000000-0005-0000-0000-00001FB80000}"/>
    <cellStyle name="Normal 82 2" xfId="8826" xr:uid="{00000000-0005-0000-0000-000020B80000}"/>
    <cellStyle name="Normal 82 3" xfId="33536" xr:uid="{00000000-0005-0000-0000-000021B80000}"/>
    <cellStyle name="Normal 82_AVA DVA EL" xfId="33537" xr:uid="{00000000-0005-0000-0000-000022B80000}"/>
    <cellStyle name="Normal 83" xfId="8827" xr:uid="{00000000-0005-0000-0000-000023B80000}"/>
    <cellStyle name="Normal 83 2" xfId="8828" xr:uid="{00000000-0005-0000-0000-000024B80000}"/>
    <cellStyle name="Normal 83 3" xfId="33538" xr:uid="{00000000-0005-0000-0000-000025B80000}"/>
    <cellStyle name="Normal 83_AVA DVA EL" xfId="33539" xr:uid="{00000000-0005-0000-0000-000026B80000}"/>
    <cellStyle name="Normal 84" xfId="8829" xr:uid="{00000000-0005-0000-0000-000027B80000}"/>
    <cellStyle name="Normal 84 2" xfId="33540" xr:uid="{00000000-0005-0000-0000-000028B80000}"/>
    <cellStyle name="Normal 84 3" xfId="33541" xr:uid="{00000000-0005-0000-0000-000029B80000}"/>
    <cellStyle name="Normal 84_AVA DVA EL" xfId="33542" xr:uid="{00000000-0005-0000-0000-00002AB80000}"/>
    <cellStyle name="Normal 85" xfId="8830" xr:uid="{00000000-0005-0000-0000-00002BB80000}"/>
    <cellStyle name="Normal 85 2" xfId="33543" xr:uid="{00000000-0005-0000-0000-00002CB80000}"/>
    <cellStyle name="Normal 85 2 2" xfId="36570" xr:uid="{00000000-0005-0000-0000-00002DB80000}"/>
    <cellStyle name="Normal 85 3" xfId="33544" xr:uid="{00000000-0005-0000-0000-00002EB80000}"/>
    <cellStyle name="Normal 85 4" xfId="36101" xr:uid="{00000000-0005-0000-0000-00002FB80000}"/>
    <cellStyle name="Normal 85_AVA DVA EL" xfId="33545" xr:uid="{00000000-0005-0000-0000-000030B80000}"/>
    <cellStyle name="Normal 86" xfId="8831" xr:uid="{00000000-0005-0000-0000-000031B80000}"/>
    <cellStyle name="Normal 86 2" xfId="33546" xr:uid="{00000000-0005-0000-0000-000032B80000}"/>
    <cellStyle name="Normal 86 3" xfId="33547" xr:uid="{00000000-0005-0000-0000-000033B80000}"/>
    <cellStyle name="Normal 86 4" xfId="36194" xr:uid="{00000000-0005-0000-0000-000034B80000}"/>
    <cellStyle name="Normal 86_AVA DVA EL" xfId="33548" xr:uid="{00000000-0005-0000-0000-000035B80000}"/>
    <cellStyle name="Normal 87" xfId="8832" xr:uid="{00000000-0005-0000-0000-000036B80000}"/>
    <cellStyle name="Normal 87 2" xfId="33549" xr:uid="{00000000-0005-0000-0000-000037B80000}"/>
    <cellStyle name="Normal 87 3" xfId="33550" xr:uid="{00000000-0005-0000-0000-000038B80000}"/>
    <cellStyle name="Normal 87 4" xfId="36202" xr:uid="{00000000-0005-0000-0000-000039B80000}"/>
    <cellStyle name="Normal 87_AVA DVA EL" xfId="33551" xr:uid="{00000000-0005-0000-0000-00003AB80000}"/>
    <cellStyle name="Normal 88" xfId="8833" xr:uid="{00000000-0005-0000-0000-00003BB80000}"/>
    <cellStyle name="Normal 88 2" xfId="33552" xr:uid="{00000000-0005-0000-0000-00003CB80000}"/>
    <cellStyle name="Normal 88 3" xfId="33553" xr:uid="{00000000-0005-0000-0000-00003DB80000}"/>
    <cellStyle name="Normal 88 4" xfId="36205" xr:uid="{00000000-0005-0000-0000-00003EB80000}"/>
    <cellStyle name="Normal 88_AVA DVA EL" xfId="33554" xr:uid="{00000000-0005-0000-0000-00003FB80000}"/>
    <cellStyle name="Normal 89" xfId="8834" xr:uid="{00000000-0005-0000-0000-000040B80000}"/>
    <cellStyle name="Normal 89 2" xfId="33555" xr:uid="{00000000-0005-0000-0000-000041B80000}"/>
    <cellStyle name="Normal 89 3" xfId="33556" xr:uid="{00000000-0005-0000-0000-000042B80000}"/>
    <cellStyle name="Normal 89 4" xfId="36209" xr:uid="{00000000-0005-0000-0000-000043B80000}"/>
    <cellStyle name="Normal 89_AVA DVA EL" xfId="33557" xr:uid="{00000000-0005-0000-0000-000044B80000}"/>
    <cellStyle name="Normal 9" xfId="8835" xr:uid="{00000000-0005-0000-0000-000045B80000}"/>
    <cellStyle name="Normal 9 10" xfId="8836" xr:uid="{00000000-0005-0000-0000-000046B80000}"/>
    <cellStyle name="Normal 9 10 2" xfId="33558" xr:uid="{00000000-0005-0000-0000-000047B80000}"/>
    <cellStyle name="Normal 9 10_AVA DVA EL" xfId="33559" xr:uid="{00000000-0005-0000-0000-000048B80000}"/>
    <cellStyle name="Normal 9 11" xfId="8837" xr:uid="{00000000-0005-0000-0000-000049B80000}"/>
    <cellStyle name="Normal 9 11 2" xfId="8838" xr:uid="{00000000-0005-0000-0000-00004AB80000}"/>
    <cellStyle name="Normal 9 11 2 2" xfId="33560" xr:uid="{00000000-0005-0000-0000-00004BB80000}"/>
    <cellStyle name="Normal 9 11 2_AVA DVA EL" xfId="33561" xr:uid="{00000000-0005-0000-0000-00004CB80000}"/>
    <cellStyle name="Normal 9 11 3" xfId="33562" xr:uid="{00000000-0005-0000-0000-00004DB80000}"/>
    <cellStyle name="Normal 9 11 4" xfId="36894" xr:uid="{00000000-0005-0000-0000-00004EB80000}"/>
    <cellStyle name="Normal 9 11_4Q16" xfId="33563" xr:uid="{00000000-0005-0000-0000-00004FB80000}"/>
    <cellStyle name="Normal 9 12" xfId="8839" xr:uid="{00000000-0005-0000-0000-000050B80000}"/>
    <cellStyle name="Normal 9 12 2" xfId="33564" xr:uid="{00000000-0005-0000-0000-000051B80000}"/>
    <cellStyle name="Normal 9 12_AVA DVA EL" xfId="33565" xr:uid="{00000000-0005-0000-0000-000052B80000}"/>
    <cellStyle name="Normal 9 13" xfId="8840" xr:uid="{00000000-0005-0000-0000-000053B80000}"/>
    <cellStyle name="Normal 9 13 2" xfId="33566" xr:uid="{00000000-0005-0000-0000-000054B80000}"/>
    <cellStyle name="Normal 9 13_AVA DVA EL" xfId="33567" xr:uid="{00000000-0005-0000-0000-000055B80000}"/>
    <cellStyle name="Normal 9 14" xfId="33568" xr:uid="{00000000-0005-0000-0000-000056B80000}"/>
    <cellStyle name="Normal 9 14 2" xfId="33569" xr:uid="{00000000-0005-0000-0000-000057B80000}"/>
    <cellStyle name="Normal 9 14 3" xfId="33570" xr:uid="{00000000-0005-0000-0000-000058B80000}"/>
    <cellStyle name="Normal 9 14 4" xfId="36116" xr:uid="{00000000-0005-0000-0000-000059B80000}"/>
    <cellStyle name="Normal 9 14_AVA DVA EL" xfId="33571" xr:uid="{00000000-0005-0000-0000-00005AB80000}"/>
    <cellStyle name="Normal 9 15" xfId="33572" xr:uid="{00000000-0005-0000-0000-00005BB80000}"/>
    <cellStyle name="Normal 9 15 2" xfId="33573" xr:uid="{00000000-0005-0000-0000-00005CB80000}"/>
    <cellStyle name="Normal 9 15 3" xfId="33574" xr:uid="{00000000-0005-0000-0000-00005DB80000}"/>
    <cellStyle name="Normal 9 15_AVA DVA EL" xfId="33575" xr:uid="{00000000-0005-0000-0000-00005EB80000}"/>
    <cellStyle name="Normal 9 16" xfId="33576" xr:uid="{00000000-0005-0000-0000-00005FB80000}"/>
    <cellStyle name="Normal 9 17" xfId="33577" xr:uid="{00000000-0005-0000-0000-000060B80000}"/>
    <cellStyle name="Normal 9 18" xfId="36893" xr:uid="{00000000-0005-0000-0000-000061B80000}"/>
    <cellStyle name="Normal 9 19" xfId="51074" xr:uid="{00000000-0005-0000-0000-000062B80000}"/>
    <cellStyle name="Normal 9 2" xfId="8841" xr:uid="{00000000-0005-0000-0000-000063B80000}"/>
    <cellStyle name="Normal 9 2 10" xfId="51075" xr:uid="{00000000-0005-0000-0000-000064B80000}"/>
    <cellStyle name="Normal 9 2 11" xfId="51076" xr:uid="{00000000-0005-0000-0000-000065B80000}"/>
    <cellStyle name="Normal 9 2 2" xfId="8842" xr:uid="{00000000-0005-0000-0000-000066B80000}"/>
    <cellStyle name="Normal 9 2 2 10" xfId="51077" xr:uid="{00000000-0005-0000-0000-000067B80000}"/>
    <cellStyle name="Normal 9 2 2 11" xfId="51078" xr:uid="{00000000-0005-0000-0000-000068B80000}"/>
    <cellStyle name="Normal 9 2 2 2" xfId="8843" xr:uid="{00000000-0005-0000-0000-000069B80000}"/>
    <cellStyle name="Normal 9 2 2 2 2" xfId="33578" xr:uid="{00000000-0005-0000-0000-00006AB80000}"/>
    <cellStyle name="Normal 9 2 2 2 2 2" xfId="33579" xr:uid="{00000000-0005-0000-0000-00006BB80000}"/>
    <cellStyle name="Normal 9 2 2 2 2 3" xfId="33580" xr:uid="{00000000-0005-0000-0000-00006CB80000}"/>
    <cellStyle name="Normal 9 2 2 2 2 4" xfId="51079" xr:uid="{00000000-0005-0000-0000-00006DB80000}"/>
    <cellStyle name="Normal 9 2 2 2 2 5" xfId="51080" xr:uid="{00000000-0005-0000-0000-00006EB80000}"/>
    <cellStyle name="Normal 9 2 2 2 2_AVA DVA EL" xfId="33581" xr:uid="{00000000-0005-0000-0000-00006FB80000}"/>
    <cellStyle name="Normal 9 2 2 2 3" xfId="33582" xr:uid="{00000000-0005-0000-0000-000070B80000}"/>
    <cellStyle name="Normal 9 2 2 2 3 2" xfId="33583" xr:uid="{00000000-0005-0000-0000-000071B80000}"/>
    <cellStyle name="Normal 9 2 2 2 3 3" xfId="33584" xr:uid="{00000000-0005-0000-0000-000072B80000}"/>
    <cellStyle name="Normal 9 2 2 2 3 4" xfId="51081" xr:uid="{00000000-0005-0000-0000-000073B80000}"/>
    <cellStyle name="Normal 9 2 2 2 3 5" xfId="51082" xr:uid="{00000000-0005-0000-0000-000074B80000}"/>
    <cellStyle name="Normal 9 2 2 2 3_AVA DVA EL" xfId="33585" xr:uid="{00000000-0005-0000-0000-000075B80000}"/>
    <cellStyle name="Normal 9 2 2 2 4" xfId="33586" xr:uid="{00000000-0005-0000-0000-000076B80000}"/>
    <cellStyle name="Normal 9 2 2 2 4 2" xfId="33587" xr:uid="{00000000-0005-0000-0000-000077B80000}"/>
    <cellStyle name="Normal 9 2 2 2 4 3" xfId="33588" xr:uid="{00000000-0005-0000-0000-000078B80000}"/>
    <cellStyle name="Normal 9 2 2 2 4 4" xfId="51083" xr:uid="{00000000-0005-0000-0000-000079B80000}"/>
    <cellStyle name="Normal 9 2 2 2 4 5" xfId="51084" xr:uid="{00000000-0005-0000-0000-00007AB80000}"/>
    <cellStyle name="Normal 9 2 2 2 4_AVA DVA EL" xfId="33589" xr:uid="{00000000-0005-0000-0000-00007BB80000}"/>
    <cellStyle name="Normal 9 2 2 2 5" xfId="33590" xr:uid="{00000000-0005-0000-0000-00007CB80000}"/>
    <cellStyle name="Normal 9 2 2 2 5 2" xfId="33591" xr:uid="{00000000-0005-0000-0000-00007DB80000}"/>
    <cellStyle name="Normal 9 2 2 2 5 3" xfId="33592" xr:uid="{00000000-0005-0000-0000-00007EB80000}"/>
    <cellStyle name="Normal 9 2 2 2 5 4" xfId="51085" xr:uid="{00000000-0005-0000-0000-00007FB80000}"/>
    <cellStyle name="Normal 9 2 2 2 5_AVA DVA EL" xfId="33593" xr:uid="{00000000-0005-0000-0000-000080B80000}"/>
    <cellStyle name="Normal 9 2 2 2 6" xfId="33594" xr:uid="{00000000-0005-0000-0000-000081B80000}"/>
    <cellStyle name="Normal 9 2 2 2 7" xfId="33595" xr:uid="{00000000-0005-0000-0000-000082B80000}"/>
    <cellStyle name="Normal 9 2 2 2 8" xfId="51086" xr:uid="{00000000-0005-0000-0000-000083B80000}"/>
    <cellStyle name="Normal 9 2 2 2 9" xfId="51087" xr:uid="{00000000-0005-0000-0000-000084B80000}"/>
    <cellStyle name="Normal 9 2 2 2_AVA DVA EL" xfId="33596" xr:uid="{00000000-0005-0000-0000-000085B80000}"/>
    <cellStyle name="Normal 9 2 2 3" xfId="33597" xr:uid="{00000000-0005-0000-0000-000086B80000}"/>
    <cellStyle name="Normal 9 2 2 3 2" xfId="33598" xr:uid="{00000000-0005-0000-0000-000087B80000}"/>
    <cellStyle name="Normal 9 2 2 3 3" xfId="33599" xr:uid="{00000000-0005-0000-0000-000088B80000}"/>
    <cellStyle name="Normal 9 2 2 3 4" xfId="51088" xr:uid="{00000000-0005-0000-0000-000089B80000}"/>
    <cellStyle name="Normal 9 2 2 3 5" xfId="51089" xr:uid="{00000000-0005-0000-0000-00008AB80000}"/>
    <cellStyle name="Normal 9 2 2 3_AVA DVA EL" xfId="33600" xr:uid="{00000000-0005-0000-0000-00008BB80000}"/>
    <cellStyle name="Normal 9 2 2 4" xfId="33601" xr:uid="{00000000-0005-0000-0000-00008CB80000}"/>
    <cellStyle name="Normal 9 2 2 4 2" xfId="33602" xr:uid="{00000000-0005-0000-0000-00008DB80000}"/>
    <cellStyle name="Normal 9 2 2 4 3" xfId="33603" xr:uid="{00000000-0005-0000-0000-00008EB80000}"/>
    <cellStyle name="Normal 9 2 2 4 4" xfId="51090" xr:uid="{00000000-0005-0000-0000-00008FB80000}"/>
    <cellStyle name="Normal 9 2 2 4 5" xfId="51091" xr:uid="{00000000-0005-0000-0000-000090B80000}"/>
    <cellStyle name="Normal 9 2 2 4_AVA DVA EL" xfId="33604" xr:uid="{00000000-0005-0000-0000-000091B80000}"/>
    <cellStyle name="Normal 9 2 2 5" xfId="33605" xr:uid="{00000000-0005-0000-0000-000092B80000}"/>
    <cellStyle name="Normal 9 2 2 5 2" xfId="33606" xr:uid="{00000000-0005-0000-0000-000093B80000}"/>
    <cellStyle name="Normal 9 2 2 5 3" xfId="33607" xr:uid="{00000000-0005-0000-0000-000094B80000}"/>
    <cellStyle name="Normal 9 2 2 5 4" xfId="51092" xr:uid="{00000000-0005-0000-0000-000095B80000}"/>
    <cellStyle name="Normal 9 2 2 5 5" xfId="51093" xr:uid="{00000000-0005-0000-0000-000096B80000}"/>
    <cellStyle name="Normal 9 2 2 5_AVA DVA EL" xfId="33608" xr:uid="{00000000-0005-0000-0000-000097B80000}"/>
    <cellStyle name="Normal 9 2 2 6" xfId="33609" xr:uid="{00000000-0005-0000-0000-000098B80000}"/>
    <cellStyle name="Normal 9 2 2 6 2" xfId="33610" xr:uid="{00000000-0005-0000-0000-000099B80000}"/>
    <cellStyle name="Normal 9 2 2 6 3" xfId="33611" xr:uid="{00000000-0005-0000-0000-00009AB80000}"/>
    <cellStyle name="Normal 9 2 2 6 4" xfId="51094" xr:uid="{00000000-0005-0000-0000-00009BB80000}"/>
    <cellStyle name="Normal 9 2 2 6 5" xfId="51095" xr:uid="{00000000-0005-0000-0000-00009CB80000}"/>
    <cellStyle name="Normal 9 2 2 6_AVA DVA EL" xfId="33612" xr:uid="{00000000-0005-0000-0000-00009DB80000}"/>
    <cellStyle name="Normal 9 2 2 7" xfId="33613" xr:uid="{00000000-0005-0000-0000-00009EB80000}"/>
    <cellStyle name="Normal 9 2 2 8" xfId="51096" xr:uid="{00000000-0005-0000-0000-00009FB80000}"/>
    <cellStyle name="Normal 9 2 2 9" xfId="51097" xr:uid="{00000000-0005-0000-0000-0000A0B80000}"/>
    <cellStyle name="Normal 9 2 2_A01" xfId="8844" xr:uid="{00000000-0005-0000-0000-0000A1B80000}"/>
    <cellStyle name="Normal 9 2 3" xfId="33614" xr:uid="{00000000-0005-0000-0000-0000A2B80000}"/>
    <cellStyle name="Normal 9 2 3 2" xfId="33615" xr:uid="{00000000-0005-0000-0000-0000A3B80000}"/>
    <cellStyle name="Normal 9 2 3 2 2" xfId="33616" xr:uid="{00000000-0005-0000-0000-0000A4B80000}"/>
    <cellStyle name="Normal 9 2 3 2 3" xfId="33617" xr:uid="{00000000-0005-0000-0000-0000A5B80000}"/>
    <cellStyle name="Normal 9 2 3 2 4" xfId="51098" xr:uid="{00000000-0005-0000-0000-0000A6B80000}"/>
    <cellStyle name="Normal 9 2 3 2 5" xfId="51099" xr:uid="{00000000-0005-0000-0000-0000A7B80000}"/>
    <cellStyle name="Normal 9 2 3 2_AVA DVA EL" xfId="33618" xr:uid="{00000000-0005-0000-0000-0000A8B80000}"/>
    <cellStyle name="Normal 9 2 3 3" xfId="33619" xr:uid="{00000000-0005-0000-0000-0000A9B80000}"/>
    <cellStyle name="Normal 9 2 3 3 2" xfId="33620" xr:uid="{00000000-0005-0000-0000-0000AAB80000}"/>
    <cellStyle name="Normal 9 2 3 3 3" xfId="33621" xr:uid="{00000000-0005-0000-0000-0000ABB80000}"/>
    <cellStyle name="Normal 9 2 3 3 4" xfId="51100" xr:uid="{00000000-0005-0000-0000-0000ACB80000}"/>
    <cellStyle name="Normal 9 2 3 3 5" xfId="51101" xr:uid="{00000000-0005-0000-0000-0000ADB80000}"/>
    <cellStyle name="Normal 9 2 3 3_AVA DVA EL" xfId="33622" xr:uid="{00000000-0005-0000-0000-0000AEB80000}"/>
    <cellStyle name="Normal 9 2 3 4" xfId="33623" xr:uid="{00000000-0005-0000-0000-0000AFB80000}"/>
    <cellStyle name="Normal 9 2 3 4 2" xfId="33624" xr:uid="{00000000-0005-0000-0000-0000B0B80000}"/>
    <cellStyle name="Normal 9 2 3 4 3" xfId="33625" xr:uid="{00000000-0005-0000-0000-0000B1B80000}"/>
    <cellStyle name="Normal 9 2 3 4 4" xfId="51102" xr:uid="{00000000-0005-0000-0000-0000B2B80000}"/>
    <cellStyle name="Normal 9 2 3 4 5" xfId="51103" xr:uid="{00000000-0005-0000-0000-0000B3B80000}"/>
    <cellStyle name="Normal 9 2 3 4_AVA DVA EL" xfId="33626" xr:uid="{00000000-0005-0000-0000-0000B4B80000}"/>
    <cellStyle name="Normal 9 2 3 5" xfId="33627" xr:uid="{00000000-0005-0000-0000-0000B5B80000}"/>
    <cellStyle name="Normal 9 2 3 5 2" xfId="33628" xr:uid="{00000000-0005-0000-0000-0000B6B80000}"/>
    <cellStyle name="Normal 9 2 3 5 3" xfId="33629" xr:uid="{00000000-0005-0000-0000-0000B7B80000}"/>
    <cellStyle name="Normal 9 2 3 5 4" xfId="51104" xr:uid="{00000000-0005-0000-0000-0000B8B80000}"/>
    <cellStyle name="Normal 9 2 3 5 5" xfId="51105" xr:uid="{00000000-0005-0000-0000-0000B9B80000}"/>
    <cellStyle name="Normal 9 2 3 5_AVA DVA EL" xfId="33630" xr:uid="{00000000-0005-0000-0000-0000BAB80000}"/>
    <cellStyle name="Normal 9 2 3 6" xfId="33631" xr:uid="{00000000-0005-0000-0000-0000BBB80000}"/>
    <cellStyle name="Normal 9 2 3 7" xfId="33632" xr:uid="{00000000-0005-0000-0000-0000BCB80000}"/>
    <cellStyle name="Normal 9 2 3 8" xfId="36145" xr:uid="{00000000-0005-0000-0000-0000BDB80000}"/>
    <cellStyle name="Normal 9 2 3 9" xfId="36018" xr:uid="{00000000-0005-0000-0000-0000BEB80000}"/>
    <cellStyle name="Normal 9 2 3_A02" xfId="55620" xr:uid="{A3647E74-73B6-45A3-AF83-267BEE5599B5}"/>
    <cellStyle name="Normal 9 2 4" xfId="33633" xr:uid="{00000000-0005-0000-0000-0000C0B80000}"/>
    <cellStyle name="Normal 9 2 4 2" xfId="33634" xr:uid="{00000000-0005-0000-0000-0000C1B80000}"/>
    <cellStyle name="Normal 9 2 4 2 2" xfId="33635" xr:uid="{00000000-0005-0000-0000-0000C2B80000}"/>
    <cellStyle name="Normal 9 2 4 2_AVA DVA EL" xfId="33636" xr:uid="{00000000-0005-0000-0000-0000C3B80000}"/>
    <cellStyle name="Normal 9 2 4 3" xfId="33637" xr:uid="{00000000-0005-0000-0000-0000C4B80000}"/>
    <cellStyle name="Normal 9 2 4 4" xfId="33638" xr:uid="{00000000-0005-0000-0000-0000C5B80000}"/>
    <cellStyle name="Normal 9 2 4 5" xfId="51106" xr:uid="{00000000-0005-0000-0000-0000C6B80000}"/>
    <cellStyle name="Normal 9 2 4 6" xfId="51107" xr:uid="{00000000-0005-0000-0000-0000C7B80000}"/>
    <cellStyle name="Normal 9 2 4_AVA DVA EL" xfId="33639" xr:uid="{00000000-0005-0000-0000-0000C8B80000}"/>
    <cellStyle name="Normal 9 2 5" xfId="33640" xr:uid="{00000000-0005-0000-0000-0000C9B80000}"/>
    <cellStyle name="Normal 9 2 5 2" xfId="33641" xr:uid="{00000000-0005-0000-0000-0000CAB80000}"/>
    <cellStyle name="Normal 9 2 5 2 2" xfId="33642" xr:uid="{00000000-0005-0000-0000-0000CBB80000}"/>
    <cellStyle name="Normal 9 2 5 2_AVA DVA EL" xfId="33643" xr:uid="{00000000-0005-0000-0000-0000CCB80000}"/>
    <cellStyle name="Normal 9 2 5 3" xfId="33644" xr:uid="{00000000-0005-0000-0000-0000CDB80000}"/>
    <cellStyle name="Normal 9 2 5 4" xfId="33645" xr:uid="{00000000-0005-0000-0000-0000CEB80000}"/>
    <cellStyle name="Normal 9 2 5 5" xfId="51108" xr:uid="{00000000-0005-0000-0000-0000CFB80000}"/>
    <cellStyle name="Normal 9 2 5_AVA DVA EL" xfId="33646" xr:uid="{00000000-0005-0000-0000-0000D0B80000}"/>
    <cellStyle name="Normal 9 2 6" xfId="33647" xr:uid="{00000000-0005-0000-0000-0000D1B80000}"/>
    <cellStyle name="Normal 9 2 6 2" xfId="33648" xr:uid="{00000000-0005-0000-0000-0000D2B80000}"/>
    <cellStyle name="Normal 9 2 6 3" xfId="33649" xr:uid="{00000000-0005-0000-0000-0000D3B80000}"/>
    <cellStyle name="Normal 9 2 6 4" xfId="51109" xr:uid="{00000000-0005-0000-0000-0000D4B80000}"/>
    <cellStyle name="Normal 9 2 6 5" xfId="51110" xr:uid="{00000000-0005-0000-0000-0000D5B80000}"/>
    <cellStyle name="Normal 9 2 6_AVA DVA EL" xfId="33650" xr:uid="{00000000-0005-0000-0000-0000D6B80000}"/>
    <cellStyle name="Normal 9 2 7" xfId="33651" xr:uid="{00000000-0005-0000-0000-0000D7B80000}"/>
    <cellStyle name="Normal 9 2 7 2" xfId="33652" xr:uid="{00000000-0005-0000-0000-0000D8B80000}"/>
    <cellStyle name="Normal 9 2 7 3" xfId="33653" xr:uid="{00000000-0005-0000-0000-0000D9B80000}"/>
    <cellStyle name="Normal 9 2 7 4" xfId="51111" xr:uid="{00000000-0005-0000-0000-0000DAB80000}"/>
    <cellStyle name="Normal 9 2 7 5" xfId="51112" xr:uid="{00000000-0005-0000-0000-0000DBB80000}"/>
    <cellStyle name="Normal 9 2 7_AVA DVA EL" xfId="33654" xr:uid="{00000000-0005-0000-0000-0000DCB80000}"/>
    <cellStyle name="Normal 9 2 8" xfId="33655" xr:uid="{00000000-0005-0000-0000-0000DDB80000}"/>
    <cellStyle name="Normal 9 2 9" xfId="51113" xr:uid="{00000000-0005-0000-0000-0000DEB80000}"/>
    <cellStyle name="Normal 9 2_3. Chng in credit spreads" xfId="51114" xr:uid="{00000000-0005-0000-0000-0000DFB80000}"/>
    <cellStyle name="Normal 9 20" xfId="51115" xr:uid="{00000000-0005-0000-0000-0000E0B80000}"/>
    <cellStyle name="Normal 9 21" xfId="51116" xr:uid="{00000000-0005-0000-0000-0000E1B80000}"/>
    <cellStyle name="Normal 9 22" xfId="51117" xr:uid="{00000000-0005-0000-0000-0000E2B80000}"/>
    <cellStyle name="Normal 9 23" xfId="51118" xr:uid="{00000000-0005-0000-0000-0000E3B80000}"/>
    <cellStyle name="Normal 9 3" xfId="8845" xr:uid="{00000000-0005-0000-0000-0000E4B80000}"/>
    <cellStyle name="Normal 9 3 10" xfId="51119" xr:uid="{00000000-0005-0000-0000-0000E5B80000}"/>
    <cellStyle name="Normal 9 3 11" xfId="51120" xr:uid="{00000000-0005-0000-0000-0000E6B80000}"/>
    <cellStyle name="Normal 9 3 2" xfId="33656" xr:uid="{00000000-0005-0000-0000-0000E7B80000}"/>
    <cellStyle name="Normal 9 3 2 10" xfId="51121" xr:uid="{00000000-0005-0000-0000-0000E8B80000}"/>
    <cellStyle name="Normal 9 3 2 2" xfId="33657" xr:uid="{00000000-0005-0000-0000-0000E9B80000}"/>
    <cellStyle name="Normal 9 3 2 2 2" xfId="33658" xr:uid="{00000000-0005-0000-0000-0000EAB80000}"/>
    <cellStyle name="Normal 9 3 2 2 3" xfId="33659" xr:uid="{00000000-0005-0000-0000-0000EBB80000}"/>
    <cellStyle name="Normal 9 3 2 2 4" xfId="51122" xr:uid="{00000000-0005-0000-0000-0000ECB80000}"/>
    <cellStyle name="Normal 9 3 2 2 5" xfId="51123" xr:uid="{00000000-0005-0000-0000-0000EDB80000}"/>
    <cellStyle name="Normal 9 3 2 2_AVA DVA EL" xfId="33660" xr:uid="{00000000-0005-0000-0000-0000EEB80000}"/>
    <cellStyle name="Normal 9 3 2 3" xfId="33661" xr:uid="{00000000-0005-0000-0000-0000EFB80000}"/>
    <cellStyle name="Normal 9 3 2 3 2" xfId="33662" xr:uid="{00000000-0005-0000-0000-0000F0B80000}"/>
    <cellStyle name="Normal 9 3 2 3 3" xfId="33663" xr:uid="{00000000-0005-0000-0000-0000F1B80000}"/>
    <cellStyle name="Normal 9 3 2 3 4" xfId="51124" xr:uid="{00000000-0005-0000-0000-0000F2B80000}"/>
    <cellStyle name="Normal 9 3 2 3 5" xfId="51125" xr:uid="{00000000-0005-0000-0000-0000F3B80000}"/>
    <cellStyle name="Normal 9 3 2 3_AVA DVA EL" xfId="33664" xr:uid="{00000000-0005-0000-0000-0000F4B80000}"/>
    <cellStyle name="Normal 9 3 2 4" xfId="33665" xr:uid="{00000000-0005-0000-0000-0000F5B80000}"/>
    <cellStyle name="Normal 9 3 2 4 2" xfId="33666" xr:uid="{00000000-0005-0000-0000-0000F6B80000}"/>
    <cellStyle name="Normal 9 3 2 4 3" xfId="33667" xr:uid="{00000000-0005-0000-0000-0000F7B80000}"/>
    <cellStyle name="Normal 9 3 2 4 4" xfId="51126" xr:uid="{00000000-0005-0000-0000-0000F8B80000}"/>
    <cellStyle name="Normal 9 3 2 4 5" xfId="51127" xr:uid="{00000000-0005-0000-0000-0000F9B80000}"/>
    <cellStyle name="Normal 9 3 2 4_AVA DVA EL" xfId="33668" xr:uid="{00000000-0005-0000-0000-0000FAB80000}"/>
    <cellStyle name="Normal 9 3 2 5" xfId="33669" xr:uid="{00000000-0005-0000-0000-0000FBB80000}"/>
    <cellStyle name="Normal 9 3 2 5 2" xfId="33670" xr:uid="{00000000-0005-0000-0000-0000FCB80000}"/>
    <cellStyle name="Normal 9 3 2 5 3" xfId="33671" xr:uid="{00000000-0005-0000-0000-0000FDB80000}"/>
    <cellStyle name="Normal 9 3 2 5 4" xfId="51128" xr:uid="{00000000-0005-0000-0000-0000FEB80000}"/>
    <cellStyle name="Normal 9 3 2 5 5" xfId="51129" xr:uid="{00000000-0005-0000-0000-0000FFB80000}"/>
    <cellStyle name="Normal 9 3 2 5_AVA DVA EL" xfId="33672" xr:uid="{00000000-0005-0000-0000-000000B90000}"/>
    <cellStyle name="Normal 9 3 2 6" xfId="33673" xr:uid="{00000000-0005-0000-0000-000001B90000}"/>
    <cellStyle name="Normal 9 3 2 7" xfId="33674" xr:uid="{00000000-0005-0000-0000-000002B90000}"/>
    <cellStyle name="Normal 9 3 2 8" xfId="36175" xr:uid="{00000000-0005-0000-0000-000003B90000}"/>
    <cellStyle name="Normal 9 3 2 9" xfId="36440" xr:uid="{00000000-0005-0000-0000-000004B90000}"/>
    <cellStyle name="Normal 9 3 2_A02" xfId="55621" xr:uid="{EDB263C5-B7E3-41E6-8E43-B327A592A023}"/>
    <cellStyle name="Normal 9 3 3" xfId="33675" xr:uid="{00000000-0005-0000-0000-000006B90000}"/>
    <cellStyle name="Normal 9 3 3 2" xfId="33676" xr:uid="{00000000-0005-0000-0000-000007B90000}"/>
    <cellStyle name="Normal 9 3 3 2 2" xfId="33677" xr:uid="{00000000-0005-0000-0000-000008B90000}"/>
    <cellStyle name="Normal 9 3 3 2_AVA DVA EL" xfId="33678" xr:uid="{00000000-0005-0000-0000-000009B90000}"/>
    <cellStyle name="Normal 9 3 3 3" xfId="33679" xr:uid="{00000000-0005-0000-0000-00000AB90000}"/>
    <cellStyle name="Normal 9 3 3 4" xfId="33680" xr:uid="{00000000-0005-0000-0000-00000BB90000}"/>
    <cellStyle name="Normal 9 3 3 5" xfId="51130" xr:uid="{00000000-0005-0000-0000-00000CB90000}"/>
    <cellStyle name="Normal 9 3 3_AVA DVA EL" xfId="33681" xr:uid="{00000000-0005-0000-0000-00000DB90000}"/>
    <cellStyle name="Normal 9 3 4" xfId="33682" xr:uid="{00000000-0005-0000-0000-00000EB90000}"/>
    <cellStyle name="Normal 9 3 4 2" xfId="33683" xr:uid="{00000000-0005-0000-0000-00000FB90000}"/>
    <cellStyle name="Normal 9 3 4 3" xfId="33684" xr:uid="{00000000-0005-0000-0000-000010B90000}"/>
    <cellStyle name="Normal 9 3 4 4" xfId="51131" xr:uid="{00000000-0005-0000-0000-000011B90000}"/>
    <cellStyle name="Normal 9 3 4 5" xfId="51132" xr:uid="{00000000-0005-0000-0000-000012B90000}"/>
    <cellStyle name="Normal 9 3 4_AVA DVA EL" xfId="33685" xr:uid="{00000000-0005-0000-0000-000013B90000}"/>
    <cellStyle name="Normal 9 3 5" xfId="33686" xr:uid="{00000000-0005-0000-0000-000014B90000}"/>
    <cellStyle name="Normal 9 3 5 2" xfId="33687" xr:uid="{00000000-0005-0000-0000-000015B90000}"/>
    <cellStyle name="Normal 9 3 5 3" xfId="33688" xr:uid="{00000000-0005-0000-0000-000016B90000}"/>
    <cellStyle name="Normal 9 3 5 4" xfId="51133" xr:uid="{00000000-0005-0000-0000-000017B90000}"/>
    <cellStyle name="Normal 9 3 5 5" xfId="51134" xr:uid="{00000000-0005-0000-0000-000018B90000}"/>
    <cellStyle name="Normal 9 3 5_AVA DVA EL" xfId="33689" xr:uid="{00000000-0005-0000-0000-000019B90000}"/>
    <cellStyle name="Normal 9 3 6" xfId="33690" xr:uid="{00000000-0005-0000-0000-00001AB90000}"/>
    <cellStyle name="Normal 9 3 6 2" xfId="33691" xr:uid="{00000000-0005-0000-0000-00001BB90000}"/>
    <cellStyle name="Normal 9 3 6 3" xfId="33692" xr:uid="{00000000-0005-0000-0000-00001CB90000}"/>
    <cellStyle name="Normal 9 3 6 4" xfId="51135" xr:uid="{00000000-0005-0000-0000-00001DB90000}"/>
    <cellStyle name="Normal 9 3 6_AVA DVA EL" xfId="33693" xr:uid="{00000000-0005-0000-0000-00001EB90000}"/>
    <cellStyle name="Normal 9 3 7" xfId="33694" xr:uid="{00000000-0005-0000-0000-00001FB90000}"/>
    <cellStyle name="Normal 9 3 8" xfId="51136" xr:uid="{00000000-0005-0000-0000-000020B90000}"/>
    <cellStyle name="Normal 9 3 9" xfId="51137" xr:uid="{00000000-0005-0000-0000-000021B90000}"/>
    <cellStyle name="Normal 9 3_3. Chng in credit spreads" xfId="51138" xr:uid="{00000000-0005-0000-0000-000022B90000}"/>
    <cellStyle name="Normal 9 4" xfId="8846" xr:uid="{00000000-0005-0000-0000-000023B90000}"/>
    <cellStyle name="Normal 9 4 10" xfId="51139" xr:uid="{00000000-0005-0000-0000-000024B90000}"/>
    <cellStyle name="Normal 9 4 2" xfId="33695" xr:uid="{00000000-0005-0000-0000-000025B90000}"/>
    <cellStyle name="Normal 9 4 2 2" xfId="33696" xr:uid="{00000000-0005-0000-0000-000026B90000}"/>
    <cellStyle name="Normal 9 4 2 2 2" xfId="33697" xr:uid="{00000000-0005-0000-0000-000027B90000}"/>
    <cellStyle name="Normal 9 4 2 2_AVA DVA EL" xfId="33698" xr:uid="{00000000-0005-0000-0000-000028B90000}"/>
    <cellStyle name="Normal 9 4 2 3" xfId="33699" xr:uid="{00000000-0005-0000-0000-000029B90000}"/>
    <cellStyle name="Normal 9 4 2 4" xfId="33700" xr:uid="{00000000-0005-0000-0000-00002AB90000}"/>
    <cellStyle name="Normal 9 4 2 5" xfId="36330" xr:uid="{00000000-0005-0000-0000-00002BB90000}"/>
    <cellStyle name="Normal 9 4 2 6" xfId="36431" xr:uid="{00000000-0005-0000-0000-00002CB90000}"/>
    <cellStyle name="Normal 9 4 2_AVA DVA EL" xfId="33701" xr:uid="{00000000-0005-0000-0000-00002DB90000}"/>
    <cellStyle name="Normal 9 4 3" xfId="33702" xr:uid="{00000000-0005-0000-0000-00002EB90000}"/>
    <cellStyle name="Normal 9 4 3 2" xfId="33703" xr:uid="{00000000-0005-0000-0000-00002FB90000}"/>
    <cellStyle name="Normal 9 4 3 3" xfId="33704" xr:uid="{00000000-0005-0000-0000-000030B90000}"/>
    <cellStyle name="Normal 9 4 3 4" xfId="51140" xr:uid="{00000000-0005-0000-0000-000031B90000}"/>
    <cellStyle name="Normal 9 4 3 5" xfId="51141" xr:uid="{00000000-0005-0000-0000-000032B90000}"/>
    <cellStyle name="Normal 9 4 3_AVA DVA EL" xfId="33705" xr:uid="{00000000-0005-0000-0000-000033B90000}"/>
    <cellStyle name="Normal 9 4 4" xfId="33706" xr:uid="{00000000-0005-0000-0000-000034B90000}"/>
    <cellStyle name="Normal 9 4 4 2" xfId="33707" xr:uid="{00000000-0005-0000-0000-000035B90000}"/>
    <cellStyle name="Normal 9 4 4 3" xfId="33708" xr:uid="{00000000-0005-0000-0000-000036B90000}"/>
    <cellStyle name="Normal 9 4 4 4" xfId="51142" xr:uid="{00000000-0005-0000-0000-000037B90000}"/>
    <cellStyle name="Normal 9 4 4 5" xfId="51143" xr:uid="{00000000-0005-0000-0000-000038B90000}"/>
    <cellStyle name="Normal 9 4 4_AVA DVA EL" xfId="33709" xr:uid="{00000000-0005-0000-0000-000039B90000}"/>
    <cellStyle name="Normal 9 4 5" xfId="33710" xr:uid="{00000000-0005-0000-0000-00003AB90000}"/>
    <cellStyle name="Normal 9 4 5 2" xfId="33711" xr:uid="{00000000-0005-0000-0000-00003BB90000}"/>
    <cellStyle name="Normal 9 4 5 3" xfId="33712" xr:uid="{00000000-0005-0000-0000-00003CB90000}"/>
    <cellStyle name="Normal 9 4 5 4" xfId="51144" xr:uid="{00000000-0005-0000-0000-00003DB90000}"/>
    <cellStyle name="Normal 9 4 5_AVA DVA EL" xfId="33713" xr:uid="{00000000-0005-0000-0000-00003EB90000}"/>
    <cellStyle name="Normal 9 4 6" xfId="33714" xr:uid="{00000000-0005-0000-0000-00003FB90000}"/>
    <cellStyle name="Normal 9 4 6 2" xfId="33715" xr:uid="{00000000-0005-0000-0000-000040B90000}"/>
    <cellStyle name="Normal 9 4 6_AVA DVA EL" xfId="33716" xr:uid="{00000000-0005-0000-0000-000041B90000}"/>
    <cellStyle name="Normal 9 4 7" xfId="33717" xr:uid="{00000000-0005-0000-0000-000042B90000}"/>
    <cellStyle name="Normal 9 4 8" xfId="51145" xr:uid="{00000000-0005-0000-0000-000043B90000}"/>
    <cellStyle name="Normal 9 4 9" xfId="51146" xr:uid="{00000000-0005-0000-0000-000044B90000}"/>
    <cellStyle name="Normal 9 4_AVA DVA EL" xfId="33718" xr:uid="{00000000-0005-0000-0000-000045B90000}"/>
    <cellStyle name="Normal 9 5" xfId="8847" xr:uid="{00000000-0005-0000-0000-000046B90000}"/>
    <cellStyle name="Normal 9 5 2" xfId="33719" xr:uid="{00000000-0005-0000-0000-000047B90000}"/>
    <cellStyle name="Normal 9 5 2 2" xfId="33720" xr:uid="{00000000-0005-0000-0000-000048B90000}"/>
    <cellStyle name="Normal 9 5 2 3" xfId="33721" xr:uid="{00000000-0005-0000-0000-000049B90000}"/>
    <cellStyle name="Normal 9 5 2_AVA DVA EL" xfId="33722" xr:uid="{00000000-0005-0000-0000-00004AB90000}"/>
    <cellStyle name="Normal 9 5 3" xfId="33723" xr:uid="{00000000-0005-0000-0000-00004BB90000}"/>
    <cellStyle name="Normal 9 5 3 2" xfId="33724" xr:uid="{00000000-0005-0000-0000-00004CB90000}"/>
    <cellStyle name="Normal 9 5 3_AVA DVA EL" xfId="33725" xr:uid="{00000000-0005-0000-0000-00004DB90000}"/>
    <cellStyle name="Normal 9 5 4" xfId="33726" xr:uid="{00000000-0005-0000-0000-00004EB90000}"/>
    <cellStyle name="Normal 9 5 5" xfId="33727" xr:uid="{00000000-0005-0000-0000-00004FB90000}"/>
    <cellStyle name="Normal 9 5 6" xfId="51147" xr:uid="{00000000-0005-0000-0000-000050B90000}"/>
    <cellStyle name="Normal 9 5_AVA DVA EL" xfId="33728" xr:uid="{00000000-0005-0000-0000-000051B90000}"/>
    <cellStyle name="Normal 9 6" xfId="8848" xr:uid="{00000000-0005-0000-0000-000052B90000}"/>
    <cellStyle name="Normal 9 6 2" xfId="33729" xr:uid="{00000000-0005-0000-0000-000053B90000}"/>
    <cellStyle name="Normal 9 6 2 2" xfId="33730" xr:uid="{00000000-0005-0000-0000-000054B90000}"/>
    <cellStyle name="Normal 9 6 2 3" xfId="33731" xr:uid="{00000000-0005-0000-0000-000055B90000}"/>
    <cellStyle name="Normal 9 6 2_AVA DVA EL" xfId="33732" xr:uid="{00000000-0005-0000-0000-000056B90000}"/>
    <cellStyle name="Normal 9 6 3" xfId="33733" xr:uid="{00000000-0005-0000-0000-000057B90000}"/>
    <cellStyle name="Normal 9 6 3 2" xfId="33734" xr:uid="{00000000-0005-0000-0000-000058B90000}"/>
    <cellStyle name="Normal 9 6 3_AVA DVA EL" xfId="33735" xr:uid="{00000000-0005-0000-0000-000059B90000}"/>
    <cellStyle name="Normal 9 6 4" xfId="33736" xr:uid="{00000000-0005-0000-0000-00005AB90000}"/>
    <cellStyle name="Normal 9 6 5" xfId="33737" xr:uid="{00000000-0005-0000-0000-00005BB90000}"/>
    <cellStyle name="Normal 9 6 6" xfId="51148" xr:uid="{00000000-0005-0000-0000-00005CB90000}"/>
    <cellStyle name="Normal 9 6_AVA DVA EL" xfId="33738" xr:uid="{00000000-0005-0000-0000-00005DB90000}"/>
    <cellStyle name="Normal 9 7" xfId="8849" xr:uid="{00000000-0005-0000-0000-00005EB90000}"/>
    <cellStyle name="Normal 9 7 2" xfId="33739" xr:uid="{00000000-0005-0000-0000-00005FB90000}"/>
    <cellStyle name="Normal 9 7 2 2" xfId="33740" xr:uid="{00000000-0005-0000-0000-000060B90000}"/>
    <cellStyle name="Normal 9 7 2 3" xfId="33741" xr:uid="{00000000-0005-0000-0000-000061B90000}"/>
    <cellStyle name="Normal 9 7 2_AVA DVA EL" xfId="33742" xr:uid="{00000000-0005-0000-0000-000062B90000}"/>
    <cellStyle name="Normal 9 7 3" xfId="33743" xr:uid="{00000000-0005-0000-0000-000063B90000}"/>
    <cellStyle name="Normal 9 7 3 2" xfId="33744" xr:uid="{00000000-0005-0000-0000-000064B90000}"/>
    <cellStyle name="Normal 9 7 3_AVA DVA EL" xfId="33745" xr:uid="{00000000-0005-0000-0000-000065B90000}"/>
    <cellStyle name="Normal 9 7 4" xfId="33746" xr:uid="{00000000-0005-0000-0000-000066B90000}"/>
    <cellStyle name="Normal 9 7 5" xfId="33747" xr:uid="{00000000-0005-0000-0000-000067B90000}"/>
    <cellStyle name="Normal 9 7 6" xfId="51149" xr:uid="{00000000-0005-0000-0000-000068B90000}"/>
    <cellStyle name="Normal 9 7_AVA DVA EL" xfId="33748" xr:uid="{00000000-0005-0000-0000-000069B90000}"/>
    <cellStyle name="Normal 9 8" xfId="8850" xr:uid="{00000000-0005-0000-0000-00006AB90000}"/>
    <cellStyle name="Normal 9 8 2" xfId="33749" xr:uid="{00000000-0005-0000-0000-00006BB90000}"/>
    <cellStyle name="Normal 9 8 2 2" xfId="33750" xr:uid="{00000000-0005-0000-0000-00006CB90000}"/>
    <cellStyle name="Normal 9 8 2 3" xfId="33751" xr:uid="{00000000-0005-0000-0000-00006DB90000}"/>
    <cellStyle name="Normal 9 8 2_AVA DVA EL" xfId="33752" xr:uid="{00000000-0005-0000-0000-00006EB90000}"/>
    <cellStyle name="Normal 9 8 3" xfId="33753" xr:uid="{00000000-0005-0000-0000-00006FB90000}"/>
    <cellStyle name="Normal 9 8 3 2" xfId="33754" xr:uid="{00000000-0005-0000-0000-000070B90000}"/>
    <cellStyle name="Normal 9 8 3_AVA DVA EL" xfId="33755" xr:uid="{00000000-0005-0000-0000-000071B90000}"/>
    <cellStyle name="Normal 9 8 4" xfId="33756" xr:uid="{00000000-0005-0000-0000-000072B90000}"/>
    <cellStyle name="Normal 9 8 5" xfId="33757" xr:uid="{00000000-0005-0000-0000-000073B90000}"/>
    <cellStyle name="Normal 9 8 6" xfId="51150" xr:uid="{00000000-0005-0000-0000-000074B90000}"/>
    <cellStyle name="Normal 9 8_AVA DVA EL" xfId="33758" xr:uid="{00000000-0005-0000-0000-000075B90000}"/>
    <cellStyle name="Normal 9 9" xfId="8851" xr:uid="{00000000-0005-0000-0000-000076B90000}"/>
    <cellStyle name="Normal 9 9 2" xfId="33759" xr:uid="{00000000-0005-0000-0000-000077B90000}"/>
    <cellStyle name="Normal 9 9 2 2" xfId="33760" xr:uid="{00000000-0005-0000-0000-000078B90000}"/>
    <cellStyle name="Normal 9 9 2 3" xfId="33761" xr:uid="{00000000-0005-0000-0000-000079B90000}"/>
    <cellStyle name="Normal 9 9 2_AVA DVA EL" xfId="33762" xr:uid="{00000000-0005-0000-0000-00007AB90000}"/>
    <cellStyle name="Normal 9 9 3" xfId="33763" xr:uid="{00000000-0005-0000-0000-00007BB90000}"/>
    <cellStyle name="Normal 9 9_AVA DVA EL" xfId="33764" xr:uid="{00000000-0005-0000-0000-00007CB90000}"/>
    <cellStyle name="Normal 9_11" xfId="8852" xr:uid="{00000000-0005-0000-0000-00007DB90000}"/>
    <cellStyle name="Normal 90" xfId="8853" xr:uid="{00000000-0005-0000-0000-00007EB90000}"/>
    <cellStyle name="Normal 90 2" xfId="33765" xr:uid="{00000000-0005-0000-0000-00007FB90000}"/>
    <cellStyle name="Normal 90 3" xfId="33766" xr:uid="{00000000-0005-0000-0000-000080B90000}"/>
    <cellStyle name="Normal 90 4" xfId="36213" xr:uid="{00000000-0005-0000-0000-000081B90000}"/>
    <cellStyle name="Normal 90_AVA DVA EL" xfId="33767" xr:uid="{00000000-0005-0000-0000-000082B90000}"/>
    <cellStyle name="Normal 91" xfId="8854" xr:uid="{00000000-0005-0000-0000-000083B90000}"/>
    <cellStyle name="Normal 91 2" xfId="33768" xr:uid="{00000000-0005-0000-0000-000084B90000}"/>
    <cellStyle name="Normal 91 3" xfId="33769" xr:uid="{00000000-0005-0000-0000-000085B90000}"/>
    <cellStyle name="Normal 91 4" xfId="36217" xr:uid="{00000000-0005-0000-0000-000086B90000}"/>
    <cellStyle name="Normal 91_AVA DVA EL" xfId="33770" xr:uid="{00000000-0005-0000-0000-000087B90000}"/>
    <cellStyle name="Normal 92" xfId="8855" xr:uid="{00000000-0005-0000-0000-000088B90000}"/>
    <cellStyle name="Normal 92 2" xfId="33771" xr:uid="{00000000-0005-0000-0000-000089B90000}"/>
    <cellStyle name="Normal 92 2 2" xfId="33772" xr:uid="{00000000-0005-0000-0000-00008AB90000}"/>
    <cellStyle name="Normal 92 2 3" xfId="33773" xr:uid="{00000000-0005-0000-0000-00008BB90000}"/>
    <cellStyle name="Normal 92 2_AVA DVA EL" xfId="33774" xr:uid="{00000000-0005-0000-0000-00008CB90000}"/>
    <cellStyle name="Normal 92 3" xfId="33775" xr:uid="{00000000-0005-0000-0000-00008DB90000}"/>
    <cellStyle name="Normal 92 4" xfId="33776" xr:uid="{00000000-0005-0000-0000-00008EB90000}"/>
    <cellStyle name="Normal 92 5" xfId="36196" xr:uid="{00000000-0005-0000-0000-00008FB90000}"/>
    <cellStyle name="Normal 92 6" xfId="36438" xr:uid="{00000000-0005-0000-0000-000090B90000}"/>
    <cellStyle name="Normal 92_AVA DVA EL" xfId="33777" xr:uid="{00000000-0005-0000-0000-000091B90000}"/>
    <cellStyle name="Normal 93" xfId="8856" xr:uid="{00000000-0005-0000-0000-000092B90000}"/>
    <cellStyle name="Normal 93 2" xfId="33778" xr:uid="{00000000-0005-0000-0000-000093B90000}"/>
    <cellStyle name="Normal 93 2 2" xfId="33779" xr:uid="{00000000-0005-0000-0000-000094B90000}"/>
    <cellStyle name="Normal 93 2 3" xfId="33780" xr:uid="{00000000-0005-0000-0000-000095B90000}"/>
    <cellStyle name="Normal 93 2_AVA DVA EL" xfId="33781" xr:uid="{00000000-0005-0000-0000-000096B90000}"/>
    <cellStyle name="Normal 93 3" xfId="33782" xr:uid="{00000000-0005-0000-0000-000097B90000}"/>
    <cellStyle name="Normal 93 4" xfId="33783" xr:uid="{00000000-0005-0000-0000-000098B90000}"/>
    <cellStyle name="Normal 93_AVA DVA EL" xfId="33784" xr:uid="{00000000-0005-0000-0000-000099B90000}"/>
    <cellStyle name="Normal 94" xfId="8857" xr:uid="{00000000-0005-0000-0000-00009AB90000}"/>
    <cellStyle name="Normal 94 2" xfId="33785" xr:uid="{00000000-0005-0000-0000-00009BB90000}"/>
    <cellStyle name="Normal 94 2 2" xfId="33786" xr:uid="{00000000-0005-0000-0000-00009CB90000}"/>
    <cellStyle name="Normal 94 2 3" xfId="33787" xr:uid="{00000000-0005-0000-0000-00009DB90000}"/>
    <cellStyle name="Normal 94 2_AVA DVA EL" xfId="33788" xr:uid="{00000000-0005-0000-0000-00009EB90000}"/>
    <cellStyle name="Normal 94 3" xfId="33789" xr:uid="{00000000-0005-0000-0000-00009FB90000}"/>
    <cellStyle name="Normal 94 4" xfId="33790" xr:uid="{00000000-0005-0000-0000-0000A0B90000}"/>
    <cellStyle name="Normal 94 5" xfId="36222" xr:uid="{00000000-0005-0000-0000-0000A1B90000}"/>
    <cellStyle name="Normal 94 6" xfId="36437" xr:uid="{00000000-0005-0000-0000-0000A2B90000}"/>
    <cellStyle name="Normal 94_AVA DVA EL" xfId="33791" xr:uid="{00000000-0005-0000-0000-0000A3B90000}"/>
    <cellStyle name="Normal 95" xfId="8858" xr:uid="{00000000-0005-0000-0000-0000A4B90000}"/>
    <cellStyle name="Normal 95 2" xfId="33792" xr:uid="{00000000-0005-0000-0000-0000A5B90000}"/>
    <cellStyle name="Normal 95 2 2" xfId="33793" xr:uid="{00000000-0005-0000-0000-0000A6B90000}"/>
    <cellStyle name="Normal 95 2 3" xfId="33794" xr:uid="{00000000-0005-0000-0000-0000A7B90000}"/>
    <cellStyle name="Normal 95 2_AVA DVA EL" xfId="33795" xr:uid="{00000000-0005-0000-0000-0000A8B90000}"/>
    <cellStyle name="Normal 95 3" xfId="33796" xr:uid="{00000000-0005-0000-0000-0000A9B90000}"/>
    <cellStyle name="Normal 95 4" xfId="33797" xr:uid="{00000000-0005-0000-0000-0000AAB90000}"/>
    <cellStyle name="Normal 95 5" xfId="36225" xr:uid="{00000000-0005-0000-0000-0000ABB90000}"/>
    <cellStyle name="Normal 95 6" xfId="36013" xr:uid="{00000000-0005-0000-0000-0000ACB90000}"/>
    <cellStyle name="Normal 95_AVA DVA EL" xfId="33798" xr:uid="{00000000-0005-0000-0000-0000ADB90000}"/>
    <cellStyle name="Normal 96" xfId="8859" xr:uid="{00000000-0005-0000-0000-0000AEB90000}"/>
    <cellStyle name="Normal 96 2" xfId="33799" xr:uid="{00000000-0005-0000-0000-0000AFB90000}"/>
    <cellStyle name="Normal 96 2 2" xfId="33800" xr:uid="{00000000-0005-0000-0000-0000B0B90000}"/>
    <cellStyle name="Normal 96 2 3" xfId="33801" xr:uid="{00000000-0005-0000-0000-0000B1B90000}"/>
    <cellStyle name="Normal 96 2 4" xfId="36573" xr:uid="{00000000-0005-0000-0000-0000B2B90000}"/>
    <cellStyle name="Normal 96 2_AVA DVA EL" xfId="33802" xr:uid="{00000000-0005-0000-0000-0000B3B90000}"/>
    <cellStyle name="Normal 96 3" xfId="33803" xr:uid="{00000000-0005-0000-0000-0000B4B90000}"/>
    <cellStyle name="Normal 96 4" xfId="33804" xr:uid="{00000000-0005-0000-0000-0000B5B90000}"/>
    <cellStyle name="Normal 96 5" xfId="36229" xr:uid="{00000000-0005-0000-0000-0000B6B90000}"/>
    <cellStyle name="Normal 96_AVA DVA EL" xfId="33805" xr:uid="{00000000-0005-0000-0000-0000B7B90000}"/>
    <cellStyle name="Normal 97" xfId="8860" xr:uid="{00000000-0005-0000-0000-0000B8B90000}"/>
    <cellStyle name="Normal 97 2" xfId="33806" xr:uid="{00000000-0005-0000-0000-0000B9B90000}"/>
    <cellStyle name="Normal 97 2 2" xfId="36579" xr:uid="{00000000-0005-0000-0000-0000BAB90000}"/>
    <cellStyle name="Normal 97 3" xfId="33807" xr:uid="{00000000-0005-0000-0000-0000BBB90000}"/>
    <cellStyle name="Normal 97 4" xfId="36243" xr:uid="{00000000-0005-0000-0000-0000BCB90000}"/>
    <cellStyle name="Normal 97_AVA DVA EL" xfId="33808" xr:uid="{00000000-0005-0000-0000-0000BDB90000}"/>
    <cellStyle name="Normal 98" xfId="8861" xr:uid="{00000000-0005-0000-0000-0000BEB90000}"/>
    <cellStyle name="Normal 98 2" xfId="33809" xr:uid="{00000000-0005-0000-0000-0000BFB90000}"/>
    <cellStyle name="Normal 98 3" xfId="33810" xr:uid="{00000000-0005-0000-0000-0000C0B90000}"/>
    <cellStyle name="Normal 98 4" xfId="36288" xr:uid="{00000000-0005-0000-0000-0000C1B90000}"/>
    <cellStyle name="Normal 98_AVA DVA EL" xfId="33811" xr:uid="{00000000-0005-0000-0000-0000C2B90000}"/>
    <cellStyle name="Normal 99" xfId="8862" xr:uid="{00000000-0005-0000-0000-0000C3B90000}"/>
    <cellStyle name="Normal 99 2" xfId="33812" xr:uid="{00000000-0005-0000-0000-0000C4B90000}"/>
    <cellStyle name="Normal 99 3" xfId="33813" xr:uid="{00000000-0005-0000-0000-0000C5B90000}"/>
    <cellStyle name="Normal 99 4" xfId="36386" xr:uid="{00000000-0005-0000-0000-0000C6B90000}"/>
    <cellStyle name="Normal 99_AVA DVA EL" xfId="33814" xr:uid="{00000000-0005-0000-0000-0000C7B90000}"/>
    <cellStyle name="Normal Cells" xfId="8863" xr:uid="{00000000-0005-0000-0000-0000C8B90000}"/>
    <cellStyle name="Normal Cells 2" xfId="8864" xr:uid="{00000000-0005-0000-0000-0000C9B90000}"/>
    <cellStyle name="Normal Cells 2 2" xfId="33815" xr:uid="{00000000-0005-0000-0000-0000CAB90000}"/>
    <cellStyle name="Normal Cells 2 2 2" xfId="51151" xr:uid="{00000000-0005-0000-0000-0000CBB90000}"/>
    <cellStyle name="Normal Cells 2 3" xfId="51152" xr:uid="{00000000-0005-0000-0000-0000CCB90000}"/>
    <cellStyle name="Normal Cells 2 3 2" xfId="51153" xr:uid="{00000000-0005-0000-0000-0000CDB90000}"/>
    <cellStyle name="Normal Cells 2_3. Chng in credit spreads" xfId="51154" xr:uid="{00000000-0005-0000-0000-0000CEB90000}"/>
    <cellStyle name="Normal Cells 3" xfId="33816" xr:uid="{00000000-0005-0000-0000-0000CFB90000}"/>
    <cellStyle name="Normal Cells 3 2" xfId="33817" xr:uid="{00000000-0005-0000-0000-0000D0B90000}"/>
    <cellStyle name="Normal Cells 3 2 2" xfId="33818" xr:uid="{00000000-0005-0000-0000-0000D1B90000}"/>
    <cellStyle name="Normal Cells 3 2 3" xfId="33819" xr:uid="{00000000-0005-0000-0000-0000D2B90000}"/>
    <cellStyle name="Normal Cells 3 2_AVA DVA EL" xfId="33820" xr:uid="{00000000-0005-0000-0000-0000D3B90000}"/>
    <cellStyle name="Normal Cells 3 3" xfId="33821" xr:uid="{00000000-0005-0000-0000-0000D4B90000}"/>
    <cellStyle name="Normal Cells 3 4" xfId="33822" xr:uid="{00000000-0005-0000-0000-0000D5B90000}"/>
    <cellStyle name="Normal Cells 3_3. Chng in credit spreads" xfId="51155" xr:uid="{00000000-0005-0000-0000-0000D6B90000}"/>
    <cellStyle name="Normal Cells 4" xfId="33823" xr:uid="{00000000-0005-0000-0000-0000D7B90000}"/>
    <cellStyle name="Normal Cells_1" xfId="51156" xr:uid="{00000000-0005-0000-0000-0000D8B90000}"/>
    <cellStyle name="Normal ej noll" xfId="33824" xr:uid="{00000000-0005-0000-0000-0000D9B90000}"/>
    <cellStyle name="Normal ej noll 2" xfId="33825" xr:uid="{00000000-0005-0000-0000-0000DAB90000}"/>
    <cellStyle name="Normal ej noll 3" xfId="33826" xr:uid="{00000000-0005-0000-0000-0000DBB90000}"/>
    <cellStyle name="Normal ej noll 4" xfId="51157" xr:uid="{00000000-0005-0000-0000-0000DCB90000}"/>
    <cellStyle name="Normal ej noll låst" xfId="33827" xr:uid="{00000000-0005-0000-0000-0000DDB90000}"/>
    <cellStyle name="Normal ej noll låst 2" xfId="33828" xr:uid="{00000000-0005-0000-0000-0000DEB90000}"/>
    <cellStyle name="Normal ej noll låst 3" xfId="33829" xr:uid="{00000000-0005-0000-0000-0000DFB90000}"/>
    <cellStyle name="Normal ej noll låst 4" xfId="51158" xr:uid="{00000000-0005-0000-0000-0000E0B90000}"/>
    <cellStyle name="Normal ej noll låst_AVA DVA EL" xfId="33830" xr:uid="{00000000-0005-0000-0000-0000E1B90000}"/>
    <cellStyle name="Normal ej noll_3. Chng in credit spreads" xfId="51159" xr:uid="{00000000-0005-0000-0000-0000E2B90000}"/>
    <cellStyle name="Normal_20 OPR" xfId="55767" xr:uid="{8D1BB559-9B98-4B4B-9866-E993C53BB66D}"/>
    <cellStyle name="Normal_A01" xfId="35947" xr:uid="{00000000-0005-0000-0000-0000E3B90000}"/>
    <cellStyle name="Normal_betty1" xfId="35974" xr:uid="{00000000-0005-0000-0000-0000E4B90000}"/>
    <cellStyle name="Normal2" xfId="33831" xr:uid="{00000000-0005-0000-0000-0000E7B90000}"/>
    <cellStyle name="Normal2 2" xfId="33832" xr:uid="{00000000-0005-0000-0000-0000E8B90000}"/>
    <cellStyle name="Normal2 3" xfId="33833" xr:uid="{00000000-0005-0000-0000-0000E9B90000}"/>
    <cellStyle name="Normal2_AVA DVA EL" xfId="33834" xr:uid="{00000000-0005-0000-0000-0000EAB90000}"/>
    <cellStyle name="Normale_2011 04 14 Templates for stress test_bcl" xfId="8865" xr:uid="{00000000-0005-0000-0000-0000EBB90000}"/>
    <cellStyle name="NormalGB" xfId="33835" xr:uid="{00000000-0005-0000-0000-0000ECB90000}"/>
    <cellStyle name="NormalGB 2" xfId="33836" xr:uid="{00000000-0005-0000-0000-0000EDB90000}"/>
    <cellStyle name="NormalGB 3" xfId="33837" xr:uid="{00000000-0005-0000-0000-0000EEB90000}"/>
    <cellStyle name="NormalGB_AVA DVA EL" xfId="33838" xr:uid="{00000000-0005-0000-0000-0000EFB90000}"/>
    <cellStyle name="Normalny_2007 10 11 nazwy departamentów i skróty" xfId="51160"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49"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09" xr:uid="{00000000-0005-0000-0000-000003BA0000}"/>
    <cellStyle name="Notas 2 3 13" xfId="36734"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4" xr:uid="{00000000-0005-0000-0000-00003DBA0000}"/>
    <cellStyle name="Notas 2_A02" xfId="55622"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48"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08" xr:uid="{00000000-0005-0000-0000-00004FBA0000}"/>
    <cellStyle name="Notas 4 13" xfId="36733"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0" xr:uid="{00000000-0005-0000-0000-000089BA0000}"/>
    <cellStyle name="Notas_4Q16" xfId="33839" xr:uid="{00000000-0005-0000-0000-00008ABA0000}"/>
    <cellStyle name="Note" xfId="9010" xr:uid="{00000000-0005-0000-0000-00008BBA0000}"/>
    <cellStyle name="Note 10" xfId="9011" xr:uid="{00000000-0005-0000-0000-00008CBA0000}"/>
    <cellStyle name="Note 10 2" xfId="33840" xr:uid="{00000000-0005-0000-0000-00008DBA0000}"/>
    <cellStyle name="Note 10 2 2" xfId="33841" xr:uid="{00000000-0005-0000-0000-00008EBA0000}"/>
    <cellStyle name="Note 10 2 3" xfId="33842" xr:uid="{00000000-0005-0000-0000-00008FBA0000}"/>
    <cellStyle name="Note 10 2_AVA DVA EL" xfId="33843" xr:uid="{00000000-0005-0000-0000-000090BA0000}"/>
    <cellStyle name="Note 10 3" xfId="33844" xr:uid="{00000000-0005-0000-0000-000091BA0000}"/>
    <cellStyle name="Note 10 4" xfId="33845" xr:uid="{00000000-0005-0000-0000-000092BA0000}"/>
    <cellStyle name="Note 10_AVA DVA EL" xfId="33846" xr:uid="{00000000-0005-0000-0000-000093BA0000}"/>
    <cellStyle name="Note 11" xfId="33847" xr:uid="{00000000-0005-0000-0000-000094BA0000}"/>
    <cellStyle name="Note 11 2" xfId="33848" xr:uid="{00000000-0005-0000-0000-000095BA0000}"/>
    <cellStyle name="Note 11 3" xfId="33849" xr:uid="{00000000-0005-0000-0000-000096BA0000}"/>
    <cellStyle name="Note 11_AVA DVA EL" xfId="33850" xr:uid="{00000000-0005-0000-0000-000097BA0000}"/>
    <cellStyle name="Note 12" xfId="33851" xr:uid="{00000000-0005-0000-0000-000098BA0000}"/>
    <cellStyle name="Note 12 2" xfId="33852" xr:uid="{00000000-0005-0000-0000-000099BA0000}"/>
    <cellStyle name="Note 12 3" xfId="33853" xr:uid="{00000000-0005-0000-0000-00009ABA0000}"/>
    <cellStyle name="Note 12_AVA DVA EL" xfId="33854" xr:uid="{00000000-0005-0000-0000-00009BBA0000}"/>
    <cellStyle name="Note 13" xfId="33855" xr:uid="{00000000-0005-0000-0000-00009CBA0000}"/>
    <cellStyle name="Note 13 2" xfId="33856" xr:uid="{00000000-0005-0000-0000-00009DBA0000}"/>
    <cellStyle name="Note 13 3" xfId="33857" xr:uid="{00000000-0005-0000-0000-00009EBA0000}"/>
    <cellStyle name="Note 13_AVA DVA EL" xfId="33858" xr:uid="{00000000-0005-0000-0000-00009FBA0000}"/>
    <cellStyle name="Note 14" xfId="33859" xr:uid="{00000000-0005-0000-0000-0000A0BA0000}"/>
    <cellStyle name="Note 15" xfId="33860" xr:uid="{00000000-0005-0000-0000-0000A1BA0000}"/>
    <cellStyle name="Note 16" xfId="33861" xr:uid="{00000000-0005-0000-0000-0000A2BA0000}"/>
    <cellStyle name="Note 17" xfId="40125" xr:uid="{00000000-0005-0000-0000-0000A3BA0000}"/>
    <cellStyle name="Note 18" xfId="51161" xr:uid="{00000000-0005-0000-0000-0000A4BA0000}"/>
    <cellStyle name="Note 19" xfId="51162"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39" xr:uid="{00000000-0005-0000-0000-0000BEBA0000}"/>
    <cellStyle name="Note 2 13" xfId="36895"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2" xr:uid="{00000000-0005-0000-0000-0000C3BA0000}"/>
    <cellStyle name="Note 2 2 2 2 3" xfId="33863" xr:uid="{00000000-0005-0000-0000-0000C4BA0000}"/>
    <cellStyle name="Note 2 2 2 2_AVA DVA EL" xfId="33864" xr:uid="{00000000-0005-0000-0000-0000C5BA0000}"/>
    <cellStyle name="Note 2 2 2 3" xfId="33865" xr:uid="{00000000-0005-0000-0000-0000C6BA0000}"/>
    <cellStyle name="Note 2 2 2_A02" xfId="55623" xr:uid="{78A725C6-D09F-4BF6-8405-555516C7E402}"/>
    <cellStyle name="Note 2 2 3" xfId="9039" xr:uid="{00000000-0005-0000-0000-0000C8BA0000}"/>
    <cellStyle name="Note 2 2 3 2" xfId="33866" xr:uid="{00000000-0005-0000-0000-0000C9BA0000}"/>
    <cellStyle name="Note 2 2 3 3" xfId="33867" xr:uid="{00000000-0005-0000-0000-0000CABA0000}"/>
    <cellStyle name="Note 2 2 3_AVA DVA EL" xfId="33868" xr:uid="{00000000-0005-0000-0000-0000CBBA0000}"/>
    <cellStyle name="Note 2 2 4" xfId="33869" xr:uid="{00000000-0005-0000-0000-0000CCBA0000}"/>
    <cellStyle name="Note 2 2 4 2" xfId="33870" xr:uid="{00000000-0005-0000-0000-0000CDBA0000}"/>
    <cellStyle name="Note 2 2 4 3" xfId="33871" xr:uid="{00000000-0005-0000-0000-0000CEBA0000}"/>
    <cellStyle name="Note 2 2 4_AVA DVA EL" xfId="33872" xr:uid="{00000000-0005-0000-0000-0000CFBA0000}"/>
    <cellStyle name="Note 2 2 5" xfId="33873" xr:uid="{00000000-0005-0000-0000-0000D0BA0000}"/>
    <cellStyle name="Note 2 2 5 2" xfId="33874" xr:uid="{00000000-0005-0000-0000-0000D1BA0000}"/>
    <cellStyle name="Note 2 2 5 3" xfId="33875" xr:uid="{00000000-0005-0000-0000-0000D2BA0000}"/>
    <cellStyle name="Note 2 2 5_AVA DVA EL" xfId="33876" xr:uid="{00000000-0005-0000-0000-0000D3BA0000}"/>
    <cellStyle name="Note 2 2 6" xfId="33877" xr:uid="{00000000-0005-0000-0000-0000D4BA0000}"/>
    <cellStyle name="Note 2 2 6 2" xfId="33878" xr:uid="{00000000-0005-0000-0000-0000D5BA0000}"/>
    <cellStyle name="Note 2 2 6 3" xfId="33879" xr:uid="{00000000-0005-0000-0000-0000D6BA0000}"/>
    <cellStyle name="Note 2 2 6_AVA DVA EL" xfId="33880" xr:uid="{00000000-0005-0000-0000-0000D7BA0000}"/>
    <cellStyle name="Note 2 2 7" xfId="33881" xr:uid="{00000000-0005-0000-0000-0000D8BA0000}"/>
    <cellStyle name="Note 2 2 8" xfId="36896" xr:uid="{00000000-0005-0000-0000-0000D9BA0000}"/>
    <cellStyle name="Note 2 2_4Q16" xfId="33882" xr:uid="{00000000-0005-0000-0000-0000DABA0000}"/>
    <cellStyle name="Note 2 3" xfId="9040" xr:uid="{00000000-0005-0000-0000-0000DBBA0000}"/>
    <cellStyle name="Note 2 3 2" xfId="9041" xr:uid="{00000000-0005-0000-0000-0000DCBA0000}"/>
    <cellStyle name="Note 2 3 2 2" xfId="33883" xr:uid="{00000000-0005-0000-0000-0000DDBA0000}"/>
    <cellStyle name="Note 2 3 2 3" xfId="33884" xr:uid="{00000000-0005-0000-0000-0000DEBA0000}"/>
    <cellStyle name="Note 2 3 2_AVA DVA EL" xfId="33885" xr:uid="{00000000-0005-0000-0000-0000DFBA0000}"/>
    <cellStyle name="Note 2 3 3" xfId="33886" xr:uid="{00000000-0005-0000-0000-0000E0BA0000}"/>
    <cellStyle name="Note 2 3_A02" xfId="55624" xr:uid="{539C2991-0DE5-4B61-AEF4-2A3D7C657E41}"/>
    <cellStyle name="Note 2 4" xfId="9042" xr:uid="{00000000-0005-0000-0000-0000E2BA0000}"/>
    <cellStyle name="Note 2 4 2" xfId="9043" xr:uid="{00000000-0005-0000-0000-0000E3BA0000}"/>
    <cellStyle name="Note 2 4 2 2" xfId="33887" xr:uid="{00000000-0005-0000-0000-0000E4BA0000}"/>
    <cellStyle name="Note 2 4 2 3" xfId="33888" xr:uid="{00000000-0005-0000-0000-0000E5BA0000}"/>
    <cellStyle name="Note 2 4 2_AVA DVA EL" xfId="33889" xr:uid="{00000000-0005-0000-0000-0000E6BA0000}"/>
    <cellStyle name="Note 2 4 3" xfId="33890" xr:uid="{00000000-0005-0000-0000-0000E7BA0000}"/>
    <cellStyle name="Note 2 4_A02" xfId="55625" xr:uid="{D0490E8D-541E-4752-9B66-A0FDC5BBFEB3}"/>
    <cellStyle name="Note 2 5" xfId="9044" xr:uid="{00000000-0005-0000-0000-0000E9BA0000}"/>
    <cellStyle name="Note 2 5 2" xfId="33891" xr:uid="{00000000-0005-0000-0000-0000EABA0000}"/>
    <cellStyle name="Note 2 5 3" xfId="33892" xr:uid="{00000000-0005-0000-0000-0000EBBA0000}"/>
    <cellStyle name="Note 2 5_AVA DVA EL" xfId="33893"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0" xr:uid="{00000000-0005-0000-0000-0000F0BA0000}"/>
    <cellStyle name="Note 2 6 2" xfId="9048" xr:uid="{00000000-0005-0000-0000-0000F1BA0000}"/>
    <cellStyle name="Note 2 6 2 2" xfId="33894" xr:uid="{00000000-0005-0000-0000-0000F2BA0000}"/>
    <cellStyle name="Note 2 6 2 3" xfId="33895" xr:uid="{00000000-0005-0000-0000-0000F3BA0000}"/>
    <cellStyle name="Note 2 6 2_AVA DVA EL" xfId="33896" xr:uid="{00000000-0005-0000-0000-0000F4BA0000}"/>
    <cellStyle name="Note 2 6 3" xfId="9049" xr:uid="{00000000-0005-0000-0000-0000F5BA0000}"/>
    <cellStyle name="Note 2 6 3 2" xfId="33897" xr:uid="{00000000-0005-0000-0000-0000F6BA0000}"/>
    <cellStyle name="Note 2 6 3 3" xfId="33898" xr:uid="{00000000-0005-0000-0000-0000F7BA0000}"/>
    <cellStyle name="Note 2 6 3_AVA DVA EL" xfId="33899"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0"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0" xr:uid="{00000000-0005-0000-0000-000003BB0000}"/>
    <cellStyle name="Note 2 7 13" xfId="36735"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1"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2"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63"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1" xr:uid="{00000000-0005-0000-0000-00002BBB0000}"/>
    <cellStyle name="Note 3 2 2" xfId="9094" xr:uid="{00000000-0005-0000-0000-00002CBB0000}"/>
    <cellStyle name="Note 3 2 2 2" xfId="33903" xr:uid="{00000000-0005-0000-0000-00002DBB0000}"/>
    <cellStyle name="Note 3 2 2 3" xfId="33904" xr:uid="{00000000-0005-0000-0000-00002EBB0000}"/>
    <cellStyle name="Note 3 2 2_AVA DVA EL" xfId="33905"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6"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1" xr:uid="{00000000-0005-0000-0000-00003BBB0000}"/>
    <cellStyle name="Note 3 3 13" xfId="36736"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7"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3" xr:uid="{00000000-0005-0000-0000-000075BB0000}"/>
    <cellStyle name="Note 3 9" xfId="36897" xr:uid="{00000000-0005-0000-0000-000076BB0000}"/>
    <cellStyle name="Note 3_A02" xfId="55626" xr:uid="{7788B270-F4FD-43C2-AA87-AF3434E39DF1}"/>
    <cellStyle name="Note 4" xfId="9160" xr:uid="{00000000-0005-0000-0000-000078BB0000}"/>
    <cellStyle name="Note 4 2" xfId="33908" xr:uid="{00000000-0005-0000-0000-000079BB0000}"/>
    <cellStyle name="Note 4 2 2" xfId="33909" xr:uid="{00000000-0005-0000-0000-00007ABB0000}"/>
    <cellStyle name="Note 4 2 3" xfId="33910" xr:uid="{00000000-0005-0000-0000-00007BBB0000}"/>
    <cellStyle name="Note 4 2_AVA DVA EL" xfId="33911" xr:uid="{00000000-0005-0000-0000-00007CBB0000}"/>
    <cellStyle name="Note 4 3" xfId="33912" xr:uid="{00000000-0005-0000-0000-00007DBB0000}"/>
    <cellStyle name="Note 4 3 2" xfId="33913" xr:uid="{00000000-0005-0000-0000-00007EBB0000}"/>
    <cellStyle name="Note 4 3 3" xfId="33914" xr:uid="{00000000-0005-0000-0000-00007FBB0000}"/>
    <cellStyle name="Note 4 3_AVA DVA EL" xfId="33915" xr:uid="{00000000-0005-0000-0000-000080BB0000}"/>
    <cellStyle name="Note 4 4" xfId="33916" xr:uid="{00000000-0005-0000-0000-000081BB0000}"/>
    <cellStyle name="Note 4 4 2" xfId="33917" xr:uid="{00000000-0005-0000-0000-000082BB0000}"/>
    <cellStyle name="Note 4 4 3" xfId="33918" xr:uid="{00000000-0005-0000-0000-000083BB0000}"/>
    <cellStyle name="Note 4 4_AVA DVA EL" xfId="33919" xr:uid="{00000000-0005-0000-0000-000084BB0000}"/>
    <cellStyle name="Note 4 5" xfId="33920" xr:uid="{00000000-0005-0000-0000-000085BB0000}"/>
    <cellStyle name="Note 4 6" xfId="33921" xr:uid="{00000000-0005-0000-0000-000086BB0000}"/>
    <cellStyle name="Note 4_AVA DVA EL" xfId="33922" xr:uid="{00000000-0005-0000-0000-000087BB0000}"/>
    <cellStyle name="Note 5" xfId="9161" xr:uid="{00000000-0005-0000-0000-000088BB0000}"/>
    <cellStyle name="Note 5 2" xfId="33923" xr:uid="{00000000-0005-0000-0000-000089BB0000}"/>
    <cellStyle name="Note 5 2 2" xfId="33924" xr:uid="{00000000-0005-0000-0000-00008ABB0000}"/>
    <cellStyle name="Note 5 2 3" xfId="33925" xr:uid="{00000000-0005-0000-0000-00008BBB0000}"/>
    <cellStyle name="Note 5 2_AVA DVA EL" xfId="33926" xr:uid="{00000000-0005-0000-0000-00008CBB0000}"/>
    <cellStyle name="Note 5 3" xfId="33927" xr:uid="{00000000-0005-0000-0000-00008DBB0000}"/>
    <cellStyle name="Note 5 3 2" xfId="33928" xr:uid="{00000000-0005-0000-0000-00008EBB0000}"/>
    <cellStyle name="Note 5 3 3" xfId="33929" xr:uid="{00000000-0005-0000-0000-00008FBB0000}"/>
    <cellStyle name="Note 5 3_AVA DVA EL" xfId="33930" xr:uid="{00000000-0005-0000-0000-000090BB0000}"/>
    <cellStyle name="Note 5 4" xfId="33931" xr:uid="{00000000-0005-0000-0000-000091BB0000}"/>
    <cellStyle name="Note 5 5" xfId="33932" xr:uid="{00000000-0005-0000-0000-000092BB0000}"/>
    <cellStyle name="Note 5_AVA DVA EL" xfId="33933" xr:uid="{00000000-0005-0000-0000-000093BB0000}"/>
    <cellStyle name="Note 6" xfId="9162" xr:uid="{00000000-0005-0000-0000-000094BB0000}"/>
    <cellStyle name="Note 6 2" xfId="33934" xr:uid="{00000000-0005-0000-0000-000095BB0000}"/>
    <cellStyle name="Note 6 3" xfId="33935" xr:uid="{00000000-0005-0000-0000-000096BB0000}"/>
    <cellStyle name="Note 6_AVA DVA EL" xfId="33936" xr:uid="{00000000-0005-0000-0000-000097BB0000}"/>
    <cellStyle name="Note 7" xfId="9163" xr:uid="{00000000-0005-0000-0000-000098BB0000}"/>
    <cellStyle name="Note 7 2" xfId="33937" xr:uid="{00000000-0005-0000-0000-000099BB0000}"/>
    <cellStyle name="Note 7 2 2" xfId="33938" xr:uid="{00000000-0005-0000-0000-00009ABB0000}"/>
    <cellStyle name="Note 7 2 3" xfId="33939" xr:uid="{00000000-0005-0000-0000-00009BBB0000}"/>
    <cellStyle name="Note 7 2_AVA DVA EL" xfId="33940" xr:uid="{00000000-0005-0000-0000-00009CBB0000}"/>
    <cellStyle name="Note 7 3" xfId="33941" xr:uid="{00000000-0005-0000-0000-00009DBB0000}"/>
    <cellStyle name="Note 7 4" xfId="33942" xr:uid="{00000000-0005-0000-0000-00009EBB0000}"/>
    <cellStyle name="Note 7_AVA DVA EL" xfId="33943" xr:uid="{00000000-0005-0000-0000-00009FBB0000}"/>
    <cellStyle name="Note 8" xfId="9164" xr:uid="{00000000-0005-0000-0000-0000A0BB0000}"/>
    <cellStyle name="Note 8 2" xfId="33944" xr:uid="{00000000-0005-0000-0000-0000A1BB0000}"/>
    <cellStyle name="Note 8 2 2" xfId="33945" xr:uid="{00000000-0005-0000-0000-0000A2BB0000}"/>
    <cellStyle name="Note 8 2 3" xfId="33946" xr:uid="{00000000-0005-0000-0000-0000A3BB0000}"/>
    <cellStyle name="Note 8 2_AVA DVA EL" xfId="33947" xr:uid="{00000000-0005-0000-0000-0000A4BB0000}"/>
    <cellStyle name="Note 8 3" xfId="33948" xr:uid="{00000000-0005-0000-0000-0000A5BB0000}"/>
    <cellStyle name="Note 8 4" xfId="33949" xr:uid="{00000000-0005-0000-0000-0000A6BB0000}"/>
    <cellStyle name="Note 8_AVA DVA EL" xfId="33950" xr:uid="{00000000-0005-0000-0000-0000A7BB0000}"/>
    <cellStyle name="Note 9" xfId="9165" xr:uid="{00000000-0005-0000-0000-0000A8BB0000}"/>
    <cellStyle name="Note 9 2" xfId="33951" xr:uid="{00000000-0005-0000-0000-0000A9BB0000}"/>
    <cellStyle name="Note 9 2 2" xfId="33952" xr:uid="{00000000-0005-0000-0000-0000AABB0000}"/>
    <cellStyle name="Note 9 2 3" xfId="33953" xr:uid="{00000000-0005-0000-0000-0000ABBB0000}"/>
    <cellStyle name="Note 9 2_AVA DVA EL" xfId="33954" xr:uid="{00000000-0005-0000-0000-0000ACBB0000}"/>
    <cellStyle name="Note 9 3" xfId="33955" xr:uid="{00000000-0005-0000-0000-0000ADBB0000}"/>
    <cellStyle name="Note 9 4" xfId="33956" xr:uid="{00000000-0005-0000-0000-0000AEBB0000}"/>
    <cellStyle name="Note 9_AVA DVA EL" xfId="33957" xr:uid="{00000000-0005-0000-0000-0000AFBB0000}"/>
    <cellStyle name="Note_4Q16" xfId="33958" xr:uid="{00000000-0005-0000-0000-0000B0BB0000}"/>
    <cellStyle name="Notes" xfId="9166" xr:uid="{00000000-0005-0000-0000-0000B1BB0000}"/>
    <cellStyle name="Notes 2" xfId="33959" xr:uid="{00000000-0005-0000-0000-0000B2BB0000}"/>
    <cellStyle name="Notes 2 2" xfId="51164" xr:uid="{00000000-0005-0000-0000-0000B3BB0000}"/>
    <cellStyle name="Notes_3. Chng in credit spreads" xfId="51165" xr:uid="{00000000-0005-0000-0000-0000B4BB0000}"/>
    <cellStyle name="number" xfId="33960" xr:uid="{00000000-0005-0000-0000-0000CCBB0000}"/>
    <cellStyle name="number 2" xfId="33961" xr:uid="{00000000-0005-0000-0000-0000CDBB0000}"/>
    <cellStyle name="number 3" xfId="33962" xr:uid="{00000000-0005-0000-0000-0000CEBB0000}"/>
    <cellStyle name="number_AVA DVA EL" xfId="33963" xr:uid="{00000000-0005-0000-0000-0000CFBB0000}"/>
    <cellStyle name="Nøytral" xfId="36270" xr:uid="{00000000-0005-0000-0000-0000B5BB0000}"/>
    <cellStyle name="Nøytral 2" xfId="9167" xr:uid="{00000000-0005-0000-0000-0000B6BB0000}"/>
    <cellStyle name="Nøytral 2 2" xfId="33964" xr:uid="{00000000-0005-0000-0000-0000B7BB0000}"/>
    <cellStyle name="Nøytral 2 2 2" xfId="33965" xr:uid="{00000000-0005-0000-0000-0000B8BB0000}"/>
    <cellStyle name="Nøytral 2 2 3" xfId="33966" xr:uid="{00000000-0005-0000-0000-0000B9BB0000}"/>
    <cellStyle name="Nøytral 2 2 4" xfId="40126" xr:uid="{00000000-0005-0000-0000-0000BABB0000}"/>
    <cellStyle name="Nøytral 2 2_AVA DVA EL" xfId="33967" xr:uid="{00000000-0005-0000-0000-0000BBBB0000}"/>
    <cellStyle name="Nøytral 2 3" xfId="33968" xr:uid="{00000000-0005-0000-0000-0000BCBB0000}"/>
    <cellStyle name="Nøytral 2 3 2" xfId="40127" xr:uid="{00000000-0005-0000-0000-0000BDBB0000}"/>
    <cellStyle name="Nøytral 2 4" xfId="51166" xr:uid="{00000000-0005-0000-0000-0000BEBB0000}"/>
    <cellStyle name="Nøytral 2 5" xfId="51167" xr:uid="{00000000-0005-0000-0000-0000BFBB0000}"/>
    <cellStyle name="Nøytral 2 6" xfId="51168" xr:uid="{00000000-0005-0000-0000-0000C0BB0000}"/>
    <cellStyle name="Nøytral 2_A02" xfId="55627" xr:uid="{EB454B96-83B5-4912-BA59-83569210484D}"/>
    <cellStyle name="Nøytral 3" xfId="33969" xr:uid="{00000000-0005-0000-0000-0000C2BB0000}"/>
    <cellStyle name="Nøytral 3 2" xfId="33970" xr:uid="{00000000-0005-0000-0000-0000C3BB0000}"/>
    <cellStyle name="Nøytral 3 3" xfId="33971" xr:uid="{00000000-0005-0000-0000-0000C4BB0000}"/>
    <cellStyle name="Nøytral 3 4" xfId="40128" xr:uid="{00000000-0005-0000-0000-0000C5BB0000}"/>
    <cellStyle name="Nøytral 3_AVA DVA EL" xfId="33972" xr:uid="{00000000-0005-0000-0000-0000C6BB0000}"/>
    <cellStyle name="Nøytral 4" xfId="33973" xr:uid="{00000000-0005-0000-0000-0000C7BB0000}"/>
    <cellStyle name="Nøytral 4 2" xfId="40129" xr:uid="{00000000-0005-0000-0000-0000C8BB0000}"/>
    <cellStyle name="Nøytral 5" xfId="33974" xr:uid="{00000000-0005-0000-0000-0000C9BB0000}"/>
    <cellStyle name="Nøytral 6" xfId="51169" xr:uid="{00000000-0005-0000-0000-0000CABB0000}"/>
    <cellStyle name="Nøytral_4Q16" xfId="51170" xr:uid="{00000000-0005-0000-0000-0000CBBB0000}"/>
    <cellStyle name="Obliczenia" xfId="33975" xr:uid="{00000000-0005-0000-0000-0000D0BB0000}"/>
    <cellStyle name="Obliczenia 2" xfId="33976" xr:uid="{00000000-0005-0000-0000-0000D1BB0000}"/>
    <cellStyle name="Obliczenia 3" xfId="33977" xr:uid="{00000000-0005-0000-0000-0000D2BB0000}"/>
    <cellStyle name="Obliczenia_AVA DVA EL" xfId="33978" xr:uid="{00000000-0005-0000-0000-0000D3BB0000}"/>
    <cellStyle name="optionalExposure" xfId="9168" xr:uid="{00000000-0005-0000-0000-0000D4BB0000}"/>
    <cellStyle name="optionalExposure 2" xfId="55766" xr:uid="{B1B0867D-9842-44C6-944D-5EFA174FDBFC}"/>
    <cellStyle name="optionalExposure_Boligkreditt Key metrics" xfId="55770" xr:uid="{6E40C344-9BA0-46A7-90A0-4F165E1D3BE6}"/>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79" xr:uid="{00000000-0005-0000-0000-00002BBC0000}"/>
    <cellStyle name="Output 10 3" xfId="33980" xr:uid="{00000000-0005-0000-0000-00002CBC0000}"/>
    <cellStyle name="Output 10_AVA DVA EL" xfId="33981" xr:uid="{00000000-0005-0000-0000-00002DBC0000}"/>
    <cellStyle name="Output 11" xfId="9178" xr:uid="{00000000-0005-0000-0000-00002EBC0000}"/>
    <cellStyle name="Output 11 2" xfId="33982" xr:uid="{00000000-0005-0000-0000-00002FBC0000}"/>
    <cellStyle name="Output 11 3" xfId="33983" xr:uid="{00000000-0005-0000-0000-000030BC0000}"/>
    <cellStyle name="Output 11_AVA DVA EL" xfId="33984" xr:uid="{00000000-0005-0000-0000-000031BC0000}"/>
    <cellStyle name="Output 12" xfId="33985" xr:uid="{00000000-0005-0000-0000-000032BC0000}"/>
    <cellStyle name="Output 12 2" xfId="33986" xr:uid="{00000000-0005-0000-0000-000033BC0000}"/>
    <cellStyle name="Output 12 3" xfId="33987" xr:uid="{00000000-0005-0000-0000-000034BC0000}"/>
    <cellStyle name="Output 12_AVA DVA EL" xfId="33988" xr:uid="{00000000-0005-0000-0000-000035BC0000}"/>
    <cellStyle name="Output 13" xfId="33989" xr:uid="{00000000-0005-0000-0000-000036BC0000}"/>
    <cellStyle name="Output 13 2" xfId="33990" xr:uid="{00000000-0005-0000-0000-000037BC0000}"/>
    <cellStyle name="Output 13 3" xfId="33991" xr:uid="{00000000-0005-0000-0000-000038BC0000}"/>
    <cellStyle name="Output 13_AVA DVA EL" xfId="33992" xr:uid="{00000000-0005-0000-0000-000039BC0000}"/>
    <cellStyle name="Output 14" xfId="40130" xr:uid="{00000000-0005-0000-0000-00003ABC0000}"/>
    <cellStyle name="Output 15" xfId="51171" xr:uid="{00000000-0005-0000-0000-00003BBC0000}"/>
    <cellStyle name="Output 16" xfId="51172" xr:uid="{00000000-0005-0000-0000-00003CBC0000}"/>
    <cellStyle name="Output 2" xfId="9179" xr:uid="{00000000-0005-0000-0000-00003DBC0000}"/>
    <cellStyle name="Output 2 10" xfId="36462" xr:uid="{00000000-0005-0000-0000-00003EBC0000}"/>
    <cellStyle name="Output 2 2" xfId="9180" xr:uid="{00000000-0005-0000-0000-00003FBC0000}"/>
    <cellStyle name="Output 2 2 2" xfId="33993" xr:uid="{00000000-0005-0000-0000-000040BC0000}"/>
    <cellStyle name="Output 2 2 2 2" xfId="33994" xr:uid="{00000000-0005-0000-0000-000041BC0000}"/>
    <cellStyle name="Output 2 2 2 3" xfId="33995" xr:uid="{00000000-0005-0000-0000-000042BC0000}"/>
    <cellStyle name="Output 2 2 2_AVA DVA EL" xfId="33996" xr:uid="{00000000-0005-0000-0000-000043BC0000}"/>
    <cellStyle name="Output 2 2 3" xfId="33997" xr:uid="{00000000-0005-0000-0000-000044BC0000}"/>
    <cellStyle name="Output 2 2_A02" xfId="55628"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2" xr:uid="{00000000-0005-0000-0000-000049BC0000}"/>
    <cellStyle name="Output 2 3 2" xfId="9184" xr:uid="{00000000-0005-0000-0000-00004ABC0000}"/>
    <cellStyle name="Output 2 3 2 2" xfId="33998" xr:uid="{00000000-0005-0000-0000-00004BBC0000}"/>
    <cellStyle name="Output 2 3 2 3" xfId="33999" xr:uid="{00000000-0005-0000-0000-00004CBC0000}"/>
    <cellStyle name="Output 2 3 2_AVA DVA EL" xfId="34000"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1"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2" xr:uid="{00000000-0005-0000-0000-000059BC0000}"/>
    <cellStyle name="Output 2 4 13" xfId="36737"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2"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3"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4" xr:uid="{00000000-0005-0000-0000-000074BC0000}"/>
    <cellStyle name="Output 2 6 2 3" xfId="34005" xr:uid="{00000000-0005-0000-0000-000075BC0000}"/>
    <cellStyle name="Output 2 6 2_AVA DVA EL" xfId="34006" xr:uid="{00000000-0005-0000-0000-000076BC0000}"/>
    <cellStyle name="Output 2 6 3" xfId="9218" xr:uid="{00000000-0005-0000-0000-000077BC0000}"/>
    <cellStyle name="Output 2 6 3 2" xfId="34007" xr:uid="{00000000-0005-0000-0000-000078BC0000}"/>
    <cellStyle name="Output 2 6 3 3" xfId="34008" xr:uid="{00000000-0005-0000-0000-000079BC0000}"/>
    <cellStyle name="Output 2 6 3_AVA DVA EL" xfId="34009"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0"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1"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2" xr:uid="{00000000-0005-0000-0000-000098BC0000}"/>
    <cellStyle name="Output 2 9" xfId="34013" xr:uid="{00000000-0005-0000-0000-000099BC0000}"/>
    <cellStyle name="Output 2_4Q16" xfId="34014"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3"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5"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3" xr:uid="{00000000-0005-0000-0000-0000ACBC0000}"/>
    <cellStyle name="Output 3 3 13" xfId="36738"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6"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38" xr:uid="{00000000-0005-0000-0000-0000E6BC0000}"/>
    <cellStyle name="Output 3 9" xfId="36898" xr:uid="{00000000-0005-0000-0000-0000E7BC0000}"/>
    <cellStyle name="Output 3_A02" xfId="55629"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4"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7"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4" xr:uid="{00000000-0005-0000-0000-0000FABC0000}"/>
    <cellStyle name="Output 4 3 13" xfId="36739"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8"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19"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0"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0" xr:uid="{00000000-0005-0000-0000-000034BD0000}"/>
    <cellStyle name="Output 4 9" xfId="36899" xr:uid="{00000000-0005-0000-0000-000035BD0000}"/>
    <cellStyle name="Output 4_A02" xfId="55630"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5"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1"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5" xr:uid="{00000000-0005-0000-0000-000048BD0000}"/>
    <cellStyle name="Output 5 3 13" xfId="36740"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1" xr:uid="{00000000-0005-0000-0000-000082BD0000}"/>
    <cellStyle name="Output 5 9" xfId="36900" xr:uid="{00000000-0005-0000-0000-000083BD0000}"/>
    <cellStyle name="Output 5_A02" xfId="55631"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56"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2"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16" xr:uid="{00000000-0005-0000-0000-000096BD0000}"/>
    <cellStyle name="Output 6 3 13" xfId="36741"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37" xr:uid="{00000000-0005-0000-0000-0000D0BD0000}"/>
    <cellStyle name="Output 6 9" xfId="36901" xr:uid="{00000000-0005-0000-0000-0000D1BD0000}"/>
    <cellStyle name="Output 6_A02" xfId="55632"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57"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3"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17" xr:uid="{00000000-0005-0000-0000-0000E4BD0000}"/>
    <cellStyle name="Output 7 3 13" xfId="36742"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36" xr:uid="{00000000-0005-0000-0000-00001EBE0000}"/>
    <cellStyle name="Output 7 9" xfId="36902" xr:uid="{00000000-0005-0000-0000-00001FBE0000}"/>
    <cellStyle name="Output 7_A02" xfId="55633"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58"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4"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18" xr:uid="{00000000-0005-0000-0000-000032BE0000}"/>
    <cellStyle name="Output 8 3 13" xfId="36743"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58" xr:uid="{00000000-0005-0000-0000-00006CBE0000}"/>
    <cellStyle name="Output 8 9" xfId="36903" xr:uid="{00000000-0005-0000-0000-00006DBE0000}"/>
    <cellStyle name="Output 8_A02" xfId="55634"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59"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5"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19" xr:uid="{00000000-0005-0000-0000-000080BE0000}"/>
    <cellStyle name="Output 9 3 13" xfId="36744"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59" xr:uid="{00000000-0005-0000-0000-0000BABE0000}"/>
    <cellStyle name="Output 9 9" xfId="36904" xr:uid="{00000000-0005-0000-0000-0000BBBE0000}"/>
    <cellStyle name="Output 9_A02" xfId="55635" xr:uid="{2BE695E9-0F97-4929-B704-4032228CED24}"/>
    <cellStyle name="Output_4Q16" xfId="34026" xr:uid="{00000000-0005-0000-0000-0000BDBE0000}"/>
    <cellStyle name="Overskrift 1" xfId="36271" xr:uid="{00000000-0005-0000-0000-0000BEBE0000}"/>
    <cellStyle name="Overskrift 1 2" xfId="9739" xr:uid="{00000000-0005-0000-0000-0000BFBE0000}"/>
    <cellStyle name="Overskrift 1 2 2" xfId="34027" xr:uid="{00000000-0005-0000-0000-0000C0BE0000}"/>
    <cellStyle name="Overskrift 1 2 2 2" xfId="34028" xr:uid="{00000000-0005-0000-0000-0000C1BE0000}"/>
    <cellStyle name="Overskrift 1 2 2 3" xfId="34029" xr:uid="{00000000-0005-0000-0000-0000C2BE0000}"/>
    <cellStyle name="Overskrift 1 2 2 4" xfId="40131" xr:uid="{00000000-0005-0000-0000-0000C3BE0000}"/>
    <cellStyle name="Overskrift 1 2 2_AVA DVA EL" xfId="34030" xr:uid="{00000000-0005-0000-0000-0000C4BE0000}"/>
    <cellStyle name="Overskrift 1 2 3" xfId="34031" xr:uid="{00000000-0005-0000-0000-0000C5BE0000}"/>
    <cellStyle name="Overskrift 1 2 3 2" xfId="40132" xr:uid="{00000000-0005-0000-0000-0000C6BE0000}"/>
    <cellStyle name="Overskrift 1 2 4" xfId="51173" xr:uid="{00000000-0005-0000-0000-0000C7BE0000}"/>
    <cellStyle name="Overskrift 1 2_A02" xfId="55636" xr:uid="{B96EC0A6-67B0-4DB4-8A7B-BB6888C64C03}"/>
    <cellStyle name="Overskrift 1 3" xfId="34032" xr:uid="{00000000-0005-0000-0000-0000C9BE0000}"/>
    <cellStyle name="Overskrift 1 3 2" xfId="34033" xr:uid="{00000000-0005-0000-0000-0000CABE0000}"/>
    <cellStyle name="Overskrift 1 3 3" xfId="34034" xr:uid="{00000000-0005-0000-0000-0000CBBE0000}"/>
    <cellStyle name="Overskrift 1 3 4" xfId="40133" xr:uid="{00000000-0005-0000-0000-0000CCBE0000}"/>
    <cellStyle name="Overskrift 1 3_AVA DVA EL" xfId="34035" xr:uid="{00000000-0005-0000-0000-0000CDBE0000}"/>
    <cellStyle name="Overskrift 1 4" xfId="34036" xr:uid="{00000000-0005-0000-0000-0000CEBE0000}"/>
    <cellStyle name="Overskrift 1 4 2" xfId="40134" xr:uid="{00000000-0005-0000-0000-0000CFBE0000}"/>
    <cellStyle name="Overskrift 1 5" xfId="34037" xr:uid="{00000000-0005-0000-0000-0000D0BE0000}"/>
    <cellStyle name="Overskrift 1 6" xfId="51174" xr:uid="{00000000-0005-0000-0000-0000D1BE0000}"/>
    <cellStyle name="Overskrift 1_4Q16" xfId="51175" xr:uid="{00000000-0005-0000-0000-0000D2BE0000}"/>
    <cellStyle name="Overskrift 2" xfId="36272" xr:uid="{00000000-0005-0000-0000-0000D3BE0000}"/>
    <cellStyle name="Overskrift 2 2" xfId="9740" xr:uid="{00000000-0005-0000-0000-0000D4BE0000}"/>
    <cellStyle name="Overskrift 2 2 2" xfId="34038" xr:uid="{00000000-0005-0000-0000-0000D5BE0000}"/>
    <cellStyle name="Overskrift 2 2 2 2" xfId="34039" xr:uid="{00000000-0005-0000-0000-0000D6BE0000}"/>
    <cellStyle name="Overskrift 2 2 2 3" xfId="34040" xr:uid="{00000000-0005-0000-0000-0000D7BE0000}"/>
    <cellStyle name="Overskrift 2 2 2 4" xfId="40135" xr:uid="{00000000-0005-0000-0000-0000D8BE0000}"/>
    <cellStyle name="Overskrift 2 2 2_AVA DVA EL" xfId="34041" xr:uid="{00000000-0005-0000-0000-0000D9BE0000}"/>
    <cellStyle name="Overskrift 2 2 3" xfId="34042" xr:uid="{00000000-0005-0000-0000-0000DABE0000}"/>
    <cellStyle name="Overskrift 2 2 3 2" xfId="40136" xr:uid="{00000000-0005-0000-0000-0000DBBE0000}"/>
    <cellStyle name="Overskrift 2 2 4" xfId="51176" xr:uid="{00000000-0005-0000-0000-0000DCBE0000}"/>
    <cellStyle name="Overskrift 2 2_A02" xfId="55637" xr:uid="{2F55984F-96FF-4A2A-91B1-43AFA87A1A11}"/>
    <cellStyle name="Overskrift 2 3" xfId="34043" xr:uid="{00000000-0005-0000-0000-0000DEBE0000}"/>
    <cellStyle name="Overskrift 2 3 2" xfId="34044" xr:uid="{00000000-0005-0000-0000-0000DFBE0000}"/>
    <cellStyle name="Overskrift 2 3 3" xfId="34045" xr:uid="{00000000-0005-0000-0000-0000E0BE0000}"/>
    <cellStyle name="Overskrift 2 3 4" xfId="40137" xr:uid="{00000000-0005-0000-0000-0000E1BE0000}"/>
    <cellStyle name="Overskrift 2 3_AVA DVA EL" xfId="34046" xr:uid="{00000000-0005-0000-0000-0000E2BE0000}"/>
    <cellStyle name="Overskrift 2 4" xfId="34047" xr:uid="{00000000-0005-0000-0000-0000E3BE0000}"/>
    <cellStyle name="Overskrift 2 4 2" xfId="40138" xr:uid="{00000000-0005-0000-0000-0000E4BE0000}"/>
    <cellStyle name="Overskrift 2 5" xfId="34048" xr:uid="{00000000-0005-0000-0000-0000E5BE0000}"/>
    <cellStyle name="Overskrift 2 6" xfId="51177" xr:uid="{00000000-0005-0000-0000-0000E6BE0000}"/>
    <cellStyle name="Overskrift 2_4Q16" xfId="51178" xr:uid="{00000000-0005-0000-0000-0000E7BE0000}"/>
    <cellStyle name="Overskrift 3" xfId="36273" xr:uid="{00000000-0005-0000-0000-0000E8BE0000}"/>
    <cellStyle name="Overskrift 3 10" xfId="51179" xr:uid="{00000000-0005-0000-0000-0000E9BE0000}"/>
    <cellStyle name="Overskrift 3 2" xfId="9741" xr:uid="{00000000-0005-0000-0000-0000EABE0000}"/>
    <cellStyle name="Overskrift 3 2 2" xfId="34049" xr:uid="{00000000-0005-0000-0000-0000EBBE0000}"/>
    <cellStyle name="Overskrift 3 2 2 2" xfId="34050" xr:uid="{00000000-0005-0000-0000-0000ECBE0000}"/>
    <cellStyle name="Overskrift 3 2 2 2 2" xfId="34051" xr:uid="{00000000-0005-0000-0000-0000EDBE0000}"/>
    <cellStyle name="Overskrift 3 2 2 2 3" xfId="34052" xr:uid="{00000000-0005-0000-0000-0000EEBE0000}"/>
    <cellStyle name="Overskrift 3 2 2 2_AVA DVA EL" xfId="34053" xr:uid="{00000000-0005-0000-0000-0000EFBE0000}"/>
    <cellStyle name="Overskrift 3 2 2 3" xfId="34054" xr:uid="{00000000-0005-0000-0000-0000F0BE0000}"/>
    <cellStyle name="Overskrift 3 2 2 4" xfId="34055" xr:uid="{00000000-0005-0000-0000-0000F1BE0000}"/>
    <cellStyle name="Overskrift 3 2 2 5" xfId="40139" xr:uid="{00000000-0005-0000-0000-0000F2BE0000}"/>
    <cellStyle name="Overskrift 3 2 2_AVA DVA EL" xfId="34056" xr:uid="{00000000-0005-0000-0000-0000F3BE0000}"/>
    <cellStyle name="Overskrift 3 2 3" xfId="34057" xr:uid="{00000000-0005-0000-0000-0000F4BE0000}"/>
    <cellStyle name="Overskrift 3 2 3 2" xfId="34058" xr:uid="{00000000-0005-0000-0000-0000F5BE0000}"/>
    <cellStyle name="Overskrift 3 2 3 3" xfId="34059" xr:uid="{00000000-0005-0000-0000-0000F6BE0000}"/>
    <cellStyle name="Overskrift 3 2 3 4" xfId="40140" xr:uid="{00000000-0005-0000-0000-0000F7BE0000}"/>
    <cellStyle name="Overskrift 3 2 3_AVA DVA EL" xfId="34060" xr:uid="{00000000-0005-0000-0000-0000F8BE0000}"/>
    <cellStyle name="Overskrift 3 2 4" xfId="34061" xr:uid="{00000000-0005-0000-0000-0000F9BE0000}"/>
    <cellStyle name="Overskrift 3 2 4 2" xfId="34062" xr:uid="{00000000-0005-0000-0000-0000FABE0000}"/>
    <cellStyle name="Overskrift 3 2 4 3" xfId="34063" xr:uid="{00000000-0005-0000-0000-0000FBBE0000}"/>
    <cellStyle name="Overskrift 3 2 4_AVA DVA EL" xfId="34064" xr:uid="{00000000-0005-0000-0000-0000FCBE0000}"/>
    <cellStyle name="Overskrift 3 2 5" xfId="34065" xr:uid="{00000000-0005-0000-0000-0000FDBE0000}"/>
    <cellStyle name="Overskrift 3 2 5 2" xfId="34066" xr:uid="{00000000-0005-0000-0000-0000FEBE0000}"/>
    <cellStyle name="Overskrift 3 2 5 3" xfId="34067" xr:uid="{00000000-0005-0000-0000-0000FFBE0000}"/>
    <cellStyle name="Overskrift 3 2 5_AVA DVA EL" xfId="34068" xr:uid="{00000000-0005-0000-0000-000000BF0000}"/>
    <cellStyle name="Overskrift 3 2 6" xfId="34069" xr:uid="{00000000-0005-0000-0000-000001BF0000}"/>
    <cellStyle name="Overskrift 3 2 6 2" xfId="34070" xr:uid="{00000000-0005-0000-0000-000002BF0000}"/>
    <cellStyle name="Overskrift 3 2 6 3" xfId="34071" xr:uid="{00000000-0005-0000-0000-000003BF0000}"/>
    <cellStyle name="Overskrift 3 2 6_AVA DVA EL" xfId="34072" xr:uid="{00000000-0005-0000-0000-000004BF0000}"/>
    <cellStyle name="Overskrift 3 2 7" xfId="34073" xr:uid="{00000000-0005-0000-0000-000005BF0000}"/>
    <cellStyle name="Overskrift 3 2 8" xfId="51180" xr:uid="{00000000-0005-0000-0000-000006BF0000}"/>
    <cellStyle name="Overskrift 3 2_A02" xfId="55638" xr:uid="{EF46B522-1631-451B-81FF-4DE57BE787D9}"/>
    <cellStyle name="Overskrift 3 3" xfId="34074" xr:uid="{00000000-0005-0000-0000-000008BF0000}"/>
    <cellStyle name="Overskrift 3 3 2" xfId="34075" xr:uid="{00000000-0005-0000-0000-000009BF0000}"/>
    <cellStyle name="Overskrift 3 3 2 2" xfId="34076" xr:uid="{00000000-0005-0000-0000-00000ABF0000}"/>
    <cellStyle name="Overskrift 3 3 2 3" xfId="34077" xr:uid="{00000000-0005-0000-0000-00000BBF0000}"/>
    <cellStyle name="Overskrift 3 3 2_AVA DVA EL" xfId="34078" xr:uid="{00000000-0005-0000-0000-00000CBF0000}"/>
    <cellStyle name="Overskrift 3 3 3" xfId="34079" xr:uid="{00000000-0005-0000-0000-00000DBF0000}"/>
    <cellStyle name="Overskrift 3 3 4" xfId="34080" xr:uid="{00000000-0005-0000-0000-00000EBF0000}"/>
    <cellStyle name="Overskrift 3 3 5" xfId="40141" xr:uid="{00000000-0005-0000-0000-00000FBF0000}"/>
    <cellStyle name="Overskrift 3 3_AVA DVA EL" xfId="34081" xr:uid="{00000000-0005-0000-0000-000010BF0000}"/>
    <cellStyle name="Overskrift 3 4" xfId="34082" xr:uid="{00000000-0005-0000-0000-000011BF0000}"/>
    <cellStyle name="Overskrift 3 4 2" xfId="34083" xr:uid="{00000000-0005-0000-0000-000012BF0000}"/>
    <cellStyle name="Overskrift 3 4 3" xfId="34084" xr:uid="{00000000-0005-0000-0000-000013BF0000}"/>
    <cellStyle name="Overskrift 3 4 4" xfId="40142" xr:uid="{00000000-0005-0000-0000-000014BF0000}"/>
    <cellStyle name="Overskrift 3 4_AVA DVA EL" xfId="34085" xr:uid="{00000000-0005-0000-0000-000015BF0000}"/>
    <cellStyle name="Overskrift 3 5" xfId="34086" xr:uid="{00000000-0005-0000-0000-000016BF0000}"/>
    <cellStyle name="Overskrift 3 5 2" xfId="34087" xr:uid="{00000000-0005-0000-0000-000017BF0000}"/>
    <cellStyle name="Overskrift 3 5 3" xfId="34088" xr:uid="{00000000-0005-0000-0000-000018BF0000}"/>
    <cellStyle name="Overskrift 3 5_AVA DVA EL" xfId="34089" xr:uid="{00000000-0005-0000-0000-000019BF0000}"/>
    <cellStyle name="Overskrift 3 6" xfId="34090" xr:uid="{00000000-0005-0000-0000-00001ABF0000}"/>
    <cellStyle name="Overskrift 3 6 2" xfId="34091" xr:uid="{00000000-0005-0000-0000-00001BBF0000}"/>
    <cellStyle name="Overskrift 3 6 3" xfId="34092" xr:uid="{00000000-0005-0000-0000-00001CBF0000}"/>
    <cellStyle name="Overskrift 3 6_AVA DVA EL" xfId="34093" xr:uid="{00000000-0005-0000-0000-00001DBF0000}"/>
    <cellStyle name="Overskrift 3 7" xfId="34094" xr:uid="{00000000-0005-0000-0000-00001EBF0000}"/>
    <cellStyle name="Overskrift 3 7 2" xfId="34095" xr:uid="{00000000-0005-0000-0000-00001FBF0000}"/>
    <cellStyle name="Overskrift 3 7 3" xfId="34096" xr:uid="{00000000-0005-0000-0000-000020BF0000}"/>
    <cellStyle name="Overskrift 3 7_AVA DVA EL" xfId="34097" xr:uid="{00000000-0005-0000-0000-000021BF0000}"/>
    <cellStyle name="Overskrift 3 8" xfId="34098" xr:uid="{00000000-0005-0000-0000-000022BF0000}"/>
    <cellStyle name="Overskrift 3 9" xfId="34099" xr:uid="{00000000-0005-0000-0000-000023BF0000}"/>
    <cellStyle name="Overskrift 3_4Q16" xfId="51181" xr:uid="{00000000-0005-0000-0000-000024BF0000}"/>
    <cellStyle name="Overskrift 4" xfId="36274" xr:uid="{00000000-0005-0000-0000-000025BF0000}"/>
    <cellStyle name="Overskrift 4 2" xfId="9742" xr:uid="{00000000-0005-0000-0000-000026BF0000}"/>
    <cellStyle name="Overskrift 4 2 2" xfId="34100" xr:uid="{00000000-0005-0000-0000-000027BF0000}"/>
    <cellStyle name="Overskrift 4 2 2 2" xfId="34101" xr:uid="{00000000-0005-0000-0000-000028BF0000}"/>
    <cellStyle name="Overskrift 4 2 2 3" xfId="34102" xr:uid="{00000000-0005-0000-0000-000029BF0000}"/>
    <cellStyle name="Overskrift 4 2 2 4" xfId="40143" xr:uid="{00000000-0005-0000-0000-00002ABF0000}"/>
    <cellStyle name="Overskrift 4 2 2_AVA DVA EL" xfId="34103" xr:uid="{00000000-0005-0000-0000-00002BBF0000}"/>
    <cellStyle name="Overskrift 4 2 3" xfId="34104" xr:uid="{00000000-0005-0000-0000-00002CBF0000}"/>
    <cellStyle name="Overskrift 4 2 3 2" xfId="40144" xr:uid="{00000000-0005-0000-0000-00002DBF0000}"/>
    <cellStyle name="Overskrift 4 2 4" xfId="51182" xr:uid="{00000000-0005-0000-0000-00002EBF0000}"/>
    <cellStyle name="Overskrift 4 2_A02" xfId="55639" xr:uid="{8E977D03-830E-4EC1-B400-8D523CB2C06B}"/>
    <cellStyle name="Overskrift 4 3" xfId="34105" xr:uid="{00000000-0005-0000-0000-000030BF0000}"/>
    <cellStyle name="Overskrift 4 3 2" xfId="34106" xr:uid="{00000000-0005-0000-0000-000031BF0000}"/>
    <cellStyle name="Overskrift 4 3 3" xfId="34107" xr:uid="{00000000-0005-0000-0000-000032BF0000}"/>
    <cellStyle name="Overskrift 4 3 4" xfId="40145" xr:uid="{00000000-0005-0000-0000-000033BF0000}"/>
    <cellStyle name="Overskrift 4 3_AVA DVA EL" xfId="34108" xr:uid="{00000000-0005-0000-0000-000034BF0000}"/>
    <cellStyle name="Overskrift 4 4" xfId="34109" xr:uid="{00000000-0005-0000-0000-000035BF0000}"/>
    <cellStyle name="Overskrift 4 4 2" xfId="40146" xr:uid="{00000000-0005-0000-0000-000036BF0000}"/>
    <cellStyle name="Overskrift 4 5" xfId="34110" xr:uid="{00000000-0005-0000-0000-000037BF0000}"/>
    <cellStyle name="Overskrift 4 6" xfId="51183" xr:uid="{00000000-0005-0000-0000-000038BF0000}"/>
    <cellStyle name="Overskrift 4_4Q16" xfId="51184" xr:uid="{00000000-0005-0000-0000-000039BF0000}"/>
    <cellStyle name="Page header" xfId="9743" xr:uid="{00000000-0005-0000-0000-00003ABF0000}"/>
    <cellStyle name="Page header 2" xfId="9744" xr:uid="{00000000-0005-0000-0000-00003BBF0000}"/>
    <cellStyle name="Page header 2 2" xfId="34111" xr:uid="{00000000-0005-0000-0000-00003CBF0000}"/>
    <cellStyle name="Page header 2 2 2" xfId="51185" xr:uid="{00000000-0005-0000-0000-00003DBF0000}"/>
    <cellStyle name="Page header 2_3. Chng in credit spreads" xfId="51186" xr:uid="{00000000-0005-0000-0000-00003EBF0000}"/>
    <cellStyle name="Page header 3" xfId="34112" xr:uid="{00000000-0005-0000-0000-00003FBF0000}"/>
    <cellStyle name="Page header 3 2" xfId="34113" xr:uid="{00000000-0005-0000-0000-000040BF0000}"/>
    <cellStyle name="Page header 3 2 2" xfId="34114" xr:uid="{00000000-0005-0000-0000-000041BF0000}"/>
    <cellStyle name="Page header 3 2 3" xfId="34115" xr:uid="{00000000-0005-0000-0000-000042BF0000}"/>
    <cellStyle name="Page header 3 2_AVA DVA EL" xfId="34116" xr:uid="{00000000-0005-0000-0000-000043BF0000}"/>
    <cellStyle name="Page header 3 3" xfId="34117" xr:uid="{00000000-0005-0000-0000-000044BF0000}"/>
    <cellStyle name="Page header 3 4" xfId="34118" xr:uid="{00000000-0005-0000-0000-000045BF0000}"/>
    <cellStyle name="Page header 3_3. Chng in credit spreads" xfId="51187" xr:uid="{00000000-0005-0000-0000-000046BF0000}"/>
    <cellStyle name="Page header 4" xfId="34119" xr:uid="{00000000-0005-0000-0000-000047BF0000}"/>
    <cellStyle name="Page header_1" xfId="51188" xr:uid="{00000000-0005-0000-0000-000048BF0000}"/>
    <cellStyle name="Page Heading Large" xfId="34120" xr:uid="{00000000-0005-0000-0000-000049BF0000}"/>
    <cellStyle name="Page Heading Large 2" xfId="34121" xr:uid="{00000000-0005-0000-0000-00004ABF0000}"/>
    <cellStyle name="Page Heading Large 3" xfId="34122" xr:uid="{00000000-0005-0000-0000-00004BBF0000}"/>
    <cellStyle name="Page Heading Large_AVA DVA EL" xfId="34123" xr:uid="{00000000-0005-0000-0000-00004CBF0000}"/>
    <cellStyle name="Page Heading Small" xfId="34124" xr:uid="{00000000-0005-0000-0000-00004DBF0000}"/>
    <cellStyle name="Page Heading Small 2" xfId="34125" xr:uid="{00000000-0005-0000-0000-00004EBF0000}"/>
    <cellStyle name="Page Heading Small 3" xfId="34126" xr:uid="{00000000-0005-0000-0000-00004FBF0000}"/>
    <cellStyle name="Page Heading Small_AVA DVA EL" xfId="34127" xr:uid="{00000000-0005-0000-0000-000050BF0000}"/>
    <cellStyle name="Page Number" xfId="34128" xr:uid="{00000000-0005-0000-0000-000051BF0000}"/>
    <cellStyle name="Page Number 2" xfId="34129" xr:uid="{00000000-0005-0000-0000-000052BF0000}"/>
    <cellStyle name="Page Number 3" xfId="34130" xr:uid="{00000000-0005-0000-0000-000053BF0000}"/>
    <cellStyle name="Page Number_AVA DVA EL" xfId="34131" xr:uid="{00000000-0005-0000-0000-000054BF0000}"/>
    <cellStyle name="Paryškinimas 1" xfId="9745" xr:uid="{00000000-0005-0000-0000-000055BF0000}"/>
    <cellStyle name="Paryškinimas 1 2" xfId="34132" xr:uid="{00000000-0005-0000-0000-000056BF0000}"/>
    <cellStyle name="Paryškinimas 1_A02" xfId="55640" xr:uid="{B0F6CC95-D713-4FE5-9253-EAF59E64AFF9}"/>
    <cellStyle name="Paryškinimas 2" xfId="9746" xr:uid="{00000000-0005-0000-0000-000058BF0000}"/>
    <cellStyle name="Paryškinimas 2 2" xfId="34133" xr:uid="{00000000-0005-0000-0000-000059BF0000}"/>
    <cellStyle name="Paryškinimas 2_A02" xfId="55641" xr:uid="{754D637C-BE5E-4B59-AB93-C7AB6FD3B4EB}"/>
    <cellStyle name="Paryškinimas 3" xfId="9747" xr:uid="{00000000-0005-0000-0000-00005BBF0000}"/>
    <cellStyle name="Paryškinimas 3 2" xfId="34134" xr:uid="{00000000-0005-0000-0000-00005CBF0000}"/>
    <cellStyle name="Paryškinimas 3_A02" xfId="55642" xr:uid="{9ABAFD07-FD30-4982-A975-3FCAB484001D}"/>
    <cellStyle name="Paryškinimas 4" xfId="9748" xr:uid="{00000000-0005-0000-0000-00005EBF0000}"/>
    <cellStyle name="Paryškinimas 4 2" xfId="34135" xr:uid="{00000000-0005-0000-0000-00005FBF0000}"/>
    <cellStyle name="Paryškinimas 4_A02" xfId="55643" xr:uid="{BA70B261-473C-43F8-84FA-3860CB5B018C}"/>
    <cellStyle name="Paryškinimas 5" xfId="9749" xr:uid="{00000000-0005-0000-0000-000061BF0000}"/>
    <cellStyle name="Paryškinimas 5 2" xfId="34136" xr:uid="{00000000-0005-0000-0000-000062BF0000}"/>
    <cellStyle name="Paryškinimas 5_A02" xfId="55644" xr:uid="{0BF63B1C-374B-4C83-85DB-E1C50F824C98}"/>
    <cellStyle name="Paryškinimas 6" xfId="9750" xr:uid="{00000000-0005-0000-0000-000064BF0000}"/>
    <cellStyle name="Paryškinimas 6 2" xfId="34137" xr:uid="{00000000-0005-0000-0000-000065BF0000}"/>
    <cellStyle name="Paryškinimas 6_A02" xfId="55645"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0"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8"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0" xr:uid="{00000000-0005-0000-0000-000078BF0000}"/>
    <cellStyle name="Pastaba 3 13" xfId="36745"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5" xr:uid="{00000000-0005-0000-0000-0000B2BF0000}"/>
    <cellStyle name="Pastaba 9" xfId="36905" xr:uid="{00000000-0005-0000-0000-0000B3BF0000}"/>
    <cellStyle name="Pastaba_3. Chng in credit spreads" xfId="51189" xr:uid="{00000000-0005-0000-0000-0000B4BF0000}"/>
    <cellStyle name="Pavadinimas" xfId="9822" xr:uid="{00000000-0005-0000-0000-0000B5BF0000}"/>
    <cellStyle name="Pavadinimas 2" xfId="34139" xr:uid="{00000000-0005-0000-0000-0000B6BF0000}"/>
    <cellStyle name="Pavadinimas_A02" xfId="55646" xr:uid="{791D51D7-594D-4135-8539-8DBA15BBA63E}"/>
    <cellStyle name="pb_page_heading_LS" xfId="34140" xr:uid="{00000000-0005-0000-0000-0000B8BF0000}"/>
    <cellStyle name="Percent" xfId="55771" xr:uid="{27A3DA3D-13FD-40B7-BA8D-FC8B03929506}"/>
    <cellStyle name="Percent [0]" xfId="34141" xr:uid="{00000000-0005-0000-0000-0000BABF0000}"/>
    <cellStyle name="Percent [0] 2" xfId="34142" xr:uid="{00000000-0005-0000-0000-0000BBBF0000}"/>
    <cellStyle name="Percent [0] 3" xfId="34143" xr:uid="{00000000-0005-0000-0000-0000BCBF0000}"/>
    <cellStyle name="Percent [0]_AVA DVA EL" xfId="34144" xr:uid="{00000000-0005-0000-0000-0000BDBF0000}"/>
    <cellStyle name="Percent [1]" xfId="34145" xr:uid="{00000000-0005-0000-0000-0000BEBF0000}"/>
    <cellStyle name="Percent [1] 2" xfId="34146" xr:uid="{00000000-0005-0000-0000-0000BFBF0000}"/>
    <cellStyle name="Percent [1] 2 2" xfId="34147" xr:uid="{00000000-0005-0000-0000-0000C0BF0000}"/>
    <cellStyle name="Percent [1] 2 3" xfId="34148" xr:uid="{00000000-0005-0000-0000-0000C1BF0000}"/>
    <cellStyle name="Percent [1] 2_AVA DVA EL" xfId="34149" xr:uid="{00000000-0005-0000-0000-0000C2BF0000}"/>
    <cellStyle name="Percent [1] 3" xfId="34150" xr:uid="{00000000-0005-0000-0000-0000C3BF0000}"/>
    <cellStyle name="Percent [1] 4" xfId="34151" xr:uid="{00000000-0005-0000-0000-0000C4BF0000}"/>
    <cellStyle name="Percent [1]_3. Chng in credit spreads" xfId="51190" xr:uid="{00000000-0005-0000-0000-0000C5BF0000}"/>
    <cellStyle name="Percent [2]" xfId="34152" xr:uid="{00000000-0005-0000-0000-0000C6BF0000}"/>
    <cellStyle name="Percent [2] 2" xfId="34153" xr:uid="{00000000-0005-0000-0000-0000C7BF0000}"/>
    <cellStyle name="Percent [2] 2 2" xfId="34154" xr:uid="{00000000-0005-0000-0000-0000C8BF0000}"/>
    <cellStyle name="Percent [2] 2 3" xfId="34155" xr:uid="{00000000-0005-0000-0000-0000C9BF0000}"/>
    <cellStyle name="Percent [2] 2_AVA DVA EL" xfId="34156" xr:uid="{00000000-0005-0000-0000-0000CABF0000}"/>
    <cellStyle name="Percent [2] 3" xfId="34157" xr:uid="{00000000-0005-0000-0000-0000CBBF0000}"/>
    <cellStyle name="Percent [2] 4" xfId="34158" xr:uid="{00000000-0005-0000-0000-0000CCBF0000}"/>
    <cellStyle name="Percent [2]_3. Chng in credit spreads" xfId="51191" xr:uid="{00000000-0005-0000-0000-0000CDBF0000}"/>
    <cellStyle name="Percent 10" xfId="34159" xr:uid="{00000000-0005-0000-0000-0000CEBF0000}"/>
    <cellStyle name="Percent 10 2" xfId="34160" xr:uid="{00000000-0005-0000-0000-0000CFBF0000}"/>
    <cellStyle name="Percent 10 3" xfId="34161" xr:uid="{00000000-0005-0000-0000-0000D0BF0000}"/>
    <cellStyle name="Percent 10 4" xfId="51192" xr:uid="{00000000-0005-0000-0000-0000D1BF0000}"/>
    <cellStyle name="Percent 10 5" xfId="53192" xr:uid="{00000000-0005-0000-0000-0000D2BF0000}"/>
    <cellStyle name="Percent 10_AVA DVA EL" xfId="34162" xr:uid="{00000000-0005-0000-0000-0000D3BF0000}"/>
    <cellStyle name="Percent 11" xfId="34163" xr:uid="{00000000-0005-0000-0000-0000D4BF0000}"/>
    <cellStyle name="Percent 11 2" xfId="34164" xr:uid="{00000000-0005-0000-0000-0000D5BF0000}"/>
    <cellStyle name="Percent 11 2 2" xfId="34165" xr:uid="{00000000-0005-0000-0000-0000D6BF0000}"/>
    <cellStyle name="Percent 11 2 3" xfId="34166" xr:uid="{00000000-0005-0000-0000-0000D7BF0000}"/>
    <cellStyle name="Percent 11 2_AVA DVA EL" xfId="34167" xr:uid="{00000000-0005-0000-0000-0000D8BF0000}"/>
    <cellStyle name="Percent 11 3" xfId="34168" xr:uid="{00000000-0005-0000-0000-0000D9BF0000}"/>
    <cellStyle name="Percent 11 4" xfId="34169" xr:uid="{00000000-0005-0000-0000-0000DABF0000}"/>
    <cellStyle name="Percent 11_AVA DVA EL" xfId="34170" xr:uid="{00000000-0005-0000-0000-0000DBBF0000}"/>
    <cellStyle name="Percent 12" xfId="34171" xr:uid="{00000000-0005-0000-0000-0000DCBF0000}"/>
    <cellStyle name="Percent 12 2" xfId="34172" xr:uid="{00000000-0005-0000-0000-0000DDBF0000}"/>
    <cellStyle name="Percent 12 2 2" xfId="34173" xr:uid="{00000000-0005-0000-0000-0000DEBF0000}"/>
    <cellStyle name="Percent 12 2 3" xfId="34174" xr:uid="{00000000-0005-0000-0000-0000DFBF0000}"/>
    <cellStyle name="Percent 12 2_AVA DVA EL" xfId="34175" xr:uid="{00000000-0005-0000-0000-0000E0BF0000}"/>
    <cellStyle name="Percent 12 3" xfId="34176" xr:uid="{00000000-0005-0000-0000-0000E1BF0000}"/>
    <cellStyle name="Percent 12 4" xfId="34177" xr:uid="{00000000-0005-0000-0000-0000E2BF0000}"/>
    <cellStyle name="Percent 12_AVA DVA EL" xfId="34178" xr:uid="{00000000-0005-0000-0000-0000E3BF0000}"/>
    <cellStyle name="Percent 13" xfId="34179" xr:uid="{00000000-0005-0000-0000-0000E4BF0000}"/>
    <cellStyle name="Percent 13 2" xfId="34180" xr:uid="{00000000-0005-0000-0000-0000E5BF0000}"/>
    <cellStyle name="Percent 13 3" xfId="34181" xr:uid="{00000000-0005-0000-0000-0000E6BF0000}"/>
    <cellStyle name="Percent 13_AVA DVA EL" xfId="34182" xr:uid="{00000000-0005-0000-0000-0000E7BF0000}"/>
    <cellStyle name="Percent 14" xfId="34183" xr:uid="{00000000-0005-0000-0000-0000E8BF0000}"/>
    <cellStyle name="Percent 14 2" xfId="34184" xr:uid="{00000000-0005-0000-0000-0000E9BF0000}"/>
    <cellStyle name="Percent 14 3" xfId="34185" xr:uid="{00000000-0005-0000-0000-0000EABF0000}"/>
    <cellStyle name="Percent 14_AVA DVA EL" xfId="34186" xr:uid="{00000000-0005-0000-0000-0000EBBF0000}"/>
    <cellStyle name="Percent 15" xfId="34187" xr:uid="{00000000-0005-0000-0000-0000ECBF0000}"/>
    <cellStyle name="Percent 15 2" xfId="34188" xr:uid="{00000000-0005-0000-0000-0000EDBF0000}"/>
    <cellStyle name="Percent 15 3" xfId="34189" xr:uid="{00000000-0005-0000-0000-0000EEBF0000}"/>
    <cellStyle name="Percent 15_AVA DVA EL" xfId="34190" xr:uid="{00000000-0005-0000-0000-0000EFBF0000}"/>
    <cellStyle name="Percent 16" xfId="34191" xr:uid="{00000000-0005-0000-0000-0000F0BF0000}"/>
    <cellStyle name="Percent 17" xfId="34192" xr:uid="{00000000-0005-0000-0000-0000F1BF0000}"/>
    <cellStyle name="Percent 18" xfId="34193" xr:uid="{00000000-0005-0000-0000-0000F2BF0000}"/>
    <cellStyle name="Percent 19" xfId="35678" xr:uid="{00000000-0005-0000-0000-0000F3BF0000}"/>
    <cellStyle name="Percent 2" xfId="9823" xr:uid="{00000000-0005-0000-0000-0000F4BF0000}"/>
    <cellStyle name="Percent 2 10" xfId="9824" xr:uid="{00000000-0005-0000-0000-0000F5BF0000}"/>
    <cellStyle name="Percent 2 10 2" xfId="34194" xr:uid="{00000000-0005-0000-0000-0000F6BF0000}"/>
    <cellStyle name="Percent 2 10 2 2" xfId="34195" xr:uid="{00000000-0005-0000-0000-0000F7BF0000}"/>
    <cellStyle name="Percent 2 10 2 3" xfId="34196" xr:uid="{00000000-0005-0000-0000-0000F8BF0000}"/>
    <cellStyle name="Percent 2 10 2_AVA DVA EL" xfId="34197" xr:uid="{00000000-0005-0000-0000-0000F9BF0000}"/>
    <cellStyle name="Percent 2 10 3" xfId="34198" xr:uid="{00000000-0005-0000-0000-0000FABF0000}"/>
    <cellStyle name="Percent 2 10 3 2" xfId="34199" xr:uid="{00000000-0005-0000-0000-0000FBBF0000}"/>
    <cellStyle name="Percent 2 10 3 3" xfId="34200" xr:uid="{00000000-0005-0000-0000-0000FCBF0000}"/>
    <cellStyle name="Percent 2 10 3_AVA DVA EL" xfId="34201" xr:uid="{00000000-0005-0000-0000-0000FDBF0000}"/>
    <cellStyle name="Percent 2 10 4" xfId="34202" xr:uid="{00000000-0005-0000-0000-0000FEBF0000}"/>
    <cellStyle name="Percent 2 10_AVA DVA EL" xfId="34203" xr:uid="{00000000-0005-0000-0000-0000FFBF0000}"/>
    <cellStyle name="Percent 2 11" xfId="9825" xr:uid="{00000000-0005-0000-0000-000000C00000}"/>
    <cellStyle name="Percent 2 11 2" xfId="34204" xr:uid="{00000000-0005-0000-0000-000001C00000}"/>
    <cellStyle name="Percent 2 11_AVA DVA EL" xfId="34205" xr:uid="{00000000-0005-0000-0000-000002C00000}"/>
    <cellStyle name="Percent 2 12" xfId="34206" xr:uid="{00000000-0005-0000-0000-000003C00000}"/>
    <cellStyle name="Percent 2 2" xfId="9826" xr:uid="{00000000-0005-0000-0000-000004C00000}"/>
    <cellStyle name="Percent 2 2 2" xfId="9827" xr:uid="{00000000-0005-0000-0000-000005C00000}"/>
    <cellStyle name="Percent 2 2 2 2" xfId="34207" xr:uid="{00000000-0005-0000-0000-000006C00000}"/>
    <cellStyle name="Percent 2 2 2_AVA DVA EL" xfId="34208" xr:uid="{00000000-0005-0000-0000-000007C00000}"/>
    <cellStyle name="Percent 2 2 3" xfId="9828" xr:uid="{00000000-0005-0000-0000-000008C00000}"/>
    <cellStyle name="Percent 2 2 3 2" xfId="34209" xr:uid="{00000000-0005-0000-0000-000009C00000}"/>
    <cellStyle name="Percent 2 2 3 2 2" xfId="34210" xr:uid="{00000000-0005-0000-0000-00000AC00000}"/>
    <cellStyle name="Percent 2 2 3 2 3" xfId="34211" xr:uid="{00000000-0005-0000-0000-00000BC00000}"/>
    <cellStyle name="Percent 2 2 3 2_AVA DVA EL" xfId="34212" xr:uid="{00000000-0005-0000-0000-00000CC00000}"/>
    <cellStyle name="Percent 2 2 3 3" xfId="34213" xr:uid="{00000000-0005-0000-0000-00000DC00000}"/>
    <cellStyle name="Percent 2 2 3_AVA DVA EL" xfId="34214" xr:uid="{00000000-0005-0000-0000-00000EC00000}"/>
    <cellStyle name="Percent 2 2 4" xfId="9829" xr:uid="{00000000-0005-0000-0000-00000FC00000}"/>
    <cellStyle name="Percent 2 2 5" xfId="36906" xr:uid="{00000000-0005-0000-0000-000010C00000}"/>
    <cellStyle name="Percent 2 2_4Q16" xfId="34215" xr:uid="{00000000-0005-0000-0000-000011C00000}"/>
    <cellStyle name="Percent 2 3" xfId="9830" xr:uid="{00000000-0005-0000-0000-000012C00000}"/>
    <cellStyle name="Percent 2 3 2" xfId="9831" xr:uid="{00000000-0005-0000-0000-000013C00000}"/>
    <cellStyle name="Percent 2 3 2 2" xfId="34216" xr:uid="{00000000-0005-0000-0000-000014C00000}"/>
    <cellStyle name="Percent 2 3 2 2 2" xfId="34217" xr:uid="{00000000-0005-0000-0000-000015C00000}"/>
    <cellStyle name="Percent 2 3 2 2 3" xfId="34218" xr:uid="{00000000-0005-0000-0000-000016C00000}"/>
    <cellStyle name="Percent 2 3 2 2_AVA DVA EL" xfId="34219" xr:uid="{00000000-0005-0000-0000-000017C00000}"/>
    <cellStyle name="Percent 2 3 2 3" xfId="34220" xr:uid="{00000000-0005-0000-0000-000018C00000}"/>
    <cellStyle name="Percent 2 3 2_AVA DVA EL" xfId="34221" xr:uid="{00000000-0005-0000-0000-000019C00000}"/>
    <cellStyle name="Percent 2 3 3" xfId="34222" xr:uid="{00000000-0005-0000-0000-00001AC00000}"/>
    <cellStyle name="Percent 2 3 3 2" xfId="34223" xr:uid="{00000000-0005-0000-0000-00001BC00000}"/>
    <cellStyle name="Percent 2 3 3 3" xfId="34224" xr:uid="{00000000-0005-0000-0000-00001CC00000}"/>
    <cellStyle name="Percent 2 3 3_AVA DVA EL" xfId="34225" xr:uid="{00000000-0005-0000-0000-00001DC00000}"/>
    <cellStyle name="Percent 2 3 4" xfId="34226" xr:uid="{00000000-0005-0000-0000-00001EC00000}"/>
    <cellStyle name="Percent 2 3_4Q16" xfId="34227" xr:uid="{00000000-0005-0000-0000-00001FC00000}"/>
    <cellStyle name="Percent 2 4" xfId="9832" xr:uid="{00000000-0005-0000-0000-000020C00000}"/>
    <cellStyle name="Percent 2 4 2" xfId="34228" xr:uid="{00000000-0005-0000-0000-000021C00000}"/>
    <cellStyle name="Percent 2 4 2 2" xfId="34229" xr:uid="{00000000-0005-0000-0000-000022C00000}"/>
    <cellStyle name="Percent 2 4 2 3" xfId="34230" xr:uid="{00000000-0005-0000-0000-000023C00000}"/>
    <cellStyle name="Percent 2 4 2_AVA DVA EL" xfId="34231" xr:uid="{00000000-0005-0000-0000-000024C00000}"/>
    <cellStyle name="Percent 2 4 3" xfId="34232" xr:uid="{00000000-0005-0000-0000-000025C00000}"/>
    <cellStyle name="Percent 2 4_AVA DVA EL" xfId="34233" xr:uid="{00000000-0005-0000-0000-000026C00000}"/>
    <cellStyle name="Percent 2 5" xfId="9833" xr:uid="{00000000-0005-0000-0000-000027C00000}"/>
    <cellStyle name="Percent 2 5 2" xfId="34234" xr:uid="{00000000-0005-0000-0000-000028C00000}"/>
    <cellStyle name="Percent 2 5_AVA DVA EL" xfId="34235" xr:uid="{00000000-0005-0000-0000-000029C00000}"/>
    <cellStyle name="Percent 2 6" xfId="9834" xr:uid="{00000000-0005-0000-0000-00002AC00000}"/>
    <cellStyle name="Percent 2 6 2" xfId="34236" xr:uid="{00000000-0005-0000-0000-00002BC00000}"/>
    <cellStyle name="Percent 2 6 2 2" xfId="34237" xr:uid="{00000000-0005-0000-0000-00002CC00000}"/>
    <cellStyle name="Percent 2 6 2 3" xfId="34238" xr:uid="{00000000-0005-0000-0000-00002DC00000}"/>
    <cellStyle name="Percent 2 6 2_AVA DVA EL" xfId="34239" xr:uid="{00000000-0005-0000-0000-00002EC00000}"/>
    <cellStyle name="Percent 2 6 3" xfId="34240" xr:uid="{00000000-0005-0000-0000-00002FC00000}"/>
    <cellStyle name="Percent 2 6 3 2" xfId="34241" xr:uid="{00000000-0005-0000-0000-000030C00000}"/>
    <cellStyle name="Percent 2 6 3 3" xfId="34242" xr:uid="{00000000-0005-0000-0000-000031C00000}"/>
    <cellStyle name="Percent 2 6 3_AVA DVA EL" xfId="34243" xr:uid="{00000000-0005-0000-0000-000032C00000}"/>
    <cellStyle name="Percent 2 6 4" xfId="34244" xr:uid="{00000000-0005-0000-0000-000033C00000}"/>
    <cellStyle name="Percent 2 6_AVA DVA EL" xfId="34245" xr:uid="{00000000-0005-0000-0000-000034C00000}"/>
    <cellStyle name="Percent 2 7" xfId="9835" xr:uid="{00000000-0005-0000-0000-000035C00000}"/>
    <cellStyle name="Percent 2 7 2" xfId="34246" xr:uid="{00000000-0005-0000-0000-000036C00000}"/>
    <cellStyle name="Percent 2 7 2 2" xfId="34247" xr:uid="{00000000-0005-0000-0000-000037C00000}"/>
    <cellStyle name="Percent 2 7 2 3" xfId="34248" xr:uid="{00000000-0005-0000-0000-000038C00000}"/>
    <cellStyle name="Percent 2 7 2_AVA DVA EL" xfId="34249" xr:uid="{00000000-0005-0000-0000-000039C00000}"/>
    <cellStyle name="Percent 2 7 3" xfId="34250" xr:uid="{00000000-0005-0000-0000-00003AC00000}"/>
    <cellStyle name="Percent 2 7_AVA DVA EL" xfId="34251" xr:uid="{00000000-0005-0000-0000-00003BC00000}"/>
    <cellStyle name="Percent 2 8" xfId="9836" xr:uid="{00000000-0005-0000-0000-00003CC00000}"/>
    <cellStyle name="Percent 2 8 2" xfId="34252" xr:uid="{00000000-0005-0000-0000-00003DC00000}"/>
    <cellStyle name="Percent 2 8 2 2" xfId="34253" xr:uid="{00000000-0005-0000-0000-00003EC00000}"/>
    <cellStyle name="Percent 2 8 2 3" xfId="34254" xr:uid="{00000000-0005-0000-0000-00003FC00000}"/>
    <cellStyle name="Percent 2 8 2_AVA DVA EL" xfId="34255" xr:uid="{00000000-0005-0000-0000-000040C00000}"/>
    <cellStyle name="Percent 2 8 3" xfId="34256" xr:uid="{00000000-0005-0000-0000-000041C00000}"/>
    <cellStyle name="Percent 2 8 3 2" xfId="34257" xr:uid="{00000000-0005-0000-0000-000042C00000}"/>
    <cellStyle name="Percent 2 8 3 3" xfId="34258" xr:uid="{00000000-0005-0000-0000-000043C00000}"/>
    <cellStyle name="Percent 2 8 3_AVA DVA EL" xfId="34259" xr:uid="{00000000-0005-0000-0000-000044C00000}"/>
    <cellStyle name="Percent 2 8 4" xfId="34260" xr:uid="{00000000-0005-0000-0000-000045C00000}"/>
    <cellStyle name="Percent 2 8_AVA DVA EL" xfId="34261" xr:uid="{00000000-0005-0000-0000-000046C00000}"/>
    <cellStyle name="Percent 2 9" xfId="9837" xr:uid="{00000000-0005-0000-0000-000047C00000}"/>
    <cellStyle name="Percent 2 9 2" xfId="34262" xr:uid="{00000000-0005-0000-0000-000048C00000}"/>
    <cellStyle name="Percent 2 9 2 2" xfId="34263" xr:uid="{00000000-0005-0000-0000-000049C00000}"/>
    <cellStyle name="Percent 2 9 2 3" xfId="34264" xr:uid="{00000000-0005-0000-0000-00004AC00000}"/>
    <cellStyle name="Percent 2 9 2_AVA DVA EL" xfId="34265" xr:uid="{00000000-0005-0000-0000-00004BC00000}"/>
    <cellStyle name="Percent 2 9 3" xfId="34266" xr:uid="{00000000-0005-0000-0000-00004CC00000}"/>
    <cellStyle name="Percent 2 9 3 2" xfId="34267" xr:uid="{00000000-0005-0000-0000-00004DC00000}"/>
    <cellStyle name="Percent 2 9 3 3" xfId="34268" xr:uid="{00000000-0005-0000-0000-00004EC00000}"/>
    <cellStyle name="Percent 2 9 3_AVA DVA EL" xfId="34269" xr:uid="{00000000-0005-0000-0000-00004FC00000}"/>
    <cellStyle name="Percent 2 9 4" xfId="34270" xr:uid="{00000000-0005-0000-0000-000050C00000}"/>
    <cellStyle name="Percent 2 9_AVA DVA EL" xfId="34271" xr:uid="{00000000-0005-0000-0000-000051C00000}"/>
    <cellStyle name="Percent 2_4Q16" xfId="34272" xr:uid="{00000000-0005-0000-0000-000052C00000}"/>
    <cellStyle name="Percent 20" xfId="35977" xr:uid="{00000000-0005-0000-0000-000053C00000}"/>
    <cellStyle name="Percent 21" xfId="36286" xr:uid="{00000000-0005-0000-0000-000054C00000}"/>
    <cellStyle name="Percent 22" xfId="36434" xr:uid="{00000000-0005-0000-0000-000055C00000}"/>
    <cellStyle name="Percent 23" xfId="36803" xr:uid="{00000000-0005-0000-0000-000056C00000}"/>
    <cellStyle name="Percent 3" xfId="9838" xr:uid="{00000000-0005-0000-0000-000057C00000}"/>
    <cellStyle name="Percent 3 2" xfId="9839" xr:uid="{00000000-0005-0000-0000-000058C00000}"/>
    <cellStyle name="Percent 3 2 2" xfId="34273" xr:uid="{00000000-0005-0000-0000-000059C00000}"/>
    <cellStyle name="Percent 3 2_AVA DVA EL" xfId="34274" xr:uid="{00000000-0005-0000-0000-00005AC00000}"/>
    <cellStyle name="Percent 3 3" xfId="9840" xr:uid="{00000000-0005-0000-0000-00005BC00000}"/>
    <cellStyle name="Percent 3 3 2" xfId="34275" xr:uid="{00000000-0005-0000-0000-00005CC00000}"/>
    <cellStyle name="Percent 3 3 2 2" xfId="34276" xr:uid="{00000000-0005-0000-0000-00005DC00000}"/>
    <cellStyle name="Percent 3 3 2 3" xfId="34277" xr:uid="{00000000-0005-0000-0000-00005EC00000}"/>
    <cellStyle name="Percent 3 3 2_AVA DVA EL" xfId="34278" xr:uid="{00000000-0005-0000-0000-00005FC00000}"/>
    <cellStyle name="Percent 3 3 3" xfId="34279" xr:uid="{00000000-0005-0000-0000-000060C00000}"/>
    <cellStyle name="Percent 3 3_AVA DVA EL" xfId="34280" xr:uid="{00000000-0005-0000-0000-000061C00000}"/>
    <cellStyle name="Percent 3 4" xfId="34281" xr:uid="{00000000-0005-0000-0000-000062C00000}"/>
    <cellStyle name="Percent 3 4 2" xfId="36074" xr:uid="{00000000-0005-0000-0000-000063C00000}"/>
    <cellStyle name="Percent 3 5" xfId="35999" xr:uid="{00000000-0005-0000-0000-000064C00000}"/>
    <cellStyle name="Percent 3 6" xfId="36086" xr:uid="{00000000-0005-0000-0000-000065C00000}"/>
    <cellStyle name="Percent 3_4Q16" xfId="34282" xr:uid="{00000000-0005-0000-0000-000066C00000}"/>
    <cellStyle name="Percent 4" xfId="9841" xr:uid="{00000000-0005-0000-0000-000067C00000}"/>
    <cellStyle name="Percent 4 2" xfId="9842" xr:uid="{00000000-0005-0000-0000-000068C00000}"/>
    <cellStyle name="Percent 4 2 2" xfId="34283" xr:uid="{00000000-0005-0000-0000-000069C00000}"/>
    <cellStyle name="Percent 4 2 2 2" xfId="34284" xr:uid="{00000000-0005-0000-0000-00006AC00000}"/>
    <cellStyle name="Percent 4 2 2 3" xfId="34285" xr:uid="{00000000-0005-0000-0000-00006BC00000}"/>
    <cellStyle name="Percent 4 2 2_AVA DVA EL" xfId="34286" xr:uid="{00000000-0005-0000-0000-00006CC00000}"/>
    <cellStyle name="Percent 4 2 3" xfId="34287" xr:uid="{00000000-0005-0000-0000-00006DC00000}"/>
    <cellStyle name="Percent 4 2_AVA DVA EL" xfId="34288" xr:uid="{00000000-0005-0000-0000-00006EC00000}"/>
    <cellStyle name="Percent 4 3" xfId="9843" xr:uid="{00000000-0005-0000-0000-00006FC00000}"/>
    <cellStyle name="Percent 4 3 2" xfId="9844" xr:uid="{00000000-0005-0000-0000-000070C00000}"/>
    <cellStyle name="Percent 4 3_AVA DVA EL" xfId="34289" xr:uid="{00000000-0005-0000-0000-000071C00000}"/>
    <cellStyle name="Percent 4 4" xfId="9845" xr:uid="{00000000-0005-0000-0000-000072C00000}"/>
    <cellStyle name="Percent 4 4 2" xfId="9846" xr:uid="{00000000-0005-0000-0000-000073C00000}"/>
    <cellStyle name="Percent 4 4_AVA DVA EL" xfId="34290" xr:uid="{00000000-0005-0000-0000-000074C00000}"/>
    <cellStyle name="Percent 4 5" xfId="9847" xr:uid="{00000000-0005-0000-0000-000075C00000}"/>
    <cellStyle name="Percent 4 5 2" xfId="34291" xr:uid="{00000000-0005-0000-0000-000076C00000}"/>
    <cellStyle name="Percent 4 5 3" xfId="34292" xr:uid="{00000000-0005-0000-0000-000077C00000}"/>
    <cellStyle name="Percent 4 5_AVA DVA EL" xfId="34293" xr:uid="{00000000-0005-0000-0000-000078C00000}"/>
    <cellStyle name="Percent 4 6" xfId="34294" xr:uid="{00000000-0005-0000-0000-000079C00000}"/>
    <cellStyle name="Percent 4 7" xfId="36907" xr:uid="{00000000-0005-0000-0000-00007AC00000}"/>
    <cellStyle name="Percent 4_4Q16" xfId="34295" xr:uid="{00000000-0005-0000-0000-00007BC00000}"/>
    <cellStyle name="Percent 5" xfId="9848" xr:uid="{00000000-0005-0000-0000-00007CC00000}"/>
    <cellStyle name="Percent 5 2" xfId="9849" xr:uid="{00000000-0005-0000-0000-00007DC00000}"/>
    <cellStyle name="Percent 5 2 2" xfId="34296" xr:uid="{00000000-0005-0000-0000-00007EC00000}"/>
    <cellStyle name="Percent 5 2_AVA DVA EL" xfId="34297" xr:uid="{00000000-0005-0000-0000-00007FC00000}"/>
    <cellStyle name="Percent 5 3" xfId="9850" xr:uid="{00000000-0005-0000-0000-000080C00000}"/>
    <cellStyle name="Percent 5 3 2" xfId="34298" xr:uid="{00000000-0005-0000-0000-000081C00000}"/>
    <cellStyle name="Percent 5 3 2 2" xfId="34299" xr:uid="{00000000-0005-0000-0000-000082C00000}"/>
    <cellStyle name="Percent 5 3 2 3" xfId="34300" xr:uid="{00000000-0005-0000-0000-000083C00000}"/>
    <cellStyle name="Percent 5 3 2_AVA DVA EL" xfId="34301" xr:uid="{00000000-0005-0000-0000-000084C00000}"/>
    <cellStyle name="Percent 5 3 3" xfId="34302" xr:uid="{00000000-0005-0000-0000-000085C00000}"/>
    <cellStyle name="Percent 5 3_AVA DVA EL" xfId="34303" xr:uid="{00000000-0005-0000-0000-000086C00000}"/>
    <cellStyle name="Percent 5 4" xfId="34304" xr:uid="{00000000-0005-0000-0000-000087C00000}"/>
    <cellStyle name="Percent 5_4Q16" xfId="34305" xr:uid="{00000000-0005-0000-0000-000088C00000}"/>
    <cellStyle name="Percent 6" xfId="9851" xr:uid="{00000000-0005-0000-0000-000089C00000}"/>
    <cellStyle name="Percent 6 2" xfId="9852" xr:uid="{00000000-0005-0000-0000-00008AC00000}"/>
    <cellStyle name="Percent 6 2 2" xfId="34306" xr:uid="{00000000-0005-0000-0000-00008BC00000}"/>
    <cellStyle name="Percent 6 2 2 2" xfId="34307" xr:uid="{00000000-0005-0000-0000-00008CC00000}"/>
    <cellStyle name="Percent 6 2 2 3" xfId="34308" xr:uid="{00000000-0005-0000-0000-00008DC00000}"/>
    <cellStyle name="Percent 6 2 2_AVA DVA EL" xfId="34309" xr:uid="{00000000-0005-0000-0000-00008EC00000}"/>
    <cellStyle name="Percent 6 2 3" xfId="34310" xr:uid="{00000000-0005-0000-0000-00008FC00000}"/>
    <cellStyle name="Percent 6 2_AVA DVA EL" xfId="34311" xr:uid="{00000000-0005-0000-0000-000090C00000}"/>
    <cellStyle name="Percent 6 3" xfId="9853" xr:uid="{00000000-0005-0000-0000-000091C00000}"/>
    <cellStyle name="Percent 6 3 2" xfId="34312" xr:uid="{00000000-0005-0000-0000-000092C00000}"/>
    <cellStyle name="Percent 6 3 2 2" xfId="34313" xr:uid="{00000000-0005-0000-0000-000093C00000}"/>
    <cellStyle name="Percent 6 3 2 3" xfId="34314" xr:uid="{00000000-0005-0000-0000-000094C00000}"/>
    <cellStyle name="Percent 6 3 2_AVA DVA EL" xfId="34315" xr:uid="{00000000-0005-0000-0000-000095C00000}"/>
    <cellStyle name="Percent 6 3 3" xfId="34316" xr:uid="{00000000-0005-0000-0000-000096C00000}"/>
    <cellStyle name="Percent 6 3_AVA DVA EL" xfId="34317" xr:uid="{00000000-0005-0000-0000-000097C00000}"/>
    <cellStyle name="Percent 6 4" xfId="34318" xr:uid="{00000000-0005-0000-0000-000098C00000}"/>
    <cellStyle name="Percent 6 4 2" xfId="34319" xr:uid="{00000000-0005-0000-0000-000099C00000}"/>
    <cellStyle name="Percent 6 4 3" xfId="34320" xr:uid="{00000000-0005-0000-0000-00009AC00000}"/>
    <cellStyle name="Percent 6 4_AVA DVA EL" xfId="34321" xr:uid="{00000000-0005-0000-0000-00009BC00000}"/>
    <cellStyle name="Percent 6 5" xfId="34322" xr:uid="{00000000-0005-0000-0000-00009CC00000}"/>
    <cellStyle name="Percent 6 5 2" xfId="34323" xr:uid="{00000000-0005-0000-0000-00009DC00000}"/>
    <cellStyle name="Percent 6 5 3" xfId="34324" xr:uid="{00000000-0005-0000-0000-00009EC00000}"/>
    <cellStyle name="Percent 6 5_AVA DVA EL" xfId="34325" xr:uid="{00000000-0005-0000-0000-00009FC00000}"/>
    <cellStyle name="Percent 6 6" xfId="34326" xr:uid="{00000000-0005-0000-0000-0000A0C00000}"/>
    <cellStyle name="Percent 6 6 2" xfId="34327" xr:uid="{00000000-0005-0000-0000-0000A1C00000}"/>
    <cellStyle name="Percent 6 6 3" xfId="34328" xr:uid="{00000000-0005-0000-0000-0000A2C00000}"/>
    <cellStyle name="Percent 6 6_AVA DVA EL" xfId="34329" xr:uid="{00000000-0005-0000-0000-0000A3C00000}"/>
    <cellStyle name="Percent 6 7" xfId="34330" xr:uid="{00000000-0005-0000-0000-0000A4C00000}"/>
    <cellStyle name="Percent 6 7 2" xfId="34331" xr:uid="{00000000-0005-0000-0000-0000A5C00000}"/>
    <cellStyle name="Percent 6 7 3" xfId="34332" xr:uid="{00000000-0005-0000-0000-0000A6C00000}"/>
    <cellStyle name="Percent 6 7_AVA DVA EL" xfId="34333" xr:uid="{00000000-0005-0000-0000-0000A7C00000}"/>
    <cellStyle name="Percent 6 8" xfId="34334" xr:uid="{00000000-0005-0000-0000-0000A8C00000}"/>
    <cellStyle name="Percent 6 8 2" xfId="34335" xr:uid="{00000000-0005-0000-0000-0000A9C00000}"/>
    <cellStyle name="Percent 6 8 3" xfId="34336" xr:uid="{00000000-0005-0000-0000-0000AAC00000}"/>
    <cellStyle name="Percent 6 8_AVA DVA EL" xfId="34337" xr:uid="{00000000-0005-0000-0000-0000ABC00000}"/>
    <cellStyle name="Percent 6 9" xfId="34338" xr:uid="{00000000-0005-0000-0000-0000ACC00000}"/>
    <cellStyle name="Percent 6_4Q16" xfId="34339" xr:uid="{00000000-0005-0000-0000-0000ADC00000}"/>
    <cellStyle name="Percent 7" xfId="9854" xr:uid="{00000000-0005-0000-0000-0000AEC00000}"/>
    <cellStyle name="Percent 7 2" xfId="34340" xr:uid="{00000000-0005-0000-0000-0000AFC00000}"/>
    <cellStyle name="Percent 7 3" xfId="34341" xr:uid="{00000000-0005-0000-0000-0000B0C00000}"/>
    <cellStyle name="Percent 7_AVA DVA EL" xfId="34342" xr:uid="{00000000-0005-0000-0000-0000B1C00000}"/>
    <cellStyle name="Percent 8" xfId="9855" xr:uid="{00000000-0005-0000-0000-0000B2C00000}"/>
    <cellStyle name="Percent 8 2" xfId="34343" xr:uid="{00000000-0005-0000-0000-0000B3C00000}"/>
    <cellStyle name="Percent 8 3" xfId="34344" xr:uid="{00000000-0005-0000-0000-0000B4C00000}"/>
    <cellStyle name="Percent 8_AVA DVA EL" xfId="34345" xr:uid="{00000000-0005-0000-0000-0000B5C00000}"/>
    <cellStyle name="Percent 9" xfId="34346" xr:uid="{00000000-0005-0000-0000-0000B6C00000}"/>
    <cellStyle name="Percent 9 2" xfId="34347" xr:uid="{00000000-0005-0000-0000-0000B7C00000}"/>
    <cellStyle name="Percent 9 3" xfId="34348" xr:uid="{00000000-0005-0000-0000-0000B8C00000}"/>
    <cellStyle name="Percent 9 4" xfId="51193" xr:uid="{00000000-0005-0000-0000-0000B9C00000}"/>
    <cellStyle name="Percent 9_AVA DVA EL" xfId="34349" xr:uid="{00000000-0005-0000-0000-0000BAC00000}"/>
    <cellStyle name="Percent Hard" xfId="34350" xr:uid="{00000000-0005-0000-0000-0000BBC00000}"/>
    <cellStyle name="Percent Hard 2" xfId="34351" xr:uid="{00000000-0005-0000-0000-0000BCC00000}"/>
    <cellStyle name="Percent Hard 2 2" xfId="34352" xr:uid="{00000000-0005-0000-0000-0000BDC00000}"/>
    <cellStyle name="Percent Hard 2 3" xfId="34353" xr:uid="{00000000-0005-0000-0000-0000BEC00000}"/>
    <cellStyle name="Percent Hard 2 4" xfId="51194" xr:uid="{00000000-0005-0000-0000-0000BFC00000}"/>
    <cellStyle name="Percent Hard 2_AVA DVA EL" xfId="34354" xr:uid="{00000000-0005-0000-0000-0000C0C00000}"/>
    <cellStyle name="Percent Hard 3" xfId="34355" xr:uid="{00000000-0005-0000-0000-0000C1C00000}"/>
    <cellStyle name="Percent Hard 4" xfId="34356" xr:uid="{00000000-0005-0000-0000-0000C2C00000}"/>
    <cellStyle name="Percent Hard_AVA DVA EL" xfId="34357" xr:uid="{00000000-0005-0000-0000-0000C3C00000}"/>
    <cellStyle name="Percent*" xfId="34358" xr:uid="{00000000-0005-0000-0000-0000C4C00000}"/>
    <cellStyle name="Percent* 2" xfId="34359" xr:uid="{00000000-0005-0000-0000-0000C5C00000}"/>
    <cellStyle name="Percent* 3" xfId="34360" xr:uid="{00000000-0005-0000-0000-0000C6C00000}"/>
    <cellStyle name="Percent*_AVA DVA EL" xfId="34361" xr:uid="{00000000-0005-0000-0000-0000C7C00000}"/>
    <cellStyle name="Percentneg" xfId="9856" xr:uid="{00000000-0005-0000-0000-0000C9C00000}"/>
    <cellStyle name="Percentneg 2" xfId="34362" xr:uid="{00000000-0005-0000-0000-0000CAC00000}"/>
    <cellStyle name="Percentneg 2 2" xfId="51195" xr:uid="{00000000-0005-0000-0000-0000CBC00000}"/>
    <cellStyle name="Percentneg_3. Chng in credit spreads" xfId="51196" xr:uid="{00000000-0005-0000-0000-0000CCC00000}"/>
    <cellStyle name="Percentuale_INV2" xfId="34363"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4" xr:uid="{00000000-0005-0000-0000-0000D1C00000}"/>
    <cellStyle name="Porcentual 2 2 2_AVA DVA EL" xfId="34365" xr:uid="{00000000-0005-0000-0000-0000D2C00000}"/>
    <cellStyle name="Porcentual 2 2 3" xfId="9860" xr:uid="{00000000-0005-0000-0000-0000D3C00000}"/>
    <cellStyle name="Porcentual 2 2 3 2" xfId="34366" xr:uid="{00000000-0005-0000-0000-0000D4C00000}"/>
    <cellStyle name="Porcentual 2 2 3_AVA DVA EL" xfId="34367" xr:uid="{00000000-0005-0000-0000-0000D5C00000}"/>
    <cellStyle name="Porcentual 2 2 4" xfId="34368" xr:uid="{00000000-0005-0000-0000-0000D6C00000}"/>
    <cellStyle name="Porcentual 2 2_4Q16" xfId="34369" xr:uid="{00000000-0005-0000-0000-0000D7C00000}"/>
    <cellStyle name="Porcentual 2 3" xfId="9861" xr:uid="{00000000-0005-0000-0000-0000D8C00000}"/>
    <cellStyle name="Porcentual 2 3 2" xfId="34370" xr:uid="{00000000-0005-0000-0000-0000D9C00000}"/>
    <cellStyle name="Porcentual 2 3_AVA DVA EL" xfId="34371" xr:uid="{00000000-0005-0000-0000-0000DAC00000}"/>
    <cellStyle name="Porcentual 2 4" xfId="9862" xr:uid="{00000000-0005-0000-0000-0000DBC00000}"/>
    <cellStyle name="Porcentual 2 4 2" xfId="34372" xr:uid="{00000000-0005-0000-0000-0000DCC00000}"/>
    <cellStyle name="Porcentual 2 4_AVA DVA EL" xfId="34373" xr:uid="{00000000-0005-0000-0000-0000DDC00000}"/>
    <cellStyle name="Porcentual 2 5" xfId="34374" xr:uid="{00000000-0005-0000-0000-0000DEC00000}"/>
    <cellStyle name="Porcentual 2_4Q16" xfId="34375" xr:uid="{00000000-0005-0000-0000-0000DFC00000}"/>
    <cellStyle name="Price" xfId="9863" xr:uid="{00000000-0005-0000-0000-0000E0C00000}"/>
    <cellStyle name="Price 2" xfId="34376" xr:uid="{00000000-0005-0000-0000-0000E1C00000}"/>
    <cellStyle name="Price_A02" xfId="55647" xr:uid="{94A0BF1A-69CB-4E18-8C7E-532A97498FAE}"/>
    <cellStyle name="Profit figure" xfId="34377" xr:uid="{00000000-0005-0000-0000-0000E4C00000}"/>
    <cellStyle name="Profit figure 2" xfId="34378" xr:uid="{00000000-0005-0000-0000-0000E5C00000}"/>
    <cellStyle name="Profit figure 2 2" xfId="34379" xr:uid="{00000000-0005-0000-0000-0000E6C00000}"/>
    <cellStyle name="Profit figure 2 3" xfId="34380" xr:uid="{00000000-0005-0000-0000-0000E7C00000}"/>
    <cellStyle name="Profit figure 2_AVA DVA EL" xfId="34381" xr:uid="{00000000-0005-0000-0000-0000E8C00000}"/>
    <cellStyle name="Profit figure 3" xfId="34382" xr:uid="{00000000-0005-0000-0000-0000E9C00000}"/>
    <cellStyle name="Profit figure 4" xfId="34383" xr:uid="{00000000-0005-0000-0000-0000EAC00000}"/>
    <cellStyle name="Profit figure_3. Chng in credit spreads" xfId="51197" xr:uid="{00000000-0005-0000-0000-0000EBC00000}"/>
    <cellStyle name="Prosent 10" xfId="9864" xr:uid="{00000000-0005-0000-0000-0000ECC00000}"/>
    <cellStyle name="Prosent 10 2" xfId="9865" xr:uid="{00000000-0005-0000-0000-0000EDC00000}"/>
    <cellStyle name="Prosent 10 2 2" xfId="9866" xr:uid="{00000000-0005-0000-0000-0000EEC00000}"/>
    <cellStyle name="Prosent 10 2 2 2" xfId="51198" xr:uid="{00000000-0005-0000-0000-0000EFC00000}"/>
    <cellStyle name="Prosent 10 2 3" xfId="51199" xr:uid="{00000000-0005-0000-0000-0000F0C00000}"/>
    <cellStyle name="Prosent 10 2_3. Chng in credit spreads" xfId="51200" xr:uid="{00000000-0005-0000-0000-0000F1C00000}"/>
    <cellStyle name="Prosent 10 3" xfId="9867" xr:uid="{00000000-0005-0000-0000-0000F2C00000}"/>
    <cellStyle name="Prosent 10 3 2" xfId="36572" xr:uid="{00000000-0005-0000-0000-0000F3C00000}"/>
    <cellStyle name="Prosent 10 3 3" xfId="36122" xr:uid="{00000000-0005-0000-0000-0000F4C00000}"/>
    <cellStyle name="Prosent 10 4" xfId="9868" xr:uid="{00000000-0005-0000-0000-0000F5C00000}"/>
    <cellStyle name="Prosent 10 4 2" xfId="36576" xr:uid="{00000000-0005-0000-0000-0000F6C00000}"/>
    <cellStyle name="Prosent 10 4 3" xfId="36235" xr:uid="{00000000-0005-0000-0000-0000F7C00000}"/>
    <cellStyle name="Prosent 10 5" xfId="36300" xr:uid="{00000000-0005-0000-0000-0000F8C00000}"/>
    <cellStyle name="Prosent 10 5 2" xfId="36599" xr:uid="{00000000-0005-0000-0000-0000F9C00000}"/>
    <cellStyle name="Prosent 10 6" xfId="36908" xr:uid="{00000000-0005-0000-0000-0000FAC00000}"/>
    <cellStyle name="Prosent 10_3. Chng in credit spreads" xfId="51201"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2" xr:uid="{00000000-0005-0000-0000-0000FFC00000}"/>
    <cellStyle name="Prosent 11 2 3" xfId="36531" xr:uid="{00000000-0005-0000-0000-000000C10000}"/>
    <cellStyle name="Prosent 11 2_CR4_19" xfId="9872" xr:uid="{00000000-0005-0000-0000-000001C10000}"/>
    <cellStyle name="Prosent 11 3" xfId="9873" xr:uid="{00000000-0005-0000-0000-000002C10000}"/>
    <cellStyle name="Prosent 11 3 2" xfId="36182" xr:uid="{00000000-0005-0000-0000-000003C10000}"/>
    <cellStyle name="Prosent 11 4" xfId="36125" xr:uid="{00000000-0005-0000-0000-000004C10000}"/>
    <cellStyle name="Prosent 11_3. Chng in credit spreads" xfId="51202"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5" xr:uid="{00000000-0005-0000-0000-000009C10000}"/>
    <cellStyle name="Prosent 12 2 2 2 2" xfId="51203" xr:uid="{00000000-0005-0000-0000-00000AC10000}"/>
    <cellStyle name="Prosent 12 2 2 2 2 2" xfId="51204" xr:uid="{00000000-0005-0000-0000-00000BC10000}"/>
    <cellStyle name="Prosent 12 2 2 2 3" xfId="51205" xr:uid="{00000000-0005-0000-0000-00000CC10000}"/>
    <cellStyle name="Prosent 12 2 2 2 3 2" xfId="51206" xr:uid="{00000000-0005-0000-0000-00000DC10000}"/>
    <cellStyle name="Prosent 12 2 2 2 4" xfId="51207" xr:uid="{00000000-0005-0000-0000-00000EC10000}"/>
    <cellStyle name="Prosent 12 2 2 2_3. Chng in credit spreads" xfId="51208" xr:uid="{00000000-0005-0000-0000-00000FC10000}"/>
    <cellStyle name="Prosent 12 2 2 3" xfId="51209" xr:uid="{00000000-0005-0000-0000-000010C10000}"/>
    <cellStyle name="Prosent 12 2 2 3 2" xfId="51210" xr:uid="{00000000-0005-0000-0000-000011C10000}"/>
    <cellStyle name="Prosent 12 2 2 4" xfId="51211" xr:uid="{00000000-0005-0000-0000-000012C10000}"/>
    <cellStyle name="Prosent 12 2 2 4 2" xfId="51212" xr:uid="{00000000-0005-0000-0000-000013C10000}"/>
    <cellStyle name="Prosent 12 2 2 5" xfId="51213" xr:uid="{00000000-0005-0000-0000-000014C10000}"/>
    <cellStyle name="Prosent 12 2 2_3. Chng in credit spreads" xfId="51214" xr:uid="{00000000-0005-0000-0000-000015C10000}"/>
    <cellStyle name="Prosent 12 2 3" xfId="36532" xr:uid="{00000000-0005-0000-0000-000016C10000}"/>
    <cellStyle name="Prosent 12 2 3 2" xfId="51215" xr:uid="{00000000-0005-0000-0000-000017C10000}"/>
    <cellStyle name="Prosent 12 2 3 2 2" xfId="51216" xr:uid="{00000000-0005-0000-0000-000018C10000}"/>
    <cellStyle name="Prosent 12 2 3 2 2 2" xfId="51217" xr:uid="{00000000-0005-0000-0000-000019C10000}"/>
    <cellStyle name="Prosent 12 2 3 2 3" xfId="51218" xr:uid="{00000000-0005-0000-0000-00001AC10000}"/>
    <cellStyle name="Prosent 12 2 3 2 3 2" xfId="51219" xr:uid="{00000000-0005-0000-0000-00001BC10000}"/>
    <cellStyle name="Prosent 12 2 3 2 4" xfId="51220" xr:uid="{00000000-0005-0000-0000-00001CC10000}"/>
    <cellStyle name="Prosent 12 2 3 2_3. Chng in credit spreads" xfId="51221" xr:uid="{00000000-0005-0000-0000-00001DC10000}"/>
    <cellStyle name="Prosent 12 2 3 3" xfId="51222" xr:uid="{00000000-0005-0000-0000-00001EC10000}"/>
    <cellStyle name="Prosent 12 2 3 3 2" xfId="51223" xr:uid="{00000000-0005-0000-0000-00001FC10000}"/>
    <cellStyle name="Prosent 12 2 3 4" xfId="51224" xr:uid="{00000000-0005-0000-0000-000020C10000}"/>
    <cellStyle name="Prosent 12 2 3 4 2" xfId="51225" xr:uid="{00000000-0005-0000-0000-000021C10000}"/>
    <cellStyle name="Prosent 12 2 3 5" xfId="51226" xr:uid="{00000000-0005-0000-0000-000022C10000}"/>
    <cellStyle name="Prosent 12 2 3_3. Chng in credit spreads" xfId="51227" xr:uid="{00000000-0005-0000-0000-000023C10000}"/>
    <cellStyle name="Prosent 12 2 4" xfId="51228" xr:uid="{00000000-0005-0000-0000-000024C10000}"/>
    <cellStyle name="Prosent 12 2 4 2" xfId="51229" xr:uid="{00000000-0005-0000-0000-000025C10000}"/>
    <cellStyle name="Prosent 12 2 4 2 2" xfId="51230" xr:uid="{00000000-0005-0000-0000-000026C10000}"/>
    <cellStyle name="Prosent 12 2 4 3" xfId="51231" xr:uid="{00000000-0005-0000-0000-000027C10000}"/>
    <cellStyle name="Prosent 12 2 4 3 2" xfId="51232" xr:uid="{00000000-0005-0000-0000-000028C10000}"/>
    <cellStyle name="Prosent 12 2 4 4" xfId="51233" xr:uid="{00000000-0005-0000-0000-000029C10000}"/>
    <cellStyle name="Prosent 12 2 4_3. Chng in credit spreads" xfId="51234" xr:uid="{00000000-0005-0000-0000-00002AC10000}"/>
    <cellStyle name="Prosent 12 2 5" xfId="51235" xr:uid="{00000000-0005-0000-0000-00002BC10000}"/>
    <cellStyle name="Prosent 12 2 5 2" xfId="51236" xr:uid="{00000000-0005-0000-0000-00002CC10000}"/>
    <cellStyle name="Prosent 12 2 6" xfId="51237" xr:uid="{00000000-0005-0000-0000-00002DC10000}"/>
    <cellStyle name="Prosent 12 2 6 2" xfId="51238" xr:uid="{00000000-0005-0000-0000-00002EC10000}"/>
    <cellStyle name="Prosent 12 2 7" xfId="51239" xr:uid="{00000000-0005-0000-0000-00002FC10000}"/>
    <cellStyle name="Prosent 12 2_3. Chng in credit spreads" xfId="51240" xr:uid="{00000000-0005-0000-0000-000030C10000}"/>
    <cellStyle name="Prosent 12 3" xfId="36185" xr:uid="{00000000-0005-0000-0000-000031C10000}"/>
    <cellStyle name="Prosent 12 3 2" xfId="51241" xr:uid="{00000000-0005-0000-0000-000032C10000}"/>
    <cellStyle name="Prosent 12 3 2 2" xfId="51242" xr:uid="{00000000-0005-0000-0000-000033C10000}"/>
    <cellStyle name="Prosent 12 3 2 2 2" xfId="51243" xr:uid="{00000000-0005-0000-0000-000034C10000}"/>
    <cellStyle name="Prosent 12 3 2 2 2 2" xfId="51244" xr:uid="{00000000-0005-0000-0000-000035C10000}"/>
    <cellStyle name="Prosent 12 3 2 2 3" xfId="51245" xr:uid="{00000000-0005-0000-0000-000036C10000}"/>
    <cellStyle name="Prosent 12 3 2 2 3 2" xfId="51246" xr:uid="{00000000-0005-0000-0000-000037C10000}"/>
    <cellStyle name="Prosent 12 3 2 2 4" xfId="51247" xr:uid="{00000000-0005-0000-0000-000038C10000}"/>
    <cellStyle name="Prosent 12 3 2 2_3. Chng in credit spreads" xfId="51248" xr:uid="{00000000-0005-0000-0000-000039C10000}"/>
    <cellStyle name="Prosent 12 3 2 3" xfId="51249" xr:uid="{00000000-0005-0000-0000-00003AC10000}"/>
    <cellStyle name="Prosent 12 3 2 3 2" xfId="51250" xr:uid="{00000000-0005-0000-0000-00003BC10000}"/>
    <cellStyle name="Prosent 12 3 2 4" xfId="51251" xr:uid="{00000000-0005-0000-0000-00003CC10000}"/>
    <cellStyle name="Prosent 12 3 2 4 2" xfId="51252" xr:uid="{00000000-0005-0000-0000-00003DC10000}"/>
    <cellStyle name="Prosent 12 3 2 5" xfId="51253" xr:uid="{00000000-0005-0000-0000-00003EC10000}"/>
    <cellStyle name="Prosent 12 3 2_3. Chng in credit spreads" xfId="51254" xr:uid="{00000000-0005-0000-0000-00003FC10000}"/>
    <cellStyle name="Prosent 12 3 3" xfId="51255" xr:uid="{00000000-0005-0000-0000-000040C10000}"/>
    <cellStyle name="Prosent 12 3 3 2" xfId="51256" xr:uid="{00000000-0005-0000-0000-000041C10000}"/>
    <cellStyle name="Prosent 12 3 3 2 2" xfId="51257" xr:uid="{00000000-0005-0000-0000-000042C10000}"/>
    <cellStyle name="Prosent 12 3 3 2 2 2" xfId="51258" xr:uid="{00000000-0005-0000-0000-000043C10000}"/>
    <cellStyle name="Prosent 12 3 3 2 3" xfId="51259" xr:uid="{00000000-0005-0000-0000-000044C10000}"/>
    <cellStyle name="Prosent 12 3 3 2 3 2" xfId="51260" xr:uid="{00000000-0005-0000-0000-000045C10000}"/>
    <cellStyle name="Prosent 12 3 3 2 4" xfId="51261" xr:uid="{00000000-0005-0000-0000-000046C10000}"/>
    <cellStyle name="Prosent 12 3 3 2_3. Chng in credit spreads" xfId="51262" xr:uid="{00000000-0005-0000-0000-000047C10000}"/>
    <cellStyle name="Prosent 12 3 3 3" xfId="51263" xr:uid="{00000000-0005-0000-0000-000048C10000}"/>
    <cellStyle name="Prosent 12 3 3 3 2" xfId="51264" xr:uid="{00000000-0005-0000-0000-000049C10000}"/>
    <cellStyle name="Prosent 12 3 3 4" xfId="51265" xr:uid="{00000000-0005-0000-0000-00004AC10000}"/>
    <cellStyle name="Prosent 12 3 3 4 2" xfId="51266" xr:uid="{00000000-0005-0000-0000-00004BC10000}"/>
    <cellStyle name="Prosent 12 3 3 5" xfId="51267" xr:uid="{00000000-0005-0000-0000-00004CC10000}"/>
    <cellStyle name="Prosent 12 3 3_3. Chng in credit spreads" xfId="51268" xr:uid="{00000000-0005-0000-0000-00004DC10000}"/>
    <cellStyle name="Prosent 12 3 4" xfId="51269" xr:uid="{00000000-0005-0000-0000-00004EC10000}"/>
    <cellStyle name="Prosent 12 3 4 2" xfId="51270" xr:uid="{00000000-0005-0000-0000-00004FC10000}"/>
    <cellStyle name="Prosent 12 3 4 2 2" xfId="51271" xr:uid="{00000000-0005-0000-0000-000050C10000}"/>
    <cellStyle name="Prosent 12 3 4 3" xfId="51272" xr:uid="{00000000-0005-0000-0000-000051C10000}"/>
    <cellStyle name="Prosent 12 3 4 3 2" xfId="51273" xr:uid="{00000000-0005-0000-0000-000052C10000}"/>
    <cellStyle name="Prosent 12 3 4 4" xfId="51274" xr:uid="{00000000-0005-0000-0000-000053C10000}"/>
    <cellStyle name="Prosent 12 3 4_3. Chng in credit spreads" xfId="51275" xr:uid="{00000000-0005-0000-0000-000054C10000}"/>
    <cellStyle name="Prosent 12 3 5" xfId="51276" xr:uid="{00000000-0005-0000-0000-000055C10000}"/>
    <cellStyle name="Prosent 12 3 5 2" xfId="51277" xr:uid="{00000000-0005-0000-0000-000056C10000}"/>
    <cellStyle name="Prosent 12 3 6" xfId="51278" xr:uid="{00000000-0005-0000-0000-000057C10000}"/>
    <cellStyle name="Prosent 12 3 6 2" xfId="51279" xr:uid="{00000000-0005-0000-0000-000058C10000}"/>
    <cellStyle name="Prosent 12 3 7" xfId="51280" xr:uid="{00000000-0005-0000-0000-000059C10000}"/>
    <cellStyle name="Prosent 12 3_3. Chng in credit spreads" xfId="51281" xr:uid="{00000000-0005-0000-0000-00005AC10000}"/>
    <cellStyle name="Prosent 12 4" xfId="36128" xr:uid="{00000000-0005-0000-0000-00005BC10000}"/>
    <cellStyle name="Prosent 12 4 2" xfId="51282" xr:uid="{00000000-0005-0000-0000-00005CC10000}"/>
    <cellStyle name="Prosent 12 4 2 2" xfId="51283" xr:uid="{00000000-0005-0000-0000-00005DC10000}"/>
    <cellStyle name="Prosent 12 4 2 2 2" xfId="51284" xr:uid="{00000000-0005-0000-0000-00005EC10000}"/>
    <cellStyle name="Prosent 12 4 2 3" xfId="51285" xr:uid="{00000000-0005-0000-0000-00005FC10000}"/>
    <cellStyle name="Prosent 12 4 2 3 2" xfId="51286" xr:uid="{00000000-0005-0000-0000-000060C10000}"/>
    <cellStyle name="Prosent 12 4 2 4" xfId="51287" xr:uid="{00000000-0005-0000-0000-000061C10000}"/>
    <cellStyle name="Prosent 12 4 2_3. Chng in credit spreads" xfId="51288" xr:uid="{00000000-0005-0000-0000-000062C10000}"/>
    <cellStyle name="Prosent 12 4 3" xfId="51289" xr:uid="{00000000-0005-0000-0000-000063C10000}"/>
    <cellStyle name="Prosent 12 4 3 2" xfId="51290" xr:uid="{00000000-0005-0000-0000-000064C10000}"/>
    <cellStyle name="Prosent 12 4 4" xfId="51291" xr:uid="{00000000-0005-0000-0000-000065C10000}"/>
    <cellStyle name="Prosent 12 4 4 2" xfId="51292" xr:uid="{00000000-0005-0000-0000-000066C10000}"/>
    <cellStyle name="Prosent 12 4 5" xfId="51293" xr:uid="{00000000-0005-0000-0000-000067C10000}"/>
    <cellStyle name="Prosent 12 4_3. Chng in credit spreads" xfId="51294" xr:uid="{00000000-0005-0000-0000-000068C10000}"/>
    <cellStyle name="Prosent 12 5" xfId="51295" xr:uid="{00000000-0005-0000-0000-000069C10000}"/>
    <cellStyle name="Prosent 12 5 2" xfId="51296" xr:uid="{00000000-0005-0000-0000-00006AC10000}"/>
    <cellStyle name="Prosent 12 5 2 2" xfId="51297" xr:uid="{00000000-0005-0000-0000-00006BC10000}"/>
    <cellStyle name="Prosent 12 5 2 2 2" xfId="51298" xr:uid="{00000000-0005-0000-0000-00006CC10000}"/>
    <cellStyle name="Prosent 12 5 2 3" xfId="51299" xr:uid="{00000000-0005-0000-0000-00006DC10000}"/>
    <cellStyle name="Prosent 12 5 2 3 2" xfId="51300" xr:uid="{00000000-0005-0000-0000-00006EC10000}"/>
    <cellStyle name="Prosent 12 5 2 4" xfId="51301" xr:uid="{00000000-0005-0000-0000-00006FC10000}"/>
    <cellStyle name="Prosent 12 5 2_3. Chng in credit spreads" xfId="51302" xr:uid="{00000000-0005-0000-0000-000070C10000}"/>
    <cellStyle name="Prosent 12 5 3" xfId="51303" xr:uid="{00000000-0005-0000-0000-000071C10000}"/>
    <cellStyle name="Prosent 12 5 3 2" xfId="51304" xr:uid="{00000000-0005-0000-0000-000072C10000}"/>
    <cellStyle name="Prosent 12 5 4" xfId="51305" xr:uid="{00000000-0005-0000-0000-000073C10000}"/>
    <cellStyle name="Prosent 12 5 4 2" xfId="51306" xr:uid="{00000000-0005-0000-0000-000074C10000}"/>
    <cellStyle name="Prosent 12 5 5" xfId="51307" xr:uid="{00000000-0005-0000-0000-000075C10000}"/>
    <cellStyle name="Prosent 12 5_3. Chng in credit spreads" xfId="51308" xr:uid="{00000000-0005-0000-0000-000076C10000}"/>
    <cellStyle name="Prosent 12 6" xfId="51309" xr:uid="{00000000-0005-0000-0000-000077C10000}"/>
    <cellStyle name="Prosent 12 6 2" xfId="51310" xr:uid="{00000000-0005-0000-0000-000078C10000}"/>
    <cellStyle name="Prosent 12 6 2 2" xfId="51311" xr:uid="{00000000-0005-0000-0000-000079C10000}"/>
    <cellStyle name="Prosent 12 6 3" xfId="51312" xr:uid="{00000000-0005-0000-0000-00007AC10000}"/>
    <cellStyle name="Prosent 12 6 3 2" xfId="51313" xr:uid="{00000000-0005-0000-0000-00007BC10000}"/>
    <cellStyle name="Prosent 12 6 4" xfId="51314" xr:uid="{00000000-0005-0000-0000-00007CC10000}"/>
    <cellStyle name="Prosent 12 6_3. Chng in credit spreads" xfId="51315" xr:uid="{00000000-0005-0000-0000-00007DC10000}"/>
    <cellStyle name="Prosent 12 7" xfId="51316" xr:uid="{00000000-0005-0000-0000-00007EC10000}"/>
    <cellStyle name="Prosent 12 7 2" xfId="51317" xr:uid="{00000000-0005-0000-0000-00007FC10000}"/>
    <cellStyle name="Prosent 12 8" xfId="51318" xr:uid="{00000000-0005-0000-0000-000080C10000}"/>
    <cellStyle name="Prosent 12 8 2" xfId="51319" xr:uid="{00000000-0005-0000-0000-000081C10000}"/>
    <cellStyle name="Prosent 12 9" xfId="51320" xr:uid="{00000000-0005-0000-0000-000082C10000}"/>
    <cellStyle name="Prosent 12_3. Chng in credit spreads" xfId="51321" xr:uid="{00000000-0005-0000-0000-000083C10000}"/>
    <cellStyle name="Prosent 13" xfId="9877" xr:uid="{00000000-0005-0000-0000-000084C10000}"/>
    <cellStyle name="Prosent 13 2" xfId="9878" xr:uid="{00000000-0005-0000-0000-000085C10000}"/>
    <cellStyle name="Prosent 13 2 2" xfId="36189" xr:uid="{00000000-0005-0000-0000-000086C10000}"/>
    <cellStyle name="Prosent 13 3" xfId="36533" xr:uid="{00000000-0005-0000-0000-000087C10000}"/>
    <cellStyle name="Prosent 13_3. Chng in credit spreads" xfId="51322" xr:uid="{00000000-0005-0000-0000-000088C10000}"/>
    <cellStyle name="Prosent 14" xfId="34384" xr:uid="{00000000-0005-0000-0000-000089C10000}"/>
    <cellStyle name="Prosent 14 2" xfId="36578" xr:uid="{00000000-0005-0000-0000-00008AC10000}"/>
    <cellStyle name="Prosent 14 3" xfId="36237" xr:uid="{00000000-0005-0000-0000-00008BC10000}"/>
    <cellStyle name="Prosent 15" xfId="40244" xr:uid="{00000000-0005-0000-0000-00008CC10000}"/>
    <cellStyle name="Prosent 15 2" xfId="51323" xr:uid="{00000000-0005-0000-0000-00008DC10000}"/>
    <cellStyle name="Prosent 15 2 2" xfId="51324" xr:uid="{00000000-0005-0000-0000-00008EC10000}"/>
    <cellStyle name="Prosent 15 2 2 2" xfId="51325" xr:uid="{00000000-0005-0000-0000-00008FC10000}"/>
    <cellStyle name="Prosent 15 2 2 2 2" xfId="51326" xr:uid="{00000000-0005-0000-0000-000090C10000}"/>
    <cellStyle name="Prosent 15 2 2 3" xfId="51327" xr:uid="{00000000-0005-0000-0000-000091C10000}"/>
    <cellStyle name="Prosent 15 2 2 3 2" xfId="51328" xr:uid="{00000000-0005-0000-0000-000092C10000}"/>
    <cellStyle name="Prosent 15 2 2 4" xfId="51329" xr:uid="{00000000-0005-0000-0000-000093C10000}"/>
    <cellStyle name="Prosent 15 2 2_3. Chng in credit spreads" xfId="51330" xr:uid="{00000000-0005-0000-0000-000094C10000}"/>
    <cellStyle name="Prosent 15 2 3" xfId="51331" xr:uid="{00000000-0005-0000-0000-000095C10000}"/>
    <cellStyle name="Prosent 15 2 3 2" xfId="51332" xr:uid="{00000000-0005-0000-0000-000096C10000}"/>
    <cellStyle name="Prosent 15 2 4" xfId="51333" xr:uid="{00000000-0005-0000-0000-000097C10000}"/>
    <cellStyle name="Prosent 15 2 4 2" xfId="51334" xr:uid="{00000000-0005-0000-0000-000098C10000}"/>
    <cellStyle name="Prosent 15 2 5" xfId="51335" xr:uid="{00000000-0005-0000-0000-000099C10000}"/>
    <cellStyle name="Prosent 15 2_3. Chng in credit spreads" xfId="51336" xr:uid="{00000000-0005-0000-0000-00009AC10000}"/>
    <cellStyle name="Prosent 15 3" xfId="51337" xr:uid="{00000000-0005-0000-0000-00009BC10000}"/>
    <cellStyle name="Prosent 15 3 2" xfId="51338" xr:uid="{00000000-0005-0000-0000-00009CC10000}"/>
    <cellStyle name="Prosent 15 3 2 2" xfId="51339" xr:uid="{00000000-0005-0000-0000-00009DC10000}"/>
    <cellStyle name="Prosent 15 3 2 2 2" xfId="51340" xr:uid="{00000000-0005-0000-0000-00009EC10000}"/>
    <cellStyle name="Prosent 15 3 2 3" xfId="51341" xr:uid="{00000000-0005-0000-0000-00009FC10000}"/>
    <cellStyle name="Prosent 15 3 2 3 2" xfId="51342" xr:uid="{00000000-0005-0000-0000-0000A0C10000}"/>
    <cellStyle name="Prosent 15 3 2 4" xfId="51343" xr:uid="{00000000-0005-0000-0000-0000A1C10000}"/>
    <cellStyle name="Prosent 15 3 2_3. Chng in credit spreads" xfId="51344" xr:uid="{00000000-0005-0000-0000-0000A2C10000}"/>
    <cellStyle name="Prosent 15 3 3" xfId="51345" xr:uid="{00000000-0005-0000-0000-0000A3C10000}"/>
    <cellStyle name="Prosent 15 3 3 2" xfId="51346" xr:uid="{00000000-0005-0000-0000-0000A4C10000}"/>
    <cellStyle name="Prosent 15 3 4" xfId="51347" xr:uid="{00000000-0005-0000-0000-0000A5C10000}"/>
    <cellStyle name="Prosent 15 3 4 2" xfId="51348" xr:uid="{00000000-0005-0000-0000-0000A6C10000}"/>
    <cellStyle name="Prosent 15 3 5" xfId="51349" xr:uid="{00000000-0005-0000-0000-0000A7C10000}"/>
    <cellStyle name="Prosent 15 3_3. Chng in credit spreads" xfId="51350" xr:uid="{00000000-0005-0000-0000-0000A8C10000}"/>
    <cellStyle name="Prosent 15 4" xfId="51351" xr:uid="{00000000-0005-0000-0000-0000A9C10000}"/>
    <cellStyle name="Prosent 15 4 2" xfId="51352" xr:uid="{00000000-0005-0000-0000-0000AAC10000}"/>
    <cellStyle name="Prosent 15 4 2 2" xfId="51353" xr:uid="{00000000-0005-0000-0000-0000ABC10000}"/>
    <cellStyle name="Prosent 15 4 3" xfId="51354" xr:uid="{00000000-0005-0000-0000-0000ACC10000}"/>
    <cellStyle name="Prosent 15 4 3 2" xfId="51355" xr:uid="{00000000-0005-0000-0000-0000ADC10000}"/>
    <cellStyle name="Prosent 15 4 4" xfId="51356" xr:uid="{00000000-0005-0000-0000-0000AEC10000}"/>
    <cellStyle name="Prosent 15 4_3. Chng in credit spreads" xfId="51357" xr:uid="{00000000-0005-0000-0000-0000AFC10000}"/>
    <cellStyle name="Prosent 15 5" xfId="51358" xr:uid="{00000000-0005-0000-0000-0000B0C10000}"/>
    <cellStyle name="Prosent 15 5 2" xfId="51359" xr:uid="{00000000-0005-0000-0000-0000B1C10000}"/>
    <cellStyle name="Prosent 15 6" xfId="51360" xr:uid="{00000000-0005-0000-0000-0000B2C10000}"/>
    <cellStyle name="Prosent 15 6 2" xfId="51361" xr:uid="{00000000-0005-0000-0000-0000B3C10000}"/>
    <cellStyle name="Prosent 15 7" xfId="51362" xr:uid="{00000000-0005-0000-0000-0000B4C10000}"/>
    <cellStyle name="Prosent 15_3. Chng in credit spreads" xfId="51363" xr:uid="{00000000-0005-0000-0000-0000B5C10000}"/>
    <cellStyle name="Prosent 16" xfId="51364" xr:uid="{00000000-0005-0000-0000-0000B6C10000}"/>
    <cellStyle name="Prosent 16 2" xfId="51365" xr:uid="{00000000-0005-0000-0000-0000B7C10000}"/>
    <cellStyle name="Prosent 16 2 2" xfId="51366" xr:uid="{00000000-0005-0000-0000-0000B8C10000}"/>
    <cellStyle name="Prosent 16 3" xfId="51367" xr:uid="{00000000-0005-0000-0000-0000B9C10000}"/>
    <cellStyle name="Prosent 16 3 2" xfId="51368" xr:uid="{00000000-0005-0000-0000-0000BAC10000}"/>
    <cellStyle name="Prosent 16 4" xfId="51369" xr:uid="{00000000-0005-0000-0000-0000BBC10000}"/>
    <cellStyle name="Prosent 16_3. Chng in credit spreads" xfId="51370" xr:uid="{00000000-0005-0000-0000-0000BCC10000}"/>
    <cellStyle name="Prosent 17" xfId="51371" xr:uid="{00000000-0005-0000-0000-0000BDC10000}"/>
    <cellStyle name="Prosent 17 2" xfId="51372" xr:uid="{00000000-0005-0000-0000-0000BEC10000}"/>
    <cellStyle name="Prosent 17 2 2" xfId="51373" xr:uid="{00000000-0005-0000-0000-0000BFC10000}"/>
    <cellStyle name="Prosent 17 3" xfId="51374" xr:uid="{00000000-0005-0000-0000-0000C0C10000}"/>
    <cellStyle name="Prosent 17_3. Chng in credit spreads" xfId="51375" xr:uid="{00000000-0005-0000-0000-0000C1C10000}"/>
    <cellStyle name="Prosent 18" xfId="51376" xr:uid="{00000000-0005-0000-0000-0000C2C10000}"/>
    <cellStyle name="Prosent 18 2" xfId="51377" xr:uid="{00000000-0005-0000-0000-0000C3C10000}"/>
    <cellStyle name="Prosent 18 2 2" xfId="51378" xr:uid="{00000000-0005-0000-0000-0000C4C10000}"/>
    <cellStyle name="Prosent 18 2 2 2" xfId="51379" xr:uid="{00000000-0005-0000-0000-0000C5C10000}"/>
    <cellStyle name="Prosent 18 2 3" xfId="51380" xr:uid="{00000000-0005-0000-0000-0000C6C10000}"/>
    <cellStyle name="Prosent 18 2 3 2" xfId="51381" xr:uid="{00000000-0005-0000-0000-0000C7C10000}"/>
    <cellStyle name="Prosent 18 2 4" xfId="51382" xr:uid="{00000000-0005-0000-0000-0000C8C10000}"/>
    <cellStyle name="Prosent 18 2_3. Chng in credit spreads" xfId="51383" xr:uid="{00000000-0005-0000-0000-0000C9C10000}"/>
    <cellStyle name="Prosent 18 3" xfId="51384" xr:uid="{00000000-0005-0000-0000-0000CAC10000}"/>
    <cellStyle name="Prosent 18 3 2" xfId="51385" xr:uid="{00000000-0005-0000-0000-0000CBC10000}"/>
    <cellStyle name="Prosent 18 4" xfId="51386" xr:uid="{00000000-0005-0000-0000-0000CCC10000}"/>
    <cellStyle name="Prosent 18 4 2" xfId="51387" xr:uid="{00000000-0005-0000-0000-0000CDC10000}"/>
    <cellStyle name="Prosent 18 5" xfId="51388" xr:uid="{00000000-0005-0000-0000-0000CEC10000}"/>
    <cellStyle name="Prosent 18_3. Chng in credit spreads" xfId="51389" xr:uid="{00000000-0005-0000-0000-0000CFC10000}"/>
    <cellStyle name="Prosent 19" xfId="51390" xr:uid="{00000000-0005-0000-0000-0000D0C10000}"/>
    <cellStyle name="Prosent 19 2" xfId="51391" xr:uid="{00000000-0005-0000-0000-0000D1C10000}"/>
    <cellStyle name="Prosent 2" xfId="9879" xr:uid="{00000000-0005-0000-0000-0000D2C10000}"/>
    <cellStyle name="Prosent 2 10" xfId="51392" xr:uid="{00000000-0005-0000-0000-0000D3C10000}"/>
    <cellStyle name="Prosent 2 10 2" xfId="51393" xr:uid="{00000000-0005-0000-0000-0000D4C10000}"/>
    <cellStyle name="Prosent 2 10 2 2" xfId="51394" xr:uid="{00000000-0005-0000-0000-0000D5C10000}"/>
    <cellStyle name="Prosent 2 10 2 2 2" xfId="51395" xr:uid="{00000000-0005-0000-0000-0000D6C10000}"/>
    <cellStyle name="Prosent 2 10 2 3" xfId="51396" xr:uid="{00000000-0005-0000-0000-0000D7C10000}"/>
    <cellStyle name="Prosent 2 10 2_3. Chng in credit spreads" xfId="51397" xr:uid="{00000000-0005-0000-0000-0000D8C10000}"/>
    <cellStyle name="Prosent 2 10 3" xfId="51398" xr:uid="{00000000-0005-0000-0000-0000D9C10000}"/>
    <cellStyle name="Prosent 2 10 3 2" xfId="51399" xr:uid="{00000000-0005-0000-0000-0000DAC10000}"/>
    <cellStyle name="Prosent 2 10 3 2 2" xfId="51400" xr:uid="{00000000-0005-0000-0000-0000DBC10000}"/>
    <cellStyle name="Prosent 2 10 3 3" xfId="51401" xr:uid="{00000000-0005-0000-0000-0000DCC10000}"/>
    <cellStyle name="Prosent 2 10 3_3. Chng in credit spreads" xfId="51402" xr:uid="{00000000-0005-0000-0000-0000DDC10000}"/>
    <cellStyle name="Prosent 2 10 4" xfId="51403" xr:uid="{00000000-0005-0000-0000-0000DEC10000}"/>
    <cellStyle name="Prosent 2 10 4 2" xfId="51404" xr:uid="{00000000-0005-0000-0000-0000DFC10000}"/>
    <cellStyle name="Prosent 2 10 5" xfId="51405" xr:uid="{00000000-0005-0000-0000-0000E0C10000}"/>
    <cellStyle name="Prosent 2 10_3. Chng in credit spreads" xfId="51406" xr:uid="{00000000-0005-0000-0000-0000E1C10000}"/>
    <cellStyle name="Prosent 2 11" xfId="51407" xr:uid="{00000000-0005-0000-0000-0000E2C10000}"/>
    <cellStyle name="Prosent 2 11 2" xfId="51408" xr:uid="{00000000-0005-0000-0000-0000E3C10000}"/>
    <cellStyle name="Prosent 2 11 2 2" xfId="51409" xr:uid="{00000000-0005-0000-0000-0000E4C10000}"/>
    <cellStyle name="Prosent 2 11 3" xfId="51410" xr:uid="{00000000-0005-0000-0000-0000E5C10000}"/>
    <cellStyle name="Prosent 2 11 3 2" xfId="51411" xr:uid="{00000000-0005-0000-0000-0000E6C10000}"/>
    <cellStyle name="Prosent 2 11 4" xfId="51412" xr:uid="{00000000-0005-0000-0000-0000E7C10000}"/>
    <cellStyle name="Prosent 2 11_3. Chng in credit spreads" xfId="51413" xr:uid="{00000000-0005-0000-0000-0000E8C10000}"/>
    <cellStyle name="Prosent 2 12" xfId="51414" xr:uid="{00000000-0005-0000-0000-0000E9C10000}"/>
    <cellStyle name="Prosent 2 12 2" xfId="51415" xr:uid="{00000000-0005-0000-0000-0000EAC10000}"/>
    <cellStyle name="Prosent 2 12 2 2" xfId="51416" xr:uid="{00000000-0005-0000-0000-0000EBC10000}"/>
    <cellStyle name="Prosent 2 12 3" xfId="51417" xr:uid="{00000000-0005-0000-0000-0000ECC10000}"/>
    <cellStyle name="Prosent 2 12_3. Chng in credit spreads" xfId="51418" xr:uid="{00000000-0005-0000-0000-0000EDC10000}"/>
    <cellStyle name="Prosent 2 13" xfId="51419" xr:uid="{00000000-0005-0000-0000-0000EEC10000}"/>
    <cellStyle name="Prosent 2 13 2" xfId="51420" xr:uid="{00000000-0005-0000-0000-0000EFC10000}"/>
    <cellStyle name="Prosent 2 13 2 2" xfId="51421" xr:uid="{00000000-0005-0000-0000-0000F0C10000}"/>
    <cellStyle name="Prosent 2 13 3" xfId="51422" xr:uid="{00000000-0005-0000-0000-0000F1C10000}"/>
    <cellStyle name="Prosent 2 13_3. Chng in credit spreads" xfId="51423" xr:uid="{00000000-0005-0000-0000-0000F2C10000}"/>
    <cellStyle name="Prosent 2 14" xfId="51424" xr:uid="{00000000-0005-0000-0000-0000F3C10000}"/>
    <cellStyle name="Prosent 2 15" xfId="51425" xr:uid="{00000000-0005-0000-0000-0000F4C10000}"/>
    <cellStyle name="Prosent 2 2" xfId="9880" xr:uid="{00000000-0005-0000-0000-0000F5C10000}"/>
    <cellStyle name="Prosent 2 2 2" xfId="9881" xr:uid="{00000000-0005-0000-0000-0000F6C10000}"/>
    <cellStyle name="Prosent 2 2 2 2" xfId="34385" xr:uid="{00000000-0005-0000-0000-0000F7C10000}"/>
    <cellStyle name="Prosent 2 2 2 2 2" xfId="36340" xr:uid="{00000000-0005-0000-0000-0000F8C10000}"/>
    <cellStyle name="Prosent 2 2 2 2 2 2" xfId="40149" xr:uid="{00000000-0005-0000-0000-0000F9C10000}"/>
    <cellStyle name="Prosent 2 2 2 2 2 2 2" xfId="51426" xr:uid="{00000000-0005-0000-0000-0000FAC10000}"/>
    <cellStyle name="Prosent 2 2 2 2 2 3" xfId="51427" xr:uid="{00000000-0005-0000-0000-0000FBC10000}"/>
    <cellStyle name="Prosent 2 2 2 2 2_3. Chng in credit spreads" xfId="51428" xr:uid="{00000000-0005-0000-0000-0000FCC10000}"/>
    <cellStyle name="Prosent 2 2 2 2 3" xfId="40148" xr:uid="{00000000-0005-0000-0000-0000FDC10000}"/>
    <cellStyle name="Prosent 2 2 2 2 3 2" xfId="51429" xr:uid="{00000000-0005-0000-0000-0000FEC10000}"/>
    <cellStyle name="Prosent 2 2 2 2 3 2 2" xfId="51430" xr:uid="{00000000-0005-0000-0000-0000FFC10000}"/>
    <cellStyle name="Prosent 2 2 2 2 3 3" xfId="51431" xr:uid="{00000000-0005-0000-0000-000000C20000}"/>
    <cellStyle name="Prosent 2 2 2 2 3_3. Chng in credit spreads" xfId="51432" xr:uid="{00000000-0005-0000-0000-000001C20000}"/>
    <cellStyle name="Prosent 2 2 2 2 4" xfId="51433" xr:uid="{00000000-0005-0000-0000-000002C20000}"/>
    <cellStyle name="Prosent 2 2 2 2 4 2" xfId="51434" xr:uid="{00000000-0005-0000-0000-000003C20000}"/>
    <cellStyle name="Prosent 2 2 2 2 4 2 2" xfId="51435" xr:uid="{00000000-0005-0000-0000-000004C20000}"/>
    <cellStyle name="Prosent 2 2 2 2 4 3" xfId="51436" xr:uid="{00000000-0005-0000-0000-000005C20000}"/>
    <cellStyle name="Prosent 2 2 2 2 4_3. Chng in credit spreads" xfId="51437" xr:uid="{00000000-0005-0000-0000-000006C20000}"/>
    <cellStyle name="Prosent 2 2 2 2 5" xfId="51438" xr:uid="{00000000-0005-0000-0000-000007C20000}"/>
    <cellStyle name="Prosent 2 2 2 2 5 2" xfId="51439" xr:uid="{00000000-0005-0000-0000-000008C20000}"/>
    <cellStyle name="Prosent 2 2 2 2 6" xfId="51440" xr:uid="{00000000-0005-0000-0000-000009C20000}"/>
    <cellStyle name="Prosent 2 2 2 2_3. Chng in credit spreads" xfId="51441" xr:uid="{00000000-0005-0000-0000-00000AC20000}"/>
    <cellStyle name="Prosent 2 2 2 3" xfId="40150" xr:uid="{00000000-0005-0000-0000-00000BC20000}"/>
    <cellStyle name="Prosent 2 2 2 3 2" xfId="51442" xr:uid="{00000000-0005-0000-0000-00000CC20000}"/>
    <cellStyle name="Prosent 2 2 2 3 2 2" xfId="51443" xr:uid="{00000000-0005-0000-0000-00000DC20000}"/>
    <cellStyle name="Prosent 2 2 2 3 3" xfId="51444" xr:uid="{00000000-0005-0000-0000-00000EC20000}"/>
    <cellStyle name="Prosent 2 2 2 3 3 2" xfId="51445" xr:uid="{00000000-0005-0000-0000-00000FC20000}"/>
    <cellStyle name="Prosent 2 2 2 3 4" xfId="51446" xr:uid="{00000000-0005-0000-0000-000010C20000}"/>
    <cellStyle name="Prosent 2 2 2 3_3. Chng in credit spreads" xfId="51447" xr:uid="{00000000-0005-0000-0000-000011C20000}"/>
    <cellStyle name="Prosent 2 2 2 4" xfId="40151" xr:uid="{00000000-0005-0000-0000-000012C20000}"/>
    <cellStyle name="Prosent 2 2 2 4 2" xfId="51448" xr:uid="{00000000-0005-0000-0000-000013C20000}"/>
    <cellStyle name="Prosent 2 2 2 4 2 2" xfId="51449" xr:uid="{00000000-0005-0000-0000-000014C20000}"/>
    <cellStyle name="Prosent 2 2 2 4 3" xfId="51450" xr:uid="{00000000-0005-0000-0000-000015C20000}"/>
    <cellStyle name="Prosent 2 2 2 4_3. Chng in credit spreads" xfId="51451" xr:uid="{00000000-0005-0000-0000-000016C20000}"/>
    <cellStyle name="Prosent 2 2 2 5" xfId="40147" xr:uid="{00000000-0005-0000-0000-000017C20000}"/>
    <cellStyle name="Prosent 2 2 2 5 2" xfId="51452" xr:uid="{00000000-0005-0000-0000-000018C20000}"/>
    <cellStyle name="Prosent 2 2 2 5 2 2" xfId="51453" xr:uid="{00000000-0005-0000-0000-000019C20000}"/>
    <cellStyle name="Prosent 2 2 2 5 3" xfId="51454" xr:uid="{00000000-0005-0000-0000-00001AC20000}"/>
    <cellStyle name="Prosent 2 2 2 5_3. Chng in credit spreads" xfId="51455" xr:uid="{00000000-0005-0000-0000-00001BC20000}"/>
    <cellStyle name="Prosent 2 2 2 6" xfId="51456" xr:uid="{00000000-0005-0000-0000-00001CC20000}"/>
    <cellStyle name="Prosent 2 2 2 6 2" xfId="51457" xr:uid="{00000000-0005-0000-0000-00001DC20000}"/>
    <cellStyle name="Prosent 2 2 2 6 2 2" xfId="51458" xr:uid="{00000000-0005-0000-0000-00001EC20000}"/>
    <cellStyle name="Prosent 2 2 2 6 3" xfId="51459" xr:uid="{00000000-0005-0000-0000-00001FC20000}"/>
    <cellStyle name="Prosent 2 2 2 6_3. Chng in credit spreads" xfId="51460" xr:uid="{00000000-0005-0000-0000-000020C20000}"/>
    <cellStyle name="Prosent 2 2 2 7" xfId="51461" xr:uid="{00000000-0005-0000-0000-000021C20000}"/>
    <cellStyle name="Prosent 2 2 2_3. Chng in credit spreads" xfId="51462" xr:uid="{00000000-0005-0000-0000-000022C20000}"/>
    <cellStyle name="Prosent 2 2 3" xfId="34386" xr:uid="{00000000-0005-0000-0000-000023C20000}"/>
    <cellStyle name="Prosent 2 2 3 2" xfId="36076" xr:uid="{00000000-0005-0000-0000-000024C20000}"/>
    <cellStyle name="Prosent 2 2 3 2 2" xfId="40153" xr:uid="{00000000-0005-0000-0000-000025C20000}"/>
    <cellStyle name="Prosent 2 2 3 2 2 2" xfId="51463" xr:uid="{00000000-0005-0000-0000-000026C20000}"/>
    <cellStyle name="Prosent 2 2 3 2 2 2 2" xfId="51464" xr:uid="{00000000-0005-0000-0000-000027C20000}"/>
    <cellStyle name="Prosent 2 2 3 2 2 3" xfId="51465" xr:uid="{00000000-0005-0000-0000-000028C20000}"/>
    <cellStyle name="Prosent 2 2 3 2 2_3. Chng in credit spreads" xfId="51466" xr:uid="{00000000-0005-0000-0000-000029C20000}"/>
    <cellStyle name="Prosent 2 2 3 2 3" xfId="51467" xr:uid="{00000000-0005-0000-0000-00002AC20000}"/>
    <cellStyle name="Prosent 2 2 3 2 3 2" xfId="51468" xr:uid="{00000000-0005-0000-0000-00002BC20000}"/>
    <cellStyle name="Prosent 2 2 3 2 3 2 2" xfId="51469" xr:uid="{00000000-0005-0000-0000-00002CC20000}"/>
    <cellStyle name="Prosent 2 2 3 2 3 3" xfId="51470" xr:uid="{00000000-0005-0000-0000-00002DC20000}"/>
    <cellStyle name="Prosent 2 2 3 2 3_3. Chng in credit spreads" xfId="51471" xr:uid="{00000000-0005-0000-0000-00002EC20000}"/>
    <cellStyle name="Prosent 2 2 3 2 4" xfId="51472" xr:uid="{00000000-0005-0000-0000-00002FC20000}"/>
    <cellStyle name="Prosent 2 2 3 2 4 2" xfId="51473" xr:uid="{00000000-0005-0000-0000-000030C20000}"/>
    <cellStyle name="Prosent 2 2 3 2 4 2 2" xfId="51474" xr:uid="{00000000-0005-0000-0000-000031C20000}"/>
    <cellStyle name="Prosent 2 2 3 2 4 3" xfId="51475" xr:uid="{00000000-0005-0000-0000-000032C20000}"/>
    <cellStyle name="Prosent 2 2 3 2 4_3. Chng in credit spreads" xfId="51476" xr:uid="{00000000-0005-0000-0000-000033C20000}"/>
    <cellStyle name="Prosent 2 2 3 2 5" xfId="51477" xr:uid="{00000000-0005-0000-0000-000034C20000}"/>
    <cellStyle name="Prosent 2 2 3 2 5 2" xfId="51478" xr:uid="{00000000-0005-0000-0000-000035C20000}"/>
    <cellStyle name="Prosent 2 2 3 2 6" xfId="51479" xr:uid="{00000000-0005-0000-0000-000036C20000}"/>
    <cellStyle name="Prosent 2 2 3 2_3. Chng in credit spreads" xfId="51480" xr:uid="{00000000-0005-0000-0000-000037C20000}"/>
    <cellStyle name="Prosent 2 2 3 3" xfId="40152" xr:uid="{00000000-0005-0000-0000-000038C20000}"/>
    <cellStyle name="Prosent 2 2 3 3 2" xfId="51481" xr:uid="{00000000-0005-0000-0000-000039C20000}"/>
    <cellStyle name="Prosent 2 2 3 3 2 2" xfId="51482" xr:uid="{00000000-0005-0000-0000-00003AC20000}"/>
    <cellStyle name="Prosent 2 2 3 3 3" xfId="51483" xr:uid="{00000000-0005-0000-0000-00003BC20000}"/>
    <cellStyle name="Prosent 2 2 3 3_3. Chng in credit spreads" xfId="51484" xr:uid="{00000000-0005-0000-0000-00003CC20000}"/>
    <cellStyle name="Prosent 2 2 3 4" xfId="51485" xr:uid="{00000000-0005-0000-0000-00003DC20000}"/>
    <cellStyle name="Prosent 2 2 3 4 2" xfId="51486" xr:uid="{00000000-0005-0000-0000-00003EC20000}"/>
    <cellStyle name="Prosent 2 2 3 4 2 2" xfId="51487" xr:uid="{00000000-0005-0000-0000-00003FC20000}"/>
    <cellStyle name="Prosent 2 2 3 4 3" xfId="51488" xr:uid="{00000000-0005-0000-0000-000040C20000}"/>
    <cellStyle name="Prosent 2 2 3 4_3. Chng in credit spreads" xfId="51489" xr:uid="{00000000-0005-0000-0000-000041C20000}"/>
    <cellStyle name="Prosent 2 2 3 5" xfId="51490" xr:uid="{00000000-0005-0000-0000-000042C20000}"/>
    <cellStyle name="Prosent 2 2 3 5 2" xfId="51491" xr:uid="{00000000-0005-0000-0000-000043C20000}"/>
    <cellStyle name="Prosent 2 2 3 5 2 2" xfId="51492" xr:uid="{00000000-0005-0000-0000-000044C20000}"/>
    <cellStyle name="Prosent 2 2 3 5 3" xfId="51493" xr:uid="{00000000-0005-0000-0000-000045C20000}"/>
    <cellStyle name="Prosent 2 2 3 5_3. Chng in credit spreads" xfId="51494" xr:uid="{00000000-0005-0000-0000-000046C20000}"/>
    <cellStyle name="Prosent 2 2 3 6" xfId="51495" xr:uid="{00000000-0005-0000-0000-000047C20000}"/>
    <cellStyle name="Prosent 2 2 3 6 2" xfId="51496" xr:uid="{00000000-0005-0000-0000-000048C20000}"/>
    <cellStyle name="Prosent 2 2 3 7" xfId="51497" xr:uid="{00000000-0005-0000-0000-000049C20000}"/>
    <cellStyle name="Prosent 2 2 3_3. Chng in credit spreads" xfId="51498" xr:uid="{00000000-0005-0000-0000-00004AC20000}"/>
    <cellStyle name="Prosent 2 2 4" xfId="36131" xr:uid="{00000000-0005-0000-0000-00004BC20000}"/>
    <cellStyle name="Prosent 2 2 4 2" xfId="40155" xr:uid="{00000000-0005-0000-0000-00004CC20000}"/>
    <cellStyle name="Prosent 2 2 4 2 2" xfId="51499" xr:uid="{00000000-0005-0000-0000-00004DC20000}"/>
    <cellStyle name="Prosent 2 2 4 2 2 2" xfId="51500" xr:uid="{00000000-0005-0000-0000-00004EC20000}"/>
    <cellStyle name="Prosent 2 2 4 2 2 2 2" xfId="51501" xr:uid="{00000000-0005-0000-0000-00004FC20000}"/>
    <cellStyle name="Prosent 2 2 4 2 2 3" xfId="51502" xr:uid="{00000000-0005-0000-0000-000050C20000}"/>
    <cellStyle name="Prosent 2 2 4 2 2_3. Chng in credit spreads" xfId="51503" xr:uid="{00000000-0005-0000-0000-000051C20000}"/>
    <cellStyle name="Prosent 2 2 4 2 3" xfId="51504" xr:uid="{00000000-0005-0000-0000-000052C20000}"/>
    <cellStyle name="Prosent 2 2 4 2 3 2" xfId="51505" xr:uid="{00000000-0005-0000-0000-000053C20000}"/>
    <cellStyle name="Prosent 2 2 4 2 3 2 2" xfId="51506" xr:uid="{00000000-0005-0000-0000-000054C20000}"/>
    <cellStyle name="Prosent 2 2 4 2 3 3" xfId="51507" xr:uid="{00000000-0005-0000-0000-000055C20000}"/>
    <cellStyle name="Prosent 2 2 4 2 3_3. Chng in credit spreads" xfId="51508" xr:uid="{00000000-0005-0000-0000-000056C20000}"/>
    <cellStyle name="Prosent 2 2 4 2 4" xfId="51509" xr:uid="{00000000-0005-0000-0000-000057C20000}"/>
    <cellStyle name="Prosent 2 2 4 2 4 2" xfId="51510" xr:uid="{00000000-0005-0000-0000-000058C20000}"/>
    <cellStyle name="Prosent 2 2 4 2 5" xfId="51511" xr:uid="{00000000-0005-0000-0000-000059C20000}"/>
    <cellStyle name="Prosent 2 2 4 2_3. Chng in credit spreads" xfId="51512" xr:uid="{00000000-0005-0000-0000-00005AC20000}"/>
    <cellStyle name="Prosent 2 2 4 3" xfId="40154" xr:uid="{00000000-0005-0000-0000-00005BC20000}"/>
    <cellStyle name="Prosent 2 2 4 3 2" xfId="51513" xr:uid="{00000000-0005-0000-0000-00005CC20000}"/>
    <cellStyle name="Prosent 2 2 4 3 2 2" xfId="51514" xr:uid="{00000000-0005-0000-0000-00005DC20000}"/>
    <cellStyle name="Prosent 2 2 4 3 3" xfId="51515" xr:uid="{00000000-0005-0000-0000-00005EC20000}"/>
    <cellStyle name="Prosent 2 2 4 3_3. Chng in credit spreads" xfId="51516" xr:uid="{00000000-0005-0000-0000-00005FC20000}"/>
    <cellStyle name="Prosent 2 2 4 4" xfId="51517" xr:uid="{00000000-0005-0000-0000-000060C20000}"/>
    <cellStyle name="Prosent 2 2 4 4 2" xfId="51518" xr:uid="{00000000-0005-0000-0000-000061C20000}"/>
    <cellStyle name="Prosent 2 2 4 4 2 2" xfId="51519" xr:uid="{00000000-0005-0000-0000-000062C20000}"/>
    <cellStyle name="Prosent 2 2 4 4 3" xfId="51520" xr:uid="{00000000-0005-0000-0000-000063C20000}"/>
    <cellStyle name="Prosent 2 2 4 4_3. Chng in credit spreads" xfId="51521" xr:uid="{00000000-0005-0000-0000-000064C20000}"/>
    <cellStyle name="Prosent 2 2 4 5" xfId="51522" xr:uid="{00000000-0005-0000-0000-000065C20000}"/>
    <cellStyle name="Prosent 2 2 4 5 2" xfId="51523" xr:uid="{00000000-0005-0000-0000-000066C20000}"/>
    <cellStyle name="Prosent 2 2 4 5 2 2" xfId="51524" xr:uid="{00000000-0005-0000-0000-000067C20000}"/>
    <cellStyle name="Prosent 2 2 4 5 3" xfId="51525" xr:uid="{00000000-0005-0000-0000-000068C20000}"/>
    <cellStyle name="Prosent 2 2 4 5_3. Chng in credit spreads" xfId="51526" xr:uid="{00000000-0005-0000-0000-000069C20000}"/>
    <cellStyle name="Prosent 2 2 4 6" xfId="51527" xr:uid="{00000000-0005-0000-0000-00006AC20000}"/>
    <cellStyle name="Prosent 2 2 4 6 2" xfId="51528" xr:uid="{00000000-0005-0000-0000-00006BC20000}"/>
    <cellStyle name="Prosent 2 2 4 7" xfId="51529" xr:uid="{00000000-0005-0000-0000-00006CC20000}"/>
    <cellStyle name="Prosent 2 2 4_3. Chng in credit spreads" xfId="51530" xr:uid="{00000000-0005-0000-0000-00006DC20000}"/>
    <cellStyle name="Prosent 2 2 5" xfId="40156" xr:uid="{00000000-0005-0000-0000-00006EC20000}"/>
    <cellStyle name="Prosent 2 2 5 2" xfId="51531" xr:uid="{00000000-0005-0000-0000-00006FC20000}"/>
    <cellStyle name="Prosent 2 2 5 2 2" xfId="51532" xr:uid="{00000000-0005-0000-0000-000070C20000}"/>
    <cellStyle name="Prosent 2 2 5 2 2 2" xfId="51533" xr:uid="{00000000-0005-0000-0000-000071C20000}"/>
    <cellStyle name="Prosent 2 2 5 2 3" xfId="51534" xr:uid="{00000000-0005-0000-0000-000072C20000}"/>
    <cellStyle name="Prosent 2 2 5 2_3. Chng in credit spreads" xfId="51535" xr:uid="{00000000-0005-0000-0000-000073C20000}"/>
    <cellStyle name="Prosent 2 2 5 3" xfId="51536" xr:uid="{00000000-0005-0000-0000-000074C20000}"/>
    <cellStyle name="Prosent 2 2 5 3 2" xfId="51537" xr:uid="{00000000-0005-0000-0000-000075C20000}"/>
    <cellStyle name="Prosent 2 2 5 3 2 2" xfId="51538" xr:uid="{00000000-0005-0000-0000-000076C20000}"/>
    <cellStyle name="Prosent 2 2 5 3 3" xfId="51539" xr:uid="{00000000-0005-0000-0000-000077C20000}"/>
    <cellStyle name="Prosent 2 2 5 3_3. Chng in credit spreads" xfId="51540" xr:uid="{00000000-0005-0000-0000-000078C20000}"/>
    <cellStyle name="Prosent 2 2 5 4" xfId="51541" xr:uid="{00000000-0005-0000-0000-000079C20000}"/>
    <cellStyle name="Prosent 2 2 5 4 2" xfId="51542" xr:uid="{00000000-0005-0000-0000-00007AC20000}"/>
    <cellStyle name="Prosent 2 2 5 4 2 2" xfId="51543" xr:uid="{00000000-0005-0000-0000-00007BC20000}"/>
    <cellStyle name="Prosent 2 2 5 4 3" xfId="51544" xr:uid="{00000000-0005-0000-0000-00007CC20000}"/>
    <cellStyle name="Prosent 2 2 5 4_3. Chng in credit spreads" xfId="51545" xr:uid="{00000000-0005-0000-0000-00007DC20000}"/>
    <cellStyle name="Prosent 2 2 5 5" xfId="51546" xr:uid="{00000000-0005-0000-0000-00007EC20000}"/>
    <cellStyle name="Prosent 2 2 5 5 2" xfId="51547" xr:uid="{00000000-0005-0000-0000-00007FC20000}"/>
    <cellStyle name="Prosent 2 2 5 6" xfId="51548" xr:uid="{00000000-0005-0000-0000-000080C20000}"/>
    <cellStyle name="Prosent 2 2 5_3. Chng in credit spreads" xfId="51549" xr:uid="{00000000-0005-0000-0000-000081C20000}"/>
    <cellStyle name="Prosent 2 2 6" xfId="40157" xr:uid="{00000000-0005-0000-0000-000082C20000}"/>
    <cellStyle name="Prosent 2 2 6 2" xfId="51550" xr:uid="{00000000-0005-0000-0000-000083C20000}"/>
    <cellStyle name="Prosent 2 2 6 2 2" xfId="51551" xr:uid="{00000000-0005-0000-0000-000084C20000}"/>
    <cellStyle name="Prosent 2 2 6 3" xfId="51552" xr:uid="{00000000-0005-0000-0000-000085C20000}"/>
    <cellStyle name="Prosent 2 2 6 3 2" xfId="51553" xr:uid="{00000000-0005-0000-0000-000086C20000}"/>
    <cellStyle name="Prosent 2 2 6 4" xfId="51554" xr:uid="{00000000-0005-0000-0000-000087C20000}"/>
    <cellStyle name="Prosent 2 2 6_3. Chng in credit spreads" xfId="51555" xr:uid="{00000000-0005-0000-0000-000088C20000}"/>
    <cellStyle name="Prosent 2 2 7" xfId="51556" xr:uid="{00000000-0005-0000-0000-000089C20000}"/>
    <cellStyle name="Prosent 2 2 7 2" xfId="51557" xr:uid="{00000000-0005-0000-0000-00008AC20000}"/>
    <cellStyle name="Prosent 2 2 7 2 2" xfId="51558" xr:uid="{00000000-0005-0000-0000-00008BC20000}"/>
    <cellStyle name="Prosent 2 2 7 3" xfId="51559" xr:uid="{00000000-0005-0000-0000-00008CC20000}"/>
    <cellStyle name="Prosent 2 2 7_3. Chng in credit spreads" xfId="51560" xr:uid="{00000000-0005-0000-0000-00008DC20000}"/>
    <cellStyle name="Prosent 2 2 8" xfId="51561" xr:uid="{00000000-0005-0000-0000-00008EC20000}"/>
    <cellStyle name="Prosent 2 2 8 2" xfId="51562" xr:uid="{00000000-0005-0000-0000-00008FC20000}"/>
    <cellStyle name="Prosent 2 2 8 2 2" xfId="51563" xr:uid="{00000000-0005-0000-0000-000090C20000}"/>
    <cellStyle name="Prosent 2 2 8 3" xfId="51564" xr:uid="{00000000-0005-0000-0000-000091C20000}"/>
    <cellStyle name="Prosent 2 2 8_3. Chng in credit spreads" xfId="51565" xr:uid="{00000000-0005-0000-0000-000092C20000}"/>
    <cellStyle name="Prosent 2 2_3. Chng in credit spreads" xfId="51566" xr:uid="{00000000-0005-0000-0000-000093C20000}"/>
    <cellStyle name="Prosent 2 3" xfId="9882" xr:uid="{00000000-0005-0000-0000-000094C20000}"/>
    <cellStyle name="Prosent 2 3 2" xfId="34387" xr:uid="{00000000-0005-0000-0000-000095C20000}"/>
    <cellStyle name="Prosent 2 3 2 2" xfId="36159" xr:uid="{00000000-0005-0000-0000-000096C20000}"/>
    <cellStyle name="Prosent 2 3 2 2 2" xfId="51567" xr:uid="{00000000-0005-0000-0000-000097C20000}"/>
    <cellStyle name="Prosent 2 3 2 2 2 2" xfId="51568" xr:uid="{00000000-0005-0000-0000-000098C20000}"/>
    <cellStyle name="Prosent 2 3 2 2 2 2 2" xfId="51569" xr:uid="{00000000-0005-0000-0000-000099C20000}"/>
    <cellStyle name="Prosent 2 3 2 2 2 3" xfId="51570" xr:uid="{00000000-0005-0000-0000-00009AC20000}"/>
    <cellStyle name="Prosent 2 3 2 2 2_3. Chng in credit spreads" xfId="51571" xr:uid="{00000000-0005-0000-0000-00009BC20000}"/>
    <cellStyle name="Prosent 2 3 2 2 3" xfId="51572" xr:uid="{00000000-0005-0000-0000-00009CC20000}"/>
    <cellStyle name="Prosent 2 3 2 2 3 2" xfId="51573" xr:uid="{00000000-0005-0000-0000-00009DC20000}"/>
    <cellStyle name="Prosent 2 3 2 2 3 2 2" xfId="51574" xr:uid="{00000000-0005-0000-0000-00009EC20000}"/>
    <cellStyle name="Prosent 2 3 2 2 3 3" xfId="51575" xr:uid="{00000000-0005-0000-0000-00009FC20000}"/>
    <cellStyle name="Prosent 2 3 2 2 3_3. Chng in credit spreads" xfId="51576" xr:uid="{00000000-0005-0000-0000-0000A0C20000}"/>
    <cellStyle name="Prosent 2 3 2 2 4" xfId="51577" xr:uid="{00000000-0005-0000-0000-0000A1C20000}"/>
    <cellStyle name="Prosent 2 3 2 2 4 2" xfId="51578" xr:uid="{00000000-0005-0000-0000-0000A2C20000}"/>
    <cellStyle name="Prosent 2 3 2 2 4 2 2" xfId="51579" xr:uid="{00000000-0005-0000-0000-0000A3C20000}"/>
    <cellStyle name="Prosent 2 3 2 2 4 3" xfId="51580" xr:uid="{00000000-0005-0000-0000-0000A4C20000}"/>
    <cellStyle name="Prosent 2 3 2 2 4_3. Chng in credit spreads" xfId="51581" xr:uid="{00000000-0005-0000-0000-0000A5C20000}"/>
    <cellStyle name="Prosent 2 3 2 2 5" xfId="51582" xr:uid="{00000000-0005-0000-0000-0000A6C20000}"/>
    <cellStyle name="Prosent 2 3 2 2 5 2" xfId="51583" xr:uid="{00000000-0005-0000-0000-0000A7C20000}"/>
    <cellStyle name="Prosent 2 3 2 2 6" xfId="51584" xr:uid="{00000000-0005-0000-0000-0000A8C20000}"/>
    <cellStyle name="Prosent 2 3 2 2_3. Chng in credit spreads" xfId="51585" xr:uid="{00000000-0005-0000-0000-0000A9C20000}"/>
    <cellStyle name="Prosent 2 3 2 3" xfId="51586" xr:uid="{00000000-0005-0000-0000-0000AAC20000}"/>
    <cellStyle name="Prosent 2 3 2 3 2" xfId="51587" xr:uid="{00000000-0005-0000-0000-0000ABC20000}"/>
    <cellStyle name="Prosent 2 3 2 3 2 2" xfId="51588" xr:uid="{00000000-0005-0000-0000-0000ACC20000}"/>
    <cellStyle name="Prosent 2 3 2 3 3" xfId="51589" xr:uid="{00000000-0005-0000-0000-0000ADC20000}"/>
    <cellStyle name="Prosent 2 3 2 3_3. Chng in credit spreads" xfId="51590" xr:uid="{00000000-0005-0000-0000-0000AEC20000}"/>
    <cellStyle name="Prosent 2 3 2 4" xfId="51591" xr:uid="{00000000-0005-0000-0000-0000AFC20000}"/>
    <cellStyle name="Prosent 2 3 2 4 2" xfId="51592" xr:uid="{00000000-0005-0000-0000-0000B0C20000}"/>
    <cellStyle name="Prosent 2 3 2 4 2 2" xfId="51593" xr:uid="{00000000-0005-0000-0000-0000B1C20000}"/>
    <cellStyle name="Prosent 2 3 2 4 3" xfId="51594" xr:uid="{00000000-0005-0000-0000-0000B2C20000}"/>
    <cellStyle name="Prosent 2 3 2 4_3. Chng in credit spreads" xfId="51595" xr:uid="{00000000-0005-0000-0000-0000B3C20000}"/>
    <cellStyle name="Prosent 2 3 2 5" xfId="51596" xr:uid="{00000000-0005-0000-0000-0000B4C20000}"/>
    <cellStyle name="Prosent 2 3 2 5 2" xfId="51597" xr:uid="{00000000-0005-0000-0000-0000B5C20000}"/>
    <cellStyle name="Prosent 2 3 2 5 2 2" xfId="51598" xr:uid="{00000000-0005-0000-0000-0000B6C20000}"/>
    <cellStyle name="Prosent 2 3 2 5 3" xfId="51599" xr:uid="{00000000-0005-0000-0000-0000B7C20000}"/>
    <cellStyle name="Prosent 2 3 2 5_3. Chng in credit spreads" xfId="51600" xr:uid="{00000000-0005-0000-0000-0000B8C20000}"/>
    <cellStyle name="Prosent 2 3 2 6" xfId="51601" xr:uid="{00000000-0005-0000-0000-0000B9C20000}"/>
    <cellStyle name="Prosent 2 3 2 6 2" xfId="51602" xr:uid="{00000000-0005-0000-0000-0000BAC20000}"/>
    <cellStyle name="Prosent 2 3 2 6 2 2" xfId="51603" xr:uid="{00000000-0005-0000-0000-0000BBC20000}"/>
    <cellStyle name="Prosent 2 3 2 6 3" xfId="51604" xr:uid="{00000000-0005-0000-0000-0000BCC20000}"/>
    <cellStyle name="Prosent 2 3 2 6_3. Chng in credit spreads" xfId="51605" xr:uid="{00000000-0005-0000-0000-0000BDC20000}"/>
    <cellStyle name="Prosent 2 3 2 7" xfId="51606" xr:uid="{00000000-0005-0000-0000-0000BEC20000}"/>
    <cellStyle name="Prosent 2 3 2_3. Chng in credit spreads" xfId="51607" xr:uid="{00000000-0005-0000-0000-0000BFC20000}"/>
    <cellStyle name="Prosent 2 3 3" xfId="36311" xr:uid="{00000000-0005-0000-0000-0000C0C20000}"/>
    <cellStyle name="Prosent 2 3 3 2" xfId="51608" xr:uid="{00000000-0005-0000-0000-0000C1C20000}"/>
    <cellStyle name="Prosent 2 3 3 2 2" xfId="51609" xr:uid="{00000000-0005-0000-0000-0000C2C20000}"/>
    <cellStyle name="Prosent 2 3 3 2 2 2" xfId="51610" xr:uid="{00000000-0005-0000-0000-0000C3C20000}"/>
    <cellStyle name="Prosent 2 3 3 2 2 2 2" xfId="51611" xr:uid="{00000000-0005-0000-0000-0000C4C20000}"/>
    <cellStyle name="Prosent 2 3 3 2 2 3" xfId="51612" xr:uid="{00000000-0005-0000-0000-0000C5C20000}"/>
    <cellStyle name="Prosent 2 3 3 2 2_3. Chng in credit spreads" xfId="51613" xr:uid="{00000000-0005-0000-0000-0000C6C20000}"/>
    <cellStyle name="Prosent 2 3 3 2 3" xfId="51614" xr:uid="{00000000-0005-0000-0000-0000C7C20000}"/>
    <cellStyle name="Prosent 2 3 3 2 3 2" xfId="51615" xr:uid="{00000000-0005-0000-0000-0000C8C20000}"/>
    <cellStyle name="Prosent 2 3 3 2 3 2 2" xfId="51616" xr:uid="{00000000-0005-0000-0000-0000C9C20000}"/>
    <cellStyle name="Prosent 2 3 3 2 3 3" xfId="51617" xr:uid="{00000000-0005-0000-0000-0000CAC20000}"/>
    <cellStyle name="Prosent 2 3 3 2 3_3. Chng in credit spreads" xfId="51618" xr:uid="{00000000-0005-0000-0000-0000CBC20000}"/>
    <cellStyle name="Prosent 2 3 3 2 4" xfId="51619" xr:uid="{00000000-0005-0000-0000-0000CCC20000}"/>
    <cellStyle name="Prosent 2 3 3 2 4 2" xfId="51620" xr:uid="{00000000-0005-0000-0000-0000CDC20000}"/>
    <cellStyle name="Prosent 2 3 3 2 4 2 2" xfId="51621" xr:uid="{00000000-0005-0000-0000-0000CEC20000}"/>
    <cellStyle name="Prosent 2 3 3 2 4 3" xfId="51622" xr:uid="{00000000-0005-0000-0000-0000CFC20000}"/>
    <cellStyle name="Prosent 2 3 3 2 4_3. Chng in credit spreads" xfId="51623" xr:uid="{00000000-0005-0000-0000-0000D0C20000}"/>
    <cellStyle name="Prosent 2 3 3 2 5" xfId="51624" xr:uid="{00000000-0005-0000-0000-0000D1C20000}"/>
    <cellStyle name="Prosent 2 3 3 2 5 2" xfId="51625" xr:uid="{00000000-0005-0000-0000-0000D2C20000}"/>
    <cellStyle name="Prosent 2 3 3 2 6" xfId="51626" xr:uid="{00000000-0005-0000-0000-0000D3C20000}"/>
    <cellStyle name="Prosent 2 3 3 2_3. Chng in credit spreads" xfId="51627" xr:uid="{00000000-0005-0000-0000-0000D4C20000}"/>
    <cellStyle name="Prosent 2 3 3 3" xfId="51628" xr:uid="{00000000-0005-0000-0000-0000D5C20000}"/>
    <cellStyle name="Prosent 2 3 3 3 2" xfId="51629" xr:uid="{00000000-0005-0000-0000-0000D6C20000}"/>
    <cellStyle name="Prosent 2 3 3 3 2 2" xfId="51630" xr:uid="{00000000-0005-0000-0000-0000D7C20000}"/>
    <cellStyle name="Prosent 2 3 3 3 3" xfId="51631" xr:uid="{00000000-0005-0000-0000-0000D8C20000}"/>
    <cellStyle name="Prosent 2 3 3 3_3. Chng in credit spreads" xfId="51632" xr:uid="{00000000-0005-0000-0000-0000D9C20000}"/>
    <cellStyle name="Prosent 2 3 3 4" xfId="51633" xr:uid="{00000000-0005-0000-0000-0000DAC20000}"/>
    <cellStyle name="Prosent 2 3 3 4 2" xfId="51634" xr:uid="{00000000-0005-0000-0000-0000DBC20000}"/>
    <cellStyle name="Prosent 2 3 3 4 2 2" xfId="51635" xr:uid="{00000000-0005-0000-0000-0000DCC20000}"/>
    <cellStyle name="Prosent 2 3 3 4 3" xfId="51636" xr:uid="{00000000-0005-0000-0000-0000DDC20000}"/>
    <cellStyle name="Prosent 2 3 3 4_3. Chng in credit spreads" xfId="51637" xr:uid="{00000000-0005-0000-0000-0000DEC20000}"/>
    <cellStyle name="Prosent 2 3 3 5" xfId="51638" xr:uid="{00000000-0005-0000-0000-0000DFC20000}"/>
    <cellStyle name="Prosent 2 3 3 5 2" xfId="51639" xr:uid="{00000000-0005-0000-0000-0000E0C20000}"/>
    <cellStyle name="Prosent 2 3 3 5 2 2" xfId="51640" xr:uid="{00000000-0005-0000-0000-0000E1C20000}"/>
    <cellStyle name="Prosent 2 3 3 5 3" xfId="51641" xr:uid="{00000000-0005-0000-0000-0000E2C20000}"/>
    <cellStyle name="Prosent 2 3 3 5_3. Chng in credit spreads" xfId="51642" xr:uid="{00000000-0005-0000-0000-0000E3C20000}"/>
    <cellStyle name="Prosent 2 3 3 6" xfId="51643" xr:uid="{00000000-0005-0000-0000-0000E4C20000}"/>
    <cellStyle name="Prosent 2 3 3 6 2" xfId="51644" xr:uid="{00000000-0005-0000-0000-0000E5C20000}"/>
    <cellStyle name="Prosent 2 3 3 7" xfId="51645" xr:uid="{00000000-0005-0000-0000-0000E6C20000}"/>
    <cellStyle name="Prosent 2 3 3_3. Chng in credit spreads" xfId="51646" xr:uid="{00000000-0005-0000-0000-0000E7C20000}"/>
    <cellStyle name="Prosent 2 3 4" xfId="51647" xr:uid="{00000000-0005-0000-0000-0000E8C20000}"/>
    <cellStyle name="Prosent 2 3 4 2" xfId="51648" xr:uid="{00000000-0005-0000-0000-0000E9C20000}"/>
    <cellStyle name="Prosent 2 3 4 2 2" xfId="51649" xr:uid="{00000000-0005-0000-0000-0000EAC20000}"/>
    <cellStyle name="Prosent 2 3 4 2 2 2" xfId="51650" xr:uid="{00000000-0005-0000-0000-0000EBC20000}"/>
    <cellStyle name="Prosent 2 3 4 2 3" xfId="51651" xr:uid="{00000000-0005-0000-0000-0000ECC20000}"/>
    <cellStyle name="Prosent 2 3 4 2_3. Chng in credit spreads" xfId="51652" xr:uid="{00000000-0005-0000-0000-0000EDC20000}"/>
    <cellStyle name="Prosent 2 3 4 3" xfId="51653" xr:uid="{00000000-0005-0000-0000-0000EEC20000}"/>
    <cellStyle name="Prosent 2 3 4 3 2" xfId="51654" xr:uid="{00000000-0005-0000-0000-0000EFC20000}"/>
    <cellStyle name="Prosent 2 3 4 3 2 2" xfId="51655" xr:uid="{00000000-0005-0000-0000-0000F0C20000}"/>
    <cellStyle name="Prosent 2 3 4 3 3" xfId="51656" xr:uid="{00000000-0005-0000-0000-0000F1C20000}"/>
    <cellStyle name="Prosent 2 3 4 3_3. Chng in credit spreads" xfId="51657" xr:uid="{00000000-0005-0000-0000-0000F2C20000}"/>
    <cellStyle name="Prosent 2 3 4 4" xfId="51658" xr:uid="{00000000-0005-0000-0000-0000F3C20000}"/>
    <cellStyle name="Prosent 2 3 4 4 2" xfId="51659" xr:uid="{00000000-0005-0000-0000-0000F4C20000}"/>
    <cellStyle name="Prosent 2 3 4 4 2 2" xfId="51660" xr:uid="{00000000-0005-0000-0000-0000F5C20000}"/>
    <cellStyle name="Prosent 2 3 4 4 3" xfId="51661" xr:uid="{00000000-0005-0000-0000-0000F6C20000}"/>
    <cellStyle name="Prosent 2 3 4 4_3. Chng in credit spreads" xfId="51662" xr:uid="{00000000-0005-0000-0000-0000F7C20000}"/>
    <cellStyle name="Prosent 2 3 4 5" xfId="51663" xr:uid="{00000000-0005-0000-0000-0000F8C20000}"/>
    <cellStyle name="Prosent 2 3 4 5 2" xfId="51664" xr:uid="{00000000-0005-0000-0000-0000F9C20000}"/>
    <cellStyle name="Prosent 2 3 4 6" xfId="51665" xr:uid="{00000000-0005-0000-0000-0000FAC20000}"/>
    <cellStyle name="Prosent 2 3 4_3. Chng in credit spreads" xfId="51666" xr:uid="{00000000-0005-0000-0000-0000FBC20000}"/>
    <cellStyle name="Prosent 2 3 5" xfId="51667" xr:uid="{00000000-0005-0000-0000-0000FCC20000}"/>
    <cellStyle name="Prosent 2 3 5 2" xfId="51668" xr:uid="{00000000-0005-0000-0000-0000FDC20000}"/>
    <cellStyle name="Prosent 2 3 5 2 2" xfId="51669" xr:uid="{00000000-0005-0000-0000-0000FEC20000}"/>
    <cellStyle name="Prosent 2 3 5 3" xfId="51670" xr:uid="{00000000-0005-0000-0000-0000FFC20000}"/>
    <cellStyle name="Prosent 2 3 5 3 2" xfId="51671" xr:uid="{00000000-0005-0000-0000-000000C30000}"/>
    <cellStyle name="Prosent 2 3 5 4" xfId="51672" xr:uid="{00000000-0005-0000-0000-000001C30000}"/>
    <cellStyle name="Prosent 2 3 5_3. Chng in credit spreads" xfId="51673" xr:uid="{00000000-0005-0000-0000-000002C30000}"/>
    <cellStyle name="Prosent 2 3 6" xfId="51674" xr:uid="{00000000-0005-0000-0000-000003C30000}"/>
    <cellStyle name="Prosent 2 3 6 2" xfId="51675" xr:uid="{00000000-0005-0000-0000-000004C30000}"/>
    <cellStyle name="Prosent 2 3 6 2 2" xfId="51676" xr:uid="{00000000-0005-0000-0000-000005C30000}"/>
    <cellStyle name="Prosent 2 3 6 3" xfId="51677" xr:uid="{00000000-0005-0000-0000-000006C30000}"/>
    <cellStyle name="Prosent 2 3 6_3. Chng in credit spreads" xfId="51678" xr:uid="{00000000-0005-0000-0000-000007C30000}"/>
    <cellStyle name="Prosent 2 3 7" xfId="51679" xr:uid="{00000000-0005-0000-0000-000008C30000}"/>
    <cellStyle name="Prosent 2 3 7 2" xfId="51680" xr:uid="{00000000-0005-0000-0000-000009C30000}"/>
    <cellStyle name="Prosent 2 3 7 2 2" xfId="51681" xr:uid="{00000000-0005-0000-0000-00000AC30000}"/>
    <cellStyle name="Prosent 2 3 7 3" xfId="51682" xr:uid="{00000000-0005-0000-0000-00000BC30000}"/>
    <cellStyle name="Prosent 2 3 7_3. Chng in credit spreads" xfId="51683" xr:uid="{00000000-0005-0000-0000-00000CC30000}"/>
    <cellStyle name="Prosent 2 3 8" xfId="51684" xr:uid="{00000000-0005-0000-0000-00000DC30000}"/>
    <cellStyle name="Prosent 2 3 8 2" xfId="51685" xr:uid="{00000000-0005-0000-0000-00000EC30000}"/>
    <cellStyle name="Prosent 2 3 8 2 2" xfId="51686" xr:uid="{00000000-0005-0000-0000-00000FC30000}"/>
    <cellStyle name="Prosent 2 3 8 3" xfId="51687" xr:uid="{00000000-0005-0000-0000-000010C30000}"/>
    <cellStyle name="Prosent 2 3 8_3. Chng in credit spreads" xfId="51688" xr:uid="{00000000-0005-0000-0000-000011C30000}"/>
    <cellStyle name="Prosent 2 3_3. Chng in credit spreads" xfId="51689" xr:uid="{00000000-0005-0000-0000-000012C30000}"/>
    <cellStyle name="Prosent 2 4" xfId="36075" xr:uid="{00000000-0005-0000-0000-000013C30000}"/>
    <cellStyle name="Prosent 2 4 2" xfId="36315" xr:uid="{00000000-0005-0000-0000-000014C30000}"/>
    <cellStyle name="Prosent 2 4 2 2" xfId="40160" xr:uid="{00000000-0005-0000-0000-000015C30000}"/>
    <cellStyle name="Prosent 2 4 2 2 2" xfId="51690" xr:uid="{00000000-0005-0000-0000-000016C30000}"/>
    <cellStyle name="Prosent 2 4 2 2 2 2" xfId="51691" xr:uid="{00000000-0005-0000-0000-000017C30000}"/>
    <cellStyle name="Prosent 2 4 2 2 3" xfId="51692" xr:uid="{00000000-0005-0000-0000-000018C30000}"/>
    <cellStyle name="Prosent 2 4 2 2_3. Chng in credit spreads" xfId="51693" xr:uid="{00000000-0005-0000-0000-000019C30000}"/>
    <cellStyle name="Prosent 2 4 2 3" xfId="40159" xr:uid="{00000000-0005-0000-0000-00001AC30000}"/>
    <cellStyle name="Prosent 2 4 2 3 2" xfId="51694" xr:uid="{00000000-0005-0000-0000-00001BC30000}"/>
    <cellStyle name="Prosent 2 4 2 3 2 2" xfId="51695" xr:uid="{00000000-0005-0000-0000-00001CC30000}"/>
    <cellStyle name="Prosent 2 4 2 3 3" xfId="51696" xr:uid="{00000000-0005-0000-0000-00001DC30000}"/>
    <cellStyle name="Prosent 2 4 2 3_3. Chng in credit spreads" xfId="51697" xr:uid="{00000000-0005-0000-0000-00001EC30000}"/>
    <cellStyle name="Prosent 2 4 2 4" xfId="51698" xr:uid="{00000000-0005-0000-0000-00001FC30000}"/>
    <cellStyle name="Prosent 2 4 2 4 2" xfId="51699" xr:uid="{00000000-0005-0000-0000-000020C30000}"/>
    <cellStyle name="Prosent 2 4 2 4 2 2" xfId="51700" xr:uid="{00000000-0005-0000-0000-000021C30000}"/>
    <cellStyle name="Prosent 2 4 2 4 3" xfId="51701" xr:uid="{00000000-0005-0000-0000-000022C30000}"/>
    <cellStyle name="Prosent 2 4 2 4_3. Chng in credit spreads" xfId="51702" xr:uid="{00000000-0005-0000-0000-000023C30000}"/>
    <cellStyle name="Prosent 2 4 2 5" xfId="51703" xr:uid="{00000000-0005-0000-0000-000024C30000}"/>
    <cellStyle name="Prosent 2 4 2 5 2" xfId="51704" xr:uid="{00000000-0005-0000-0000-000025C30000}"/>
    <cellStyle name="Prosent 2 4 2 6" xfId="51705" xr:uid="{00000000-0005-0000-0000-000026C30000}"/>
    <cellStyle name="Prosent 2 4 2_3. Chng in credit spreads" xfId="51706" xr:uid="{00000000-0005-0000-0000-000027C30000}"/>
    <cellStyle name="Prosent 2 4 3" xfId="40161" xr:uid="{00000000-0005-0000-0000-000028C30000}"/>
    <cellStyle name="Prosent 2 4 3 2" xfId="51707" xr:uid="{00000000-0005-0000-0000-000029C30000}"/>
    <cellStyle name="Prosent 2 4 3 2 2" xfId="51708" xr:uid="{00000000-0005-0000-0000-00002AC30000}"/>
    <cellStyle name="Prosent 2 4 3 3" xfId="51709" xr:uid="{00000000-0005-0000-0000-00002BC30000}"/>
    <cellStyle name="Prosent 2 4 3_3. Chng in credit spreads" xfId="51710" xr:uid="{00000000-0005-0000-0000-00002CC30000}"/>
    <cellStyle name="Prosent 2 4 4" xfId="40162" xr:uid="{00000000-0005-0000-0000-00002DC30000}"/>
    <cellStyle name="Prosent 2 4 4 2" xfId="51711" xr:uid="{00000000-0005-0000-0000-00002EC30000}"/>
    <cellStyle name="Prosent 2 4 4 2 2" xfId="51712" xr:uid="{00000000-0005-0000-0000-00002FC30000}"/>
    <cellStyle name="Prosent 2 4 4 3" xfId="51713" xr:uid="{00000000-0005-0000-0000-000030C30000}"/>
    <cellStyle name="Prosent 2 4 4_3. Chng in credit spreads" xfId="51714" xr:uid="{00000000-0005-0000-0000-000031C30000}"/>
    <cellStyle name="Prosent 2 4 5" xfId="40158" xr:uid="{00000000-0005-0000-0000-000032C30000}"/>
    <cellStyle name="Prosent 2 4 5 2" xfId="51715" xr:uid="{00000000-0005-0000-0000-000033C30000}"/>
    <cellStyle name="Prosent 2 4 5 2 2" xfId="51716" xr:uid="{00000000-0005-0000-0000-000034C30000}"/>
    <cellStyle name="Prosent 2 4 5 3" xfId="51717" xr:uid="{00000000-0005-0000-0000-000035C30000}"/>
    <cellStyle name="Prosent 2 4 5_3. Chng in credit spreads" xfId="51718" xr:uid="{00000000-0005-0000-0000-000036C30000}"/>
    <cellStyle name="Prosent 2 4 6" xfId="51719" xr:uid="{00000000-0005-0000-0000-000037C30000}"/>
    <cellStyle name="Prosent 2 4 6 2" xfId="51720" xr:uid="{00000000-0005-0000-0000-000038C30000}"/>
    <cellStyle name="Prosent 2 4 6 2 2" xfId="51721" xr:uid="{00000000-0005-0000-0000-000039C30000}"/>
    <cellStyle name="Prosent 2 4 6 3" xfId="51722" xr:uid="{00000000-0005-0000-0000-00003AC30000}"/>
    <cellStyle name="Prosent 2 4 6_3. Chng in credit spreads" xfId="51723" xr:uid="{00000000-0005-0000-0000-00003BC30000}"/>
    <cellStyle name="Prosent 2 4 7" xfId="51724" xr:uid="{00000000-0005-0000-0000-00003CC30000}"/>
    <cellStyle name="Prosent 2 4_3. Chng in credit spreads" xfId="51725" xr:uid="{00000000-0005-0000-0000-00003DC30000}"/>
    <cellStyle name="Prosent 2 5" xfId="36104" xr:uid="{00000000-0005-0000-0000-00003EC30000}"/>
    <cellStyle name="Prosent 2 5 2" xfId="40164" xr:uid="{00000000-0005-0000-0000-00003FC30000}"/>
    <cellStyle name="Prosent 2 5 2 2" xfId="51726" xr:uid="{00000000-0005-0000-0000-000040C30000}"/>
    <cellStyle name="Prosent 2 5 2 2 2" xfId="51727" xr:uid="{00000000-0005-0000-0000-000041C30000}"/>
    <cellStyle name="Prosent 2 5 2 2 2 2" xfId="51728" xr:uid="{00000000-0005-0000-0000-000042C30000}"/>
    <cellStyle name="Prosent 2 5 2 2 3" xfId="51729" xr:uid="{00000000-0005-0000-0000-000043C30000}"/>
    <cellStyle name="Prosent 2 5 2 2_3. Chng in credit spreads" xfId="51730" xr:uid="{00000000-0005-0000-0000-000044C30000}"/>
    <cellStyle name="Prosent 2 5 2 3" xfId="51731" xr:uid="{00000000-0005-0000-0000-000045C30000}"/>
    <cellStyle name="Prosent 2 5 2 3 2" xfId="51732" xr:uid="{00000000-0005-0000-0000-000046C30000}"/>
    <cellStyle name="Prosent 2 5 2 3 2 2" xfId="51733" xr:uid="{00000000-0005-0000-0000-000047C30000}"/>
    <cellStyle name="Prosent 2 5 2 3 3" xfId="51734" xr:uid="{00000000-0005-0000-0000-000048C30000}"/>
    <cellStyle name="Prosent 2 5 2 3_3. Chng in credit spreads" xfId="51735" xr:uid="{00000000-0005-0000-0000-000049C30000}"/>
    <cellStyle name="Prosent 2 5 2 4" xfId="51736" xr:uid="{00000000-0005-0000-0000-00004AC30000}"/>
    <cellStyle name="Prosent 2 5 2 4 2" xfId="51737" xr:uid="{00000000-0005-0000-0000-00004BC30000}"/>
    <cellStyle name="Prosent 2 5 2 4 2 2" xfId="51738" xr:uid="{00000000-0005-0000-0000-00004CC30000}"/>
    <cellStyle name="Prosent 2 5 2 4 3" xfId="51739" xr:uid="{00000000-0005-0000-0000-00004DC30000}"/>
    <cellStyle name="Prosent 2 5 2 4_3. Chng in credit spreads" xfId="51740" xr:uid="{00000000-0005-0000-0000-00004EC30000}"/>
    <cellStyle name="Prosent 2 5 2 5" xfId="51741" xr:uid="{00000000-0005-0000-0000-00004FC30000}"/>
    <cellStyle name="Prosent 2 5 2 5 2" xfId="51742" xr:uid="{00000000-0005-0000-0000-000050C30000}"/>
    <cellStyle name="Prosent 2 5 2 6" xfId="51743" xr:uid="{00000000-0005-0000-0000-000051C30000}"/>
    <cellStyle name="Prosent 2 5 2_3. Chng in credit spreads" xfId="51744" xr:uid="{00000000-0005-0000-0000-000052C30000}"/>
    <cellStyle name="Prosent 2 5 3" xfId="40165" xr:uid="{00000000-0005-0000-0000-000053C30000}"/>
    <cellStyle name="Prosent 2 5 3 2" xfId="51745" xr:uid="{00000000-0005-0000-0000-000054C30000}"/>
    <cellStyle name="Prosent 2 5 3 2 2" xfId="51746" xr:uid="{00000000-0005-0000-0000-000055C30000}"/>
    <cellStyle name="Prosent 2 5 3 3" xfId="51747" xr:uid="{00000000-0005-0000-0000-000056C30000}"/>
    <cellStyle name="Prosent 2 5 3_3. Chng in credit spreads" xfId="51748" xr:uid="{00000000-0005-0000-0000-000057C30000}"/>
    <cellStyle name="Prosent 2 5 4" xfId="40163" xr:uid="{00000000-0005-0000-0000-000058C30000}"/>
    <cellStyle name="Prosent 2 5 4 2" xfId="51749" xr:uid="{00000000-0005-0000-0000-000059C30000}"/>
    <cellStyle name="Prosent 2 5 4 2 2" xfId="51750" xr:uid="{00000000-0005-0000-0000-00005AC30000}"/>
    <cellStyle name="Prosent 2 5 4 3" xfId="51751" xr:uid="{00000000-0005-0000-0000-00005BC30000}"/>
    <cellStyle name="Prosent 2 5 4_3. Chng in credit spreads" xfId="51752" xr:uid="{00000000-0005-0000-0000-00005CC30000}"/>
    <cellStyle name="Prosent 2 5 5" xfId="51753" xr:uid="{00000000-0005-0000-0000-00005DC30000}"/>
    <cellStyle name="Prosent 2 5 5 2" xfId="51754" xr:uid="{00000000-0005-0000-0000-00005EC30000}"/>
    <cellStyle name="Prosent 2 5 5 2 2" xfId="51755" xr:uid="{00000000-0005-0000-0000-00005FC30000}"/>
    <cellStyle name="Prosent 2 5 5 3" xfId="51756" xr:uid="{00000000-0005-0000-0000-000060C30000}"/>
    <cellStyle name="Prosent 2 5 5_3. Chng in credit spreads" xfId="51757" xr:uid="{00000000-0005-0000-0000-000061C30000}"/>
    <cellStyle name="Prosent 2 5 6" xfId="51758" xr:uid="{00000000-0005-0000-0000-000062C30000}"/>
    <cellStyle name="Prosent 2 5 6 2" xfId="51759" xr:uid="{00000000-0005-0000-0000-000063C30000}"/>
    <cellStyle name="Prosent 2 5 6 2 2" xfId="51760" xr:uid="{00000000-0005-0000-0000-000064C30000}"/>
    <cellStyle name="Prosent 2 5 6 3" xfId="51761" xr:uid="{00000000-0005-0000-0000-000065C30000}"/>
    <cellStyle name="Prosent 2 5 6_3. Chng in credit spreads" xfId="51762" xr:uid="{00000000-0005-0000-0000-000066C30000}"/>
    <cellStyle name="Prosent 2 5 7" xfId="51763" xr:uid="{00000000-0005-0000-0000-000067C30000}"/>
    <cellStyle name="Prosent 2 5_3. Chng in credit spreads" xfId="51764" xr:uid="{00000000-0005-0000-0000-000068C30000}"/>
    <cellStyle name="Prosent 2 6" xfId="35984" xr:uid="{00000000-0005-0000-0000-000069C30000}"/>
    <cellStyle name="Prosent 2 6 2" xfId="40166" xr:uid="{00000000-0005-0000-0000-00006AC30000}"/>
    <cellStyle name="Prosent 2 6 2 2" xfId="51765" xr:uid="{00000000-0005-0000-0000-00006BC30000}"/>
    <cellStyle name="Prosent 2 6 2 2 2" xfId="51766" xr:uid="{00000000-0005-0000-0000-00006CC30000}"/>
    <cellStyle name="Prosent 2 6 2 2 2 2" xfId="51767" xr:uid="{00000000-0005-0000-0000-00006DC30000}"/>
    <cellStyle name="Prosent 2 6 2 2 3" xfId="51768" xr:uid="{00000000-0005-0000-0000-00006EC30000}"/>
    <cellStyle name="Prosent 2 6 2 2_3. Chng in credit spreads" xfId="51769" xr:uid="{00000000-0005-0000-0000-00006FC30000}"/>
    <cellStyle name="Prosent 2 6 2 3" xfId="51770" xr:uid="{00000000-0005-0000-0000-000070C30000}"/>
    <cellStyle name="Prosent 2 6 2 3 2" xfId="51771" xr:uid="{00000000-0005-0000-0000-000071C30000}"/>
    <cellStyle name="Prosent 2 6 2 3 2 2" xfId="51772" xr:uid="{00000000-0005-0000-0000-000072C30000}"/>
    <cellStyle name="Prosent 2 6 2 3 3" xfId="51773" xr:uid="{00000000-0005-0000-0000-000073C30000}"/>
    <cellStyle name="Prosent 2 6 2 3_3. Chng in credit spreads" xfId="51774" xr:uid="{00000000-0005-0000-0000-000074C30000}"/>
    <cellStyle name="Prosent 2 6 2 4" xfId="51775" xr:uid="{00000000-0005-0000-0000-000075C30000}"/>
    <cellStyle name="Prosent 2 6 2 4 2" xfId="51776" xr:uid="{00000000-0005-0000-0000-000076C30000}"/>
    <cellStyle name="Prosent 2 6 2 4 2 2" xfId="51777" xr:uid="{00000000-0005-0000-0000-000077C30000}"/>
    <cellStyle name="Prosent 2 6 2 4 3" xfId="51778" xr:uid="{00000000-0005-0000-0000-000078C30000}"/>
    <cellStyle name="Prosent 2 6 2 4_3. Chng in credit spreads" xfId="51779" xr:uid="{00000000-0005-0000-0000-000079C30000}"/>
    <cellStyle name="Prosent 2 6 2 5" xfId="51780" xr:uid="{00000000-0005-0000-0000-00007AC30000}"/>
    <cellStyle name="Prosent 2 6 2 5 2" xfId="51781" xr:uid="{00000000-0005-0000-0000-00007BC30000}"/>
    <cellStyle name="Prosent 2 6 2 6" xfId="51782" xr:uid="{00000000-0005-0000-0000-00007CC30000}"/>
    <cellStyle name="Prosent 2 6 2_3. Chng in credit spreads" xfId="51783" xr:uid="{00000000-0005-0000-0000-00007DC30000}"/>
    <cellStyle name="Prosent 2 6 3" xfId="51784" xr:uid="{00000000-0005-0000-0000-00007EC30000}"/>
    <cellStyle name="Prosent 2 6 3 2" xfId="51785" xr:uid="{00000000-0005-0000-0000-00007FC30000}"/>
    <cellStyle name="Prosent 2 6 3 2 2" xfId="51786" xr:uid="{00000000-0005-0000-0000-000080C30000}"/>
    <cellStyle name="Prosent 2 6 3 3" xfId="51787" xr:uid="{00000000-0005-0000-0000-000081C30000}"/>
    <cellStyle name="Prosent 2 6 3_3. Chng in credit spreads" xfId="51788" xr:uid="{00000000-0005-0000-0000-000082C30000}"/>
    <cellStyle name="Prosent 2 6 4" xfId="51789" xr:uid="{00000000-0005-0000-0000-000083C30000}"/>
    <cellStyle name="Prosent 2 6 4 2" xfId="51790" xr:uid="{00000000-0005-0000-0000-000084C30000}"/>
    <cellStyle name="Prosent 2 6 4 2 2" xfId="51791" xr:uid="{00000000-0005-0000-0000-000085C30000}"/>
    <cellStyle name="Prosent 2 6 4 3" xfId="51792" xr:uid="{00000000-0005-0000-0000-000086C30000}"/>
    <cellStyle name="Prosent 2 6 4_3. Chng in credit spreads" xfId="51793" xr:uid="{00000000-0005-0000-0000-000087C30000}"/>
    <cellStyle name="Prosent 2 6 5" xfId="51794" xr:uid="{00000000-0005-0000-0000-000088C30000}"/>
    <cellStyle name="Prosent 2 6 5 2" xfId="51795" xr:uid="{00000000-0005-0000-0000-000089C30000}"/>
    <cellStyle name="Prosent 2 6 5 2 2" xfId="51796" xr:uid="{00000000-0005-0000-0000-00008AC30000}"/>
    <cellStyle name="Prosent 2 6 5 3" xfId="51797" xr:uid="{00000000-0005-0000-0000-00008BC30000}"/>
    <cellStyle name="Prosent 2 6 5_3. Chng in credit spreads" xfId="51798" xr:uid="{00000000-0005-0000-0000-00008CC30000}"/>
    <cellStyle name="Prosent 2 6 6" xfId="51799" xr:uid="{00000000-0005-0000-0000-00008DC30000}"/>
    <cellStyle name="Prosent 2 6 6 2" xfId="51800" xr:uid="{00000000-0005-0000-0000-00008EC30000}"/>
    <cellStyle name="Prosent 2 6 7" xfId="51801" xr:uid="{00000000-0005-0000-0000-00008FC30000}"/>
    <cellStyle name="Prosent 2 6_3. Chng in credit spreads" xfId="51802" xr:uid="{00000000-0005-0000-0000-000090C30000}"/>
    <cellStyle name="Prosent 2 7" xfId="36098" xr:uid="{00000000-0005-0000-0000-000091C30000}"/>
    <cellStyle name="Prosent 2 7 2" xfId="40167" xr:uid="{00000000-0005-0000-0000-000092C30000}"/>
    <cellStyle name="Prosent 2 7 2 2" xfId="51803" xr:uid="{00000000-0005-0000-0000-000093C30000}"/>
    <cellStyle name="Prosent 2 7 2 2 2" xfId="51804" xr:uid="{00000000-0005-0000-0000-000094C30000}"/>
    <cellStyle name="Prosent 2 7 2 2 2 2" xfId="51805" xr:uid="{00000000-0005-0000-0000-000095C30000}"/>
    <cellStyle name="Prosent 2 7 2 2 3" xfId="51806" xr:uid="{00000000-0005-0000-0000-000096C30000}"/>
    <cellStyle name="Prosent 2 7 2 2_3. Chng in credit spreads" xfId="51807" xr:uid="{00000000-0005-0000-0000-000097C30000}"/>
    <cellStyle name="Prosent 2 7 2 3" xfId="51808" xr:uid="{00000000-0005-0000-0000-000098C30000}"/>
    <cellStyle name="Prosent 2 7 2 3 2" xfId="51809" xr:uid="{00000000-0005-0000-0000-000099C30000}"/>
    <cellStyle name="Prosent 2 7 2 3 2 2" xfId="51810" xr:uid="{00000000-0005-0000-0000-00009AC30000}"/>
    <cellStyle name="Prosent 2 7 2 3 3" xfId="51811" xr:uid="{00000000-0005-0000-0000-00009BC30000}"/>
    <cellStyle name="Prosent 2 7 2 3_3. Chng in credit spreads" xfId="51812" xr:uid="{00000000-0005-0000-0000-00009CC30000}"/>
    <cellStyle name="Prosent 2 7 2 4" xfId="51813" xr:uid="{00000000-0005-0000-0000-00009DC30000}"/>
    <cellStyle name="Prosent 2 7 2 4 2" xfId="51814" xr:uid="{00000000-0005-0000-0000-00009EC30000}"/>
    <cellStyle name="Prosent 2 7 2 5" xfId="51815" xr:uid="{00000000-0005-0000-0000-00009FC30000}"/>
    <cellStyle name="Prosent 2 7 2_3. Chng in credit spreads" xfId="51816" xr:uid="{00000000-0005-0000-0000-0000A0C30000}"/>
    <cellStyle name="Prosent 2 7 3" xfId="51817" xr:uid="{00000000-0005-0000-0000-0000A1C30000}"/>
    <cellStyle name="Prosent 2 7 3 2" xfId="51818" xr:uid="{00000000-0005-0000-0000-0000A2C30000}"/>
    <cellStyle name="Prosent 2 7 3 2 2" xfId="51819" xr:uid="{00000000-0005-0000-0000-0000A3C30000}"/>
    <cellStyle name="Prosent 2 7 3 3" xfId="51820" xr:uid="{00000000-0005-0000-0000-0000A4C30000}"/>
    <cellStyle name="Prosent 2 7 3_3. Chng in credit spreads" xfId="51821" xr:uid="{00000000-0005-0000-0000-0000A5C30000}"/>
    <cellStyle name="Prosent 2 7 4" xfId="51822" xr:uid="{00000000-0005-0000-0000-0000A6C30000}"/>
    <cellStyle name="Prosent 2 7 4 2" xfId="51823" xr:uid="{00000000-0005-0000-0000-0000A7C30000}"/>
    <cellStyle name="Prosent 2 7 4 2 2" xfId="51824" xr:uid="{00000000-0005-0000-0000-0000A8C30000}"/>
    <cellStyle name="Prosent 2 7 4 3" xfId="51825" xr:uid="{00000000-0005-0000-0000-0000A9C30000}"/>
    <cellStyle name="Prosent 2 7 4_3. Chng in credit spreads" xfId="51826" xr:uid="{00000000-0005-0000-0000-0000AAC30000}"/>
    <cellStyle name="Prosent 2 7 5" xfId="51827" xr:uid="{00000000-0005-0000-0000-0000ABC30000}"/>
    <cellStyle name="Prosent 2 7 5 2" xfId="51828" xr:uid="{00000000-0005-0000-0000-0000ACC30000}"/>
    <cellStyle name="Prosent 2 7 5 2 2" xfId="51829" xr:uid="{00000000-0005-0000-0000-0000ADC30000}"/>
    <cellStyle name="Prosent 2 7 5 3" xfId="51830" xr:uid="{00000000-0005-0000-0000-0000AEC30000}"/>
    <cellStyle name="Prosent 2 7 5_3. Chng in credit spreads" xfId="51831" xr:uid="{00000000-0005-0000-0000-0000AFC30000}"/>
    <cellStyle name="Prosent 2 7 6" xfId="51832" xr:uid="{00000000-0005-0000-0000-0000B0C30000}"/>
    <cellStyle name="Prosent 2 7 6 2" xfId="51833" xr:uid="{00000000-0005-0000-0000-0000B1C30000}"/>
    <cellStyle name="Prosent 2 7 7" xfId="51834" xr:uid="{00000000-0005-0000-0000-0000B2C30000}"/>
    <cellStyle name="Prosent 2 7_3. Chng in credit spreads" xfId="51835" xr:uid="{00000000-0005-0000-0000-0000B3C30000}"/>
    <cellStyle name="Prosent 2 8" xfId="36909" xr:uid="{00000000-0005-0000-0000-0000B4C30000}"/>
    <cellStyle name="Prosent 2 8 2" xfId="51836" xr:uid="{00000000-0005-0000-0000-0000B5C30000}"/>
    <cellStyle name="Prosent 2 8 2 2" xfId="51837" xr:uid="{00000000-0005-0000-0000-0000B6C30000}"/>
    <cellStyle name="Prosent 2 8 3" xfId="51838" xr:uid="{00000000-0005-0000-0000-0000B7C30000}"/>
    <cellStyle name="Prosent 2 8 3 2" xfId="51839" xr:uid="{00000000-0005-0000-0000-0000B8C30000}"/>
    <cellStyle name="Prosent 2 8 4" xfId="51840" xr:uid="{00000000-0005-0000-0000-0000B9C30000}"/>
    <cellStyle name="Prosent 2 8 4 2" xfId="51841" xr:uid="{00000000-0005-0000-0000-0000BAC30000}"/>
    <cellStyle name="Prosent 2 8 5" xfId="51842" xr:uid="{00000000-0005-0000-0000-0000BBC30000}"/>
    <cellStyle name="Prosent 2 8 5 2" xfId="51843" xr:uid="{00000000-0005-0000-0000-0000BCC30000}"/>
    <cellStyle name="Prosent 2 8 6" xfId="51844" xr:uid="{00000000-0005-0000-0000-0000BDC30000}"/>
    <cellStyle name="Prosent 2 8_3. Chng in credit spreads" xfId="51845" xr:uid="{00000000-0005-0000-0000-0000BEC30000}"/>
    <cellStyle name="Prosent 2 9" xfId="51846" xr:uid="{00000000-0005-0000-0000-0000BFC30000}"/>
    <cellStyle name="Prosent 2 9 2" xfId="51847" xr:uid="{00000000-0005-0000-0000-0000C0C30000}"/>
    <cellStyle name="Prosent 2 9 2 2" xfId="51848" xr:uid="{00000000-0005-0000-0000-0000C1C30000}"/>
    <cellStyle name="Prosent 2 9 2 2 2" xfId="51849" xr:uid="{00000000-0005-0000-0000-0000C2C30000}"/>
    <cellStyle name="Prosent 2 9 2 3" xfId="51850" xr:uid="{00000000-0005-0000-0000-0000C3C30000}"/>
    <cellStyle name="Prosent 2 9 2_3. Chng in credit spreads" xfId="51851" xr:uid="{00000000-0005-0000-0000-0000C4C30000}"/>
    <cellStyle name="Prosent 2 9 3" xfId="51852" xr:uid="{00000000-0005-0000-0000-0000C5C30000}"/>
    <cellStyle name="Prosent 2 9 3 2" xfId="51853" xr:uid="{00000000-0005-0000-0000-0000C6C30000}"/>
    <cellStyle name="Prosent 2 9 3 2 2" xfId="51854" xr:uid="{00000000-0005-0000-0000-0000C7C30000}"/>
    <cellStyle name="Prosent 2 9 3 3" xfId="51855" xr:uid="{00000000-0005-0000-0000-0000C8C30000}"/>
    <cellStyle name="Prosent 2 9 3_3. Chng in credit spreads" xfId="51856" xr:uid="{00000000-0005-0000-0000-0000C9C30000}"/>
    <cellStyle name="Prosent 2 9 4" xfId="51857" xr:uid="{00000000-0005-0000-0000-0000CAC30000}"/>
    <cellStyle name="Prosent 2 9 4 2" xfId="51858" xr:uid="{00000000-0005-0000-0000-0000CBC30000}"/>
    <cellStyle name="Prosent 2 9 5" xfId="51859" xr:uid="{00000000-0005-0000-0000-0000CCC30000}"/>
    <cellStyle name="Prosent 2 9_3. Chng in credit spreads" xfId="51860" xr:uid="{00000000-0005-0000-0000-0000CDC30000}"/>
    <cellStyle name="Prosent 2_3. Chng in credit spreads" xfId="51861" xr:uid="{00000000-0005-0000-0000-0000CEC30000}"/>
    <cellStyle name="Prosent 20" xfId="51862" xr:uid="{00000000-0005-0000-0000-0000CFC30000}"/>
    <cellStyle name="Prosent 20 2" xfId="51863" xr:uid="{00000000-0005-0000-0000-0000D0C30000}"/>
    <cellStyle name="Prosent 3" xfId="9883" xr:uid="{00000000-0005-0000-0000-0000D1C30000}"/>
    <cellStyle name="Prosent 3 2" xfId="9884" xr:uid="{00000000-0005-0000-0000-0000D2C30000}"/>
    <cellStyle name="Prosent 3 2 2" xfId="34388" xr:uid="{00000000-0005-0000-0000-0000D3C30000}"/>
    <cellStyle name="Prosent 3 2 2 2" xfId="34389" xr:uid="{00000000-0005-0000-0000-0000D4C30000}"/>
    <cellStyle name="Prosent 3 2 2 3" xfId="34390" xr:uid="{00000000-0005-0000-0000-0000D5C30000}"/>
    <cellStyle name="Prosent 3 2 2 4" xfId="36077" xr:uid="{00000000-0005-0000-0000-0000D6C30000}"/>
    <cellStyle name="Prosent 3 2 2_AVA DVA EL" xfId="34391" xr:uid="{00000000-0005-0000-0000-0000D7C30000}"/>
    <cellStyle name="Prosent 3 2 3" xfId="34392" xr:uid="{00000000-0005-0000-0000-0000D8C30000}"/>
    <cellStyle name="Prosent 3 2 3 2" xfId="36132" xr:uid="{00000000-0005-0000-0000-0000D9C30000}"/>
    <cellStyle name="Prosent 3 2 4" xfId="36001" xr:uid="{00000000-0005-0000-0000-0000DAC30000}"/>
    <cellStyle name="Prosent 3 2 5" xfId="36085" xr:uid="{00000000-0005-0000-0000-0000DBC30000}"/>
    <cellStyle name="Prosent 3 2_3. Chng in credit spreads" xfId="51864" xr:uid="{00000000-0005-0000-0000-0000DCC30000}"/>
    <cellStyle name="Prosent 3 3" xfId="9885" xr:uid="{00000000-0005-0000-0000-0000DDC30000}"/>
    <cellStyle name="Prosent 3 3 2" xfId="34393" xr:uid="{00000000-0005-0000-0000-0000DEC30000}"/>
    <cellStyle name="Prosent 3 3 2 2" xfId="36161" xr:uid="{00000000-0005-0000-0000-0000DFC30000}"/>
    <cellStyle name="Prosent 3 3 3" xfId="51865" xr:uid="{00000000-0005-0000-0000-0000E0C30000}"/>
    <cellStyle name="Prosent 3 3 3 2" xfId="51866" xr:uid="{00000000-0005-0000-0000-0000E1C30000}"/>
    <cellStyle name="Prosent 3 3 4" xfId="51867" xr:uid="{00000000-0005-0000-0000-0000E2C30000}"/>
    <cellStyle name="Prosent 3 3_3. Chng in credit spreads" xfId="51868" xr:uid="{00000000-0005-0000-0000-0000E3C30000}"/>
    <cellStyle name="Prosent 3 4" xfId="9886" xr:uid="{00000000-0005-0000-0000-0000E4C30000}"/>
    <cellStyle name="Prosent 3 4 2" xfId="34394" xr:uid="{00000000-0005-0000-0000-0000E5C30000}"/>
    <cellStyle name="Prosent 3 4 2 2" xfId="36318" xr:uid="{00000000-0005-0000-0000-0000E6C30000}"/>
    <cellStyle name="Prosent 3 4 3" xfId="34395" xr:uid="{00000000-0005-0000-0000-0000E7C30000}"/>
    <cellStyle name="Prosent 3 4 4" xfId="51869" xr:uid="{00000000-0005-0000-0000-0000E8C30000}"/>
    <cellStyle name="Prosent 3 4_AVA DVA EL" xfId="34396" xr:uid="{00000000-0005-0000-0000-0000E9C30000}"/>
    <cellStyle name="Prosent 3 5" xfId="34397" xr:uid="{00000000-0005-0000-0000-0000EAC30000}"/>
    <cellStyle name="Prosent 3 6" xfId="35990" xr:uid="{00000000-0005-0000-0000-0000EBC30000}"/>
    <cellStyle name="Prosent 3 7" xfId="36093" xr:uid="{00000000-0005-0000-0000-0000ECC30000}"/>
    <cellStyle name="Prosent 3 8" xfId="36910" xr:uid="{00000000-0005-0000-0000-0000EDC30000}"/>
    <cellStyle name="Prosent 3_3. Chng in credit spreads" xfId="51870" xr:uid="{00000000-0005-0000-0000-0000EEC30000}"/>
    <cellStyle name="Prosent 4" xfId="9887" xr:uid="{00000000-0005-0000-0000-0000EFC30000}"/>
    <cellStyle name="Prosent 4 10" xfId="36911" xr:uid="{00000000-0005-0000-0000-0000F0C30000}"/>
    <cellStyle name="Prosent 4 2" xfId="9888" xr:uid="{00000000-0005-0000-0000-0000F1C30000}"/>
    <cellStyle name="Prosent 4 2 2" xfId="34398" xr:uid="{00000000-0005-0000-0000-0000F2C30000}"/>
    <cellStyle name="Prosent 4 2 2 2" xfId="36079" xr:uid="{00000000-0005-0000-0000-0000F3C30000}"/>
    <cellStyle name="Prosent 4 2 3" xfId="36000" xr:uid="{00000000-0005-0000-0000-0000F4C30000}"/>
    <cellStyle name="Prosent 4 2 3 2" xfId="51871" xr:uid="{00000000-0005-0000-0000-0000F5C30000}"/>
    <cellStyle name="Prosent 4 2_3. Chng in credit spreads" xfId="51872" xr:uid="{00000000-0005-0000-0000-0000F6C30000}"/>
    <cellStyle name="Prosent 4 3" xfId="9889" xr:uid="{00000000-0005-0000-0000-0000F7C30000}"/>
    <cellStyle name="Prosent 4 3 2" xfId="9890" xr:uid="{00000000-0005-0000-0000-0000F8C30000}"/>
    <cellStyle name="Prosent 4 3 2 2" xfId="36164" xr:uid="{00000000-0005-0000-0000-0000F9C30000}"/>
    <cellStyle name="Prosent 4 3 3" xfId="51873" xr:uid="{00000000-0005-0000-0000-0000FAC30000}"/>
    <cellStyle name="Prosent 4 3_AVA DVA EL" xfId="34399" xr:uid="{00000000-0005-0000-0000-0000FBC30000}"/>
    <cellStyle name="Prosent 4 4" xfId="9891" xr:uid="{00000000-0005-0000-0000-0000FCC30000}"/>
    <cellStyle name="Prosent 4 4 2" xfId="9892" xr:uid="{00000000-0005-0000-0000-0000FDC30000}"/>
    <cellStyle name="Prosent 4 4 2 2" xfId="36321" xr:uid="{00000000-0005-0000-0000-0000FEC30000}"/>
    <cellStyle name="Prosent 4 4_AVA DVA EL" xfId="34400" xr:uid="{00000000-0005-0000-0000-0000FFC30000}"/>
    <cellStyle name="Prosent 4 5" xfId="34401" xr:uid="{00000000-0005-0000-0000-000000C40000}"/>
    <cellStyle name="Prosent 4 5 2" xfId="34402" xr:uid="{00000000-0005-0000-0000-000001C40000}"/>
    <cellStyle name="Prosent 4 5 3" xfId="34403" xr:uid="{00000000-0005-0000-0000-000002C40000}"/>
    <cellStyle name="Prosent 4 5 4" xfId="36078" xr:uid="{00000000-0005-0000-0000-000003C40000}"/>
    <cellStyle name="Prosent 4 5_AVA DVA EL" xfId="34404" xr:uid="{00000000-0005-0000-0000-000004C40000}"/>
    <cellStyle name="Prosent 4 6" xfId="34405" xr:uid="{00000000-0005-0000-0000-000005C40000}"/>
    <cellStyle name="Prosent 4 6 2" xfId="34406" xr:uid="{00000000-0005-0000-0000-000006C40000}"/>
    <cellStyle name="Prosent 4 6 3" xfId="34407" xr:uid="{00000000-0005-0000-0000-000007C40000}"/>
    <cellStyle name="Prosent 4 6 4" xfId="36418" xr:uid="{00000000-0005-0000-0000-000008C40000}"/>
    <cellStyle name="Prosent 4 6_AVA DVA EL" xfId="34408" xr:uid="{00000000-0005-0000-0000-000009C40000}"/>
    <cellStyle name="Prosent 4 7" xfId="34409" xr:uid="{00000000-0005-0000-0000-00000AC40000}"/>
    <cellStyle name="Prosent 4 8" xfId="35991" xr:uid="{00000000-0005-0000-0000-00000BC40000}"/>
    <cellStyle name="Prosent 4 9" xfId="36092" xr:uid="{00000000-0005-0000-0000-00000CC40000}"/>
    <cellStyle name="Prosent 4_3. Chng in credit spreads" xfId="51874" xr:uid="{00000000-0005-0000-0000-00000DC40000}"/>
    <cellStyle name="Prosent 5" xfId="9893" xr:uid="{00000000-0005-0000-0000-00000EC40000}"/>
    <cellStyle name="Prosent 5 10" xfId="36912"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75" xr:uid="{00000000-0005-0000-0000-000013C40000}"/>
    <cellStyle name="Prosent 5 2 2_AVA DVA EL" xfId="34410" xr:uid="{00000000-0005-0000-0000-000014C40000}"/>
    <cellStyle name="Prosent 5 2 3" xfId="9897" xr:uid="{00000000-0005-0000-0000-000015C40000}"/>
    <cellStyle name="Prosent 5 2 3 2" xfId="36137" xr:uid="{00000000-0005-0000-0000-000016C40000}"/>
    <cellStyle name="Prosent 5 2 4" xfId="36913" xr:uid="{00000000-0005-0000-0000-000017C40000}"/>
    <cellStyle name="Prosent 5 2_3. Chng in credit spreads" xfId="51876" xr:uid="{00000000-0005-0000-0000-000018C40000}"/>
    <cellStyle name="Prosent 5 3" xfId="9898" xr:uid="{00000000-0005-0000-0000-000019C40000}"/>
    <cellStyle name="Prosent 5 3 2" xfId="9899" xr:uid="{00000000-0005-0000-0000-00001AC40000}"/>
    <cellStyle name="Prosent 5 3 2 2" xfId="36167" xr:uid="{00000000-0005-0000-0000-00001BC40000}"/>
    <cellStyle name="Prosent 5 3 3" xfId="51877" xr:uid="{00000000-0005-0000-0000-00001CC40000}"/>
    <cellStyle name="Prosent 5 3_AVA DVA EL" xfId="34411" xr:uid="{00000000-0005-0000-0000-00001DC40000}"/>
    <cellStyle name="Prosent 5 4" xfId="9900" xr:uid="{00000000-0005-0000-0000-00001EC40000}"/>
    <cellStyle name="Prosent 5 4 2" xfId="9901" xr:uid="{00000000-0005-0000-0000-00001FC40000}"/>
    <cellStyle name="Prosent 5 4 2 2" xfId="36324" xr:uid="{00000000-0005-0000-0000-000020C40000}"/>
    <cellStyle name="Prosent 5 4 3" xfId="51878" xr:uid="{00000000-0005-0000-0000-000021C40000}"/>
    <cellStyle name="Prosent 5 4_AVA DVA EL" xfId="34412" xr:uid="{00000000-0005-0000-0000-000022C40000}"/>
    <cellStyle name="Prosent 5 5" xfId="34413" xr:uid="{00000000-0005-0000-0000-000023C40000}"/>
    <cellStyle name="Prosent 5 5 2" xfId="36080" xr:uid="{00000000-0005-0000-0000-000024C40000}"/>
    <cellStyle name="Prosent 5 6" xfId="36109" xr:uid="{00000000-0005-0000-0000-000025C40000}"/>
    <cellStyle name="Prosent 5 7" xfId="36419" xr:uid="{00000000-0005-0000-0000-000026C40000}"/>
    <cellStyle name="Prosent 5 8" xfId="35992" xr:uid="{00000000-0005-0000-0000-000027C40000}"/>
    <cellStyle name="Prosent 5 9" xfId="36091" xr:uid="{00000000-0005-0000-0000-000028C40000}"/>
    <cellStyle name="Prosent 5_3. Chng in credit spreads" xfId="51879" xr:uid="{00000000-0005-0000-0000-000029C40000}"/>
    <cellStyle name="Prosent 6" xfId="9902" xr:uid="{00000000-0005-0000-0000-00002AC40000}"/>
    <cellStyle name="Prosent 6 10" xfId="36083"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4" xr:uid="{00000000-0005-0000-0000-00002FC40000}"/>
    <cellStyle name="Prosent 6 2 3" xfId="9906" xr:uid="{00000000-0005-0000-0000-000030C40000}"/>
    <cellStyle name="Prosent 6 2 3 2" xfId="36140" xr:uid="{00000000-0005-0000-0000-000031C40000}"/>
    <cellStyle name="Prosent 6 2 4" xfId="36914" xr:uid="{00000000-0005-0000-0000-000032C40000}"/>
    <cellStyle name="Prosent 6 2_4Q16" xfId="34415"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6" xr:uid="{00000000-0005-0000-0000-000037C40000}"/>
    <cellStyle name="Prosent 6 3 3" xfId="9910" xr:uid="{00000000-0005-0000-0000-000038C40000}"/>
    <cellStyle name="Prosent 6 3 3 2" xfId="36170" xr:uid="{00000000-0005-0000-0000-000039C40000}"/>
    <cellStyle name="Prosent 6 3 4" xfId="36915" xr:uid="{00000000-0005-0000-0000-00003AC40000}"/>
    <cellStyle name="Prosent 6 3_4Q16" xfId="34417"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18" xr:uid="{00000000-0005-0000-0000-00003FC40000}"/>
    <cellStyle name="Prosent 6 4 3" xfId="9914" xr:uid="{00000000-0005-0000-0000-000040C40000}"/>
    <cellStyle name="Prosent 6 4 3 2" xfId="36327" xr:uid="{00000000-0005-0000-0000-000041C40000}"/>
    <cellStyle name="Prosent 6 4 4" xfId="36916" xr:uid="{00000000-0005-0000-0000-000042C40000}"/>
    <cellStyle name="Prosent 6 4_4Q16" xfId="34419" xr:uid="{00000000-0005-0000-0000-000043C40000}"/>
    <cellStyle name="Prosent 6 5" xfId="9915" xr:uid="{00000000-0005-0000-0000-000044C40000}"/>
    <cellStyle name="Prosent 6 5 2" xfId="9916" xr:uid="{00000000-0005-0000-0000-000045C40000}"/>
    <cellStyle name="Prosent 6 5_AVA DVA EL" xfId="34420" xr:uid="{00000000-0005-0000-0000-000046C40000}"/>
    <cellStyle name="Prosent 6 6" xfId="9917" xr:uid="{00000000-0005-0000-0000-000047C40000}"/>
    <cellStyle name="Prosent 6 6 2" xfId="34421" xr:uid="{00000000-0005-0000-0000-000048C40000}"/>
    <cellStyle name="Prosent 6 6 3" xfId="34422" xr:uid="{00000000-0005-0000-0000-000049C40000}"/>
    <cellStyle name="Prosent 6 6_AVA DVA EL" xfId="34423" xr:uid="{00000000-0005-0000-0000-00004AC40000}"/>
    <cellStyle name="Prosent 6 7" xfId="34424" xr:uid="{00000000-0005-0000-0000-00004BC40000}"/>
    <cellStyle name="Prosent 6 7 2" xfId="36111" xr:uid="{00000000-0005-0000-0000-00004CC40000}"/>
    <cellStyle name="Prosent 6 8" xfId="36423" xr:uid="{00000000-0005-0000-0000-00004DC40000}"/>
    <cellStyle name="Prosent 6 9" xfId="36004" xr:uid="{00000000-0005-0000-0000-00004EC40000}"/>
    <cellStyle name="Prosent 6_3. Chng in credit spreads" xfId="51880"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1" xr:uid="{00000000-0005-0000-0000-000054C40000}"/>
    <cellStyle name="Prosent 7 2 2_AVA DVA EL" xfId="34425" xr:uid="{00000000-0005-0000-0000-000055C40000}"/>
    <cellStyle name="Prosent 7 2 3" xfId="9922" xr:uid="{00000000-0005-0000-0000-000056C40000}"/>
    <cellStyle name="Prosent 7 2 3 2" xfId="36143" xr:uid="{00000000-0005-0000-0000-000057C40000}"/>
    <cellStyle name="Prosent 7 2 4" xfId="36918" xr:uid="{00000000-0005-0000-0000-000058C40000}"/>
    <cellStyle name="Prosent 7 2_3. Chng in credit spreads" xfId="51882" xr:uid="{00000000-0005-0000-0000-000059C40000}"/>
    <cellStyle name="Prosent 7 3" xfId="9923" xr:uid="{00000000-0005-0000-0000-00005AC40000}"/>
    <cellStyle name="Prosent 7 3 2" xfId="9924" xr:uid="{00000000-0005-0000-0000-00005BC40000}"/>
    <cellStyle name="Prosent 7 3 2 2" xfId="36173" xr:uid="{00000000-0005-0000-0000-00005CC40000}"/>
    <cellStyle name="Prosent 7 3 3" xfId="51883" xr:uid="{00000000-0005-0000-0000-00005DC40000}"/>
    <cellStyle name="Prosent 7 3_AVA DVA EL" xfId="34426" xr:uid="{00000000-0005-0000-0000-00005EC40000}"/>
    <cellStyle name="Prosent 7 4" xfId="9925" xr:uid="{00000000-0005-0000-0000-00005FC40000}"/>
    <cellStyle name="Prosent 7 4 2" xfId="36114" xr:uid="{00000000-0005-0000-0000-000060C40000}"/>
    <cellStyle name="Prosent 7 5" xfId="36917" xr:uid="{00000000-0005-0000-0000-000061C40000}"/>
    <cellStyle name="Prosent 7 5 2" xfId="51884" xr:uid="{00000000-0005-0000-0000-000062C40000}"/>
    <cellStyle name="Prosent 7_3. Chng in credit spreads" xfId="51885"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46" xr:uid="{00000000-0005-0000-0000-000067C40000}"/>
    <cellStyle name="Prosent 8 2 3" xfId="51886" xr:uid="{00000000-0005-0000-0000-000068C40000}"/>
    <cellStyle name="Prosent 8 2_3. Chng in credit spreads" xfId="51887" xr:uid="{00000000-0005-0000-0000-000069C40000}"/>
    <cellStyle name="Prosent 8 3" xfId="9929" xr:uid="{00000000-0005-0000-0000-00006AC40000}"/>
    <cellStyle name="Prosent 8 3 2" xfId="36176" xr:uid="{00000000-0005-0000-0000-00006BC40000}"/>
    <cellStyle name="Prosent 8 4" xfId="9930" xr:uid="{00000000-0005-0000-0000-00006CC40000}"/>
    <cellStyle name="Prosent 8 4 2" xfId="36117" xr:uid="{00000000-0005-0000-0000-00006DC40000}"/>
    <cellStyle name="Prosent 8 5" xfId="36919" xr:uid="{00000000-0005-0000-0000-00006EC40000}"/>
    <cellStyle name="Prosent 8_3. Chng in credit spreads" xfId="51888"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49" xr:uid="{00000000-0005-0000-0000-000073C40000}"/>
    <cellStyle name="Prosent 9 2 3" xfId="51889" xr:uid="{00000000-0005-0000-0000-000074C40000}"/>
    <cellStyle name="Prosent 9 2_AVA DVA EL" xfId="34427" xr:uid="{00000000-0005-0000-0000-000075C40000}"/>
    <cellStyle name="Prosent 9 3" xfId="9934" xr:uid="{00000000-0005-0000-0000-000076C40000}"/>
    <cellStyle name="Prosent 9 3 2" xfId="36179" xr:uid="{00000000-0005-0000-0000-000077C40000}"/>
    <cellStyle name="Prosent 9 4" xfId="36120" xr:uid="{00000000-0005-0000-0000-000078C40000}"/>
    <cellStyle name="Prosent 9 4 2" xfId="51890" xr:uid="{00000000-0005-0000-0000-000079C40000}"/>
    <cellStyle name="Prosent 9 5" xfId="36920" xr:uid="{00000000-0005-0000-0000-00007AC40000}"/>
    <cellStyle name="Prosent 9_3. Chng in credit spreads" xfId="51891" xr:uid="{00000000-0005-0000-0000-00007BC40000}"/>
    <cellStyle name="Prozent 2" xfId="9935" xr:uid="{00000000-0005-0000-0000-00007CC40000}"/>
    <cellStyle name="Prozent 2 2" xfId="9936" xr:uid="{00000000-0005-0000-0000-00007DC40000}"/>
    <cellStyle name="Prozent 2 2 2" xfId="34428" xr:uid="{00000000-0005-0000-0000-00007EC40000}"/>
    <cellStyle name="Prozent 2 2_AVA DVA EL" xfId="34429" xr:uid="{00000000-0005-0000-0000-00007FC40000}"/>
    <cellStyle name="Prozent 2 3" xfId="9937" xr:uid="{00000000-0005-0000-0000-000080C40000}"/>
    <cellStyle name="Prozent 2 3 2" xfId="34430" xr:uid="{00000000-0005-0000-0000-000081C40000}"/>
    <cellStyle name="Prozent 2 3_AVA DVA EL" xfId="34431" xr:uid="{00000000-0005-0000-0000-000082C40000}"/>
    <cellStyle name="Prozent 2 4" xfId="34432" xr:uid="{00000000-0005-0000-0000-000083C40000}"/>
    <cellStyle name="Prozent 2_4Q16" xfId="34433" xr:uid="{00000000-0005-0000-0000-000084C40000}"/>
    <cellStyle name="QIS5Area" xfId="9938" xr:uid="{00000000-0005-0000-0000-000085C40000}"/>
    <cellStyle name="Rad" xfId="9939" xr:uid="{00000000-0005-0000-0000-000086C40000}"/>
    <cellStyle name="Rad 2" xfId="9940" xr:uid="{00000000-0005-0000-0000-000087C40000}"/>
    <cellStyle name="Rad 2 2" xfId="34434" xr:uid="{00000000-0005-0000-0000-000088C40000}"/>
    <cellStyle name="Rad 2_AVA DVA EL" xfId="34435" xr:uid="{00000000-0005-0000-0000-000089C40000}"/>
    <cellStyle name="Rad 3" xfId="34436" xr:uid="{00000000-0005-0000-0000-00008AC40000}"/>
    <cellStyle name="Rad_4Q16" xfId="34437" xr:uid="{00000000-0005-0000-0000-00008BC40000}"/>
    <cellStyle name="Radrubrik" xfId="34438" xr:uid="{00000000-0005-0000-0000-00008CC40000}"/>
    <cellStyle name="Radrubrik 2" xfId="34439" xr:uid="{00000000-0005-0000-0000-00008DC40000}"/>
    <cellStyle name="Radrubrik 3" xfId="34440" xr:uid="{00000000-0005-0000-0000-00008EC40000}"/>
    <cellStyle name="Radrubrik 4" xfId="51892" xr:uid="{00000000-0005-0000-0000-00008FC40000}"/>
    <cellStyle name="Radrubrik_AVA DVA EL" xfId="34441" xr:uid="{00000000-0005-0000-0000-000090C40000}"/>
    <cellStyle name="Radtext" xfId="34442" xr:uid="{00000000-0005-0000-0000-000091C40000}"/>
    <cellStyle name="Radtext 2" xfId="34443" xr:uid="{00000000-0005-0000-0000-000092C40000}"/>
    <cellStyle name="Radtext 3" xfId="34444" xr:uid="{00000000-0005-0000-0000-000093C40000}"/>
    <cellStyle name="Radtext 4" xfId="51893" xr:uid="{00000000-0005-0000-0000-000094C40000}"/>
    <cellStyle name="Radtext_AVA DVA EL" xfId="34445" xr:uid="{00000000-0005-0000-0000-000095C40000}"/>
    <cellStyle name="RaekkeNiv1" xfId="9941" xr:uid="{00000000-0005-0000-0000-000096C40000}"/>
    <cellStyle name="RaekkeNiv1 2" xfId="34446" xr:uid="{00000000-0005-0000-0000-000097C40000}"/>
    <cellStyle name="RaekkeNiv1 2 2" xfId="51894" xr:uid="{00000000-0005-0000-0000-000098C40000}"/>
    <cellStyle name="RaekkeNiv1 2 2 2" xfId="51895" xr:uid="{00000000-0005-0000-0000-000099C40000}"/>
    <cellStyle name="RaekkeNiv1 2 2 3" xfId="51896" xr:uid="{00000000-0005-0000-0000-00009AC40000}"/>
    <cellStyle name="RaekkeNiv1 2 2 4" xfId="51897" xr:uid="{00000000-0005-0000-0000-00009BC40000}"/>
    <cellStyle name="RaekkeNiv1 2 2_Results &amp; key fig." xfId="51898" xr:uid="{00000000-0005-0000-0000-00009CC40000}"/>
    <cellStyle name="RaekkeNiv1 2 3" xfId="51899" xr:uid="{00000000-0005-0000-0000-00009DC40000}"/>
    <cellStyle name="RaekkeNiv1 2 4" xfId="51900" xr:uid="{00000000-0005-0000-0000-00009EC40000}"/>
    <cellStyle name="RaekkeNiv1 2 5" xfId="51901" xr:uid="{00000000-0005-0000-0000-00009FC40000}"/>
    <cellStyle name="RaekkeNiv1 2_3. Chng in credit spreads" xfId="51902" xr:uid="{00000000-0005-0000-0000-0000A0C40000}"/>
    <cellStyle name="RaekkeNiv1 3" xfId="51903" xr:uid="{00000000-0005-0000-0000-0000A1C40000}"/>
    <cellStyle name="RaekkeNiv1 3 2" xfId="51904" xr:uid="{00000000-0005-0000-0000-0000A2C40000}"/>
    <cellStyle name="RaekkeNiv1 3 3" xfId="51905" xr:uid="{00000000-0005-0000-0000-0000A3C40000}"/>
    <cellStyle name="RaekkeNiv1 3 4" xfId="51906" xr:uid="{00000000-0005-0000-0000-0000A4C40000}"/>
    <cellStyle name="RaekkeNiv1 4" xfId="51907" xr:uid="{00000000-0005-0000-0000-0000A5C40000}"/>
    <cellStyle name="RaekkeNiv1 5" xfId="51908" xr:uid="{00000000-0005-0000-0000-0000A6C40000}"/>
    <cellStyle name="RaekkeNiv1 6" xfId="51909" xr:uid="{00000000-0005-0000-0000-0000A7C40000}"/>
    <cellStyle name="RaekkeNiv1_3. Chng in credit spreads" xfId="51910" xr:uid="{00000000-0005-0000-0000-0000A8C40000}"/>
    <cellStyle name="RaekkeNiv2" xfId="9942" xr:uid="{00000000-0005-0000-0000-0000A9C40000}"/>
    <cellStyle name="RaekkeNiv2 2" xfId="34447" xr:uid="{00000000-0005-0000-0000-0000AAC40000}"/>
    <cellStyle name="RaekkeNiv2 2 2" xfId="51911" xr:uid="{00000000-0005-0000-0000-0000ABC40000}"/>
    <cellStyle name="RaekkeNiv2 2 2 2" xfId="51912" xr:uid="{00000000-0005-0000-0000-0000ACC40000}"/>
    <cellStyle name="RaekkeNiv2 2 2 3" xfId="51913" xr:uid="{00000000-0005-0000-0000-0000ADC40000}"/>
    <cellStyle name="RaekkeNiv2 2 2 4" xfId="51914" xr:uid="{00000000-0005-0000-0000-0000AEC40000}"/>
    <cellStyle name="RaekkeNiv2 2 2_Results &amp; key fig." xfId="51915" xr:uid="{00000000-0005-0000-0000-0000AFC40000}"/>
    <cellStyle name="RaekkeNiv2 2 3" xfId="51916" xr:uid="{00000000-0005-0000-0000-0000B0C40000}"/>
    <cellStyle name="RaekkeNiv2 2 4" xfId="51917" xr:uid="{00000000-0005-0000-0000-0000B1C40000}"/>
    <cellStyle name="RaekkeNiv2 2 5" xfId="51918" xr:uid="{00000000-0005-0000-0000-0000B2C40000}"/>
    <cellStyle name="RaekkeNiv2 2_3. Chng in credit spreads" xfId="51919" xr:uid="{00000000-0005-0000-0000-0000B3C40000}"/>
    <cellStyle name="RaekkeNiv2 3" xfId="34448" xr:uid="{00000000-0005-0000-0000-0000B4C40000}"/>
    <cellStyle name="RaekkeNiv2 3 2" xfId="51920" xr:uid="{00000000-0005-0000-0000-0000B5C40000}"/>
    <cellStyle name="RaekkeNiv2 3 3" xfId="51921" xr:uid="{00000000-0005-0000-0000-0000B6C40000}"/>
    <cellStyle name="RaekkeNiv2 3 4" xfId="51922" xr:uid="{00000000-0005-0000-0000-0000B7C40000}"/>
    <cellStyle name="RaekkeNiv2 3 5" xfId="51923" xr:uid="{00000000-0005-0000-0000-0000B8C40000}"/>
    <cellStyle name="RaekkeNiv2 4" xfId="51924" xr:uid="{00000000-0005-0000-0000-0000B9C40000}"/>
    <cellStyle name="RaekkeNiv2 5" xfId="51925" xr:uid="{00000000-0005-0000-0000-0000BAC40000}"/>
    <cellStyle name="RaekkeNiv2 6" xfId="51926" xr:uid="{00000000-0005-0000-0000-0000BBC40000}"/>
    <cellStyle name="RaekkeNiv2_3. Chng in credit spreads" xfId="51927" xr:uid="{00000000-0005-0000-0000-0000BCC40000}"/>
    <cellStyle name="RaekkeNiv3" xfId="34449" xr:uid="{00000000-0005-0000-0000-0000BDC40000}"/>
    <cellStyle name="RaekkeNiv3 2" xfId="34450" xr:uid="{00000000-0005-0000-0000-0000BEC40000}"/>
    <cellStyle name="RaekkeNiv3 2 2" xfId="51928" xr:uid="{00000000-0005-0000-0000-0000BFC40000}"/>
    <cellStyle name="RaekkeNiv3 2 2 2" xfId="51929" xr:uid="{00000000-0005-0000-0000-0000C0C40000}"/>
    <cellStyle name="RaekkeNiv3 2 2 3" xfId="51930" xr:uid="{00000000-0005-0000-0000-0000C1C40000}"/>
    <cellStyle name="RaekkeNiv3 2 2 4" xfId="51931" xr:uid="{00000000-0005-0000-0000-0000C2C40000}"/>
    <cellStyle name="RaekkeNiv3 2 2_Results &amp; key fig." xfId="51932" xr:uid="{00000000-0005-0000-0000-0000C3C40000}"/>
    <cellStyle name="RaekkeNiv3 2 3" xfId="51933" xr:uid="{00000000-0005-0000-0000-0000C4C40000}"/>
    <cellStyle name="RaekkeNiv3 2 4" xfId="51934" xr:uid="{00000000-0005-0000-0000-0000C5C40000}"/>
    <cellStyle name="RaekkeNiv3 2 5" xfId="51935" xr:uid="{00000000-0005-0000-0000-0000C6C40000}"/>
    <cellStyle name="RaekkeNiv3 2_3. Chng in credit spreads" xfId="51936" xr:uid="{00000000-0005-0000-0000-0000C7C40000}"/>
    <cellStyle name="RaekkeNiv3 3" xfId="34451" xr:uid="{00000000-0005-0000-0000-0000C8C40000}"/>
    <cellStyle name="RaekkeNiv3 3 2" xfId="51937" xr:uid="{00000000-0005-0000-0000-0000C9C40000}"/>
    <cellStyle name="RaekkeNiv3 3 3" xfId="51938" xr:uid="{00000000-0005-0000-0000-0000CAC40000}"/>
    <cellStyle name="RaekkeNiv3 3 4" xfId="51939" xr:uid="{00000000-0005-0000-0000-0000CBC40000}"/>
    <cellStyle name="RaekkeNiv3 3 5" xfId="51940" xr:uid="{00000000-0005-0000-0000-0000CCC40000}"/>
    <cellStyle name="RaekkeNiv3 4" xfId="51941" xr:uid="{00000000-0005-0000-0000-0000CDC40000}"/>
    <cellStyle name="RaekkeNiv3 5" xfId="51942" xr:uid="{00000000-0005-0000-0000-0000CEC40000}"/>
    <cellStyle name="RaekkeNiv3 6" xfId="51943" xr:uid="{00000000-0005-0000-0000-0000CFC40000}"/>
    <cellStyle name="RaekkeNiv3_3. Chng in credit spreads" xfId="51944" xr:uid="{00000000-0005-0000-0000-0000D0C40000}"/>
    <cellStyle name="RaekkeNiv4" xfId="34452" xr:uid="{00000000-0005-0000-0000-0000D1C40000}"/>
    <cellStyle name="RaekkeNiv4 2" xfId="34453" xr:uid="{00000000-0005-0000-0000-0000D2C40000}"/>
    <cellStyle name="RaekkeNiv4 2 2" xfId="51945" xr:uid="{00000000-0005-0000-0000-0000D3C40000}"/>
    <cellStyle name="RaekkeNiv4 2 2 2" xfId="51946" xr:uid="{00000000-0005-0000-0000-0000D4C40000}"/>
    <cellStyle name="RaekkeNiv4 2 2 3" xfId="51947" xr:uid="{00000000-0005-0000-0000-0000D5C40000}"/>
    <cellStyle name="RaekkeNiv4 2 2 4" xfId="51948" xr:uid="{00000000-0005-0000-0000-0000D6C40000}"/>
    <cellStyle name="RaekkeNiv4 2 2_Results &amp; key fig." xfId="51949" xr:uid="{00000000-0005-0000-0000-0000D7C40000}"/>
    <cellStyle name="RaekkeNiv4 2 3" xfId="51950" xr:uid="{00000000-0005-0000-0000-0000D8C40000}"/>
    <cellStyle name="RaekkeNiv4 2 4" xfId="51951" xr:uid="{00000000-0005-0000-0000-0000D9C40000}"/>
    <cellStyle name="RaekkeNiv4 2 5" xfId="51952" xr:uid="{00000000-0005-0000-0000-0000DAC40000}"/>
    <cellStyle name="RaekkeNiv4 2_3. Chng in credit spreads" xfId="51953" xr:uid="{00000000-0005-0000-0000-0000DBC40000}"/>
    <cellStyle name="RaekkeNiv4 3" xfId="34454" xr:uid="{00000000-0005-0000-0000-0000DCC40000}"/>
    <cellStyle name="RaekkeNiv4 3 2" xfId="51954" xr:uid="{00000000-0005-0000-0000-0000DDC40000}"/>
    <cellStyle name="RaekkeNiv4 3 3" xfId="51955" xr:uid="{00000000-0005-0000-0000-0000DEC40000}"/>
    <cellStyle name="RaekkeNiv4 3 4" xfId="51956" xr:uid="{00000000-0005-0000-0000-0000DFC40000}"/>
    <cellStyle name="RaekkeNiv4 3 5" xfId="51957" xr:uid="{00000000-0005-0000-0000-0000E0C40000}"/>
    <cellStyle name="RaekkeNiv4 4" xfId="51958" xr:uid="{00000000-0005-0000-0000-0000E1C40000}"/>
    <cellStyle name="RaekkeNiv4 5" xfId="51959" xr:uid="{00000000-0005-0000-0000-0000E2C40000}"/>
    <cellStyle name="RaekkeNiv4 6" xfId="51960" xr:uid="{00000000-0005-0000-0000-0000E3C40000}"/>
    <cellStyle name="RaekkeNiv4_3. Chng in credit spreads" xfId="51961" xr:uid="{00000000-0005-0000-0000-0000E4C40000}"/>
    <cellStyle name="Ratio" xfId="34455" xr:uid="{00000000-0005-0000-0000-0000E5C40000}"/>
    <cellStyle name="Ratio 2" xfId="34456" xr:uid="{00000000-0005-0000-0000-0000E6C40000}"/>
    <cellStyle name="Ratio 3" xfId="34457" xr:uid="{00000000-0005-0000-0000-0000E7C40000}"/>
    <cellStyle name="Ratio_AVA DVA EL" xfId="34458" xr:uid="{00000000-0005-0000-0000-0000E8C40000}"/>
    <cellStyle name="Resultat" xfId="34459" xr:uid="{00000000-0005-0000-0000-0000E9C40000}"/>
    <cellStyle name="Resultat 2" xfId="34460" xr:uid="{00000000-0005-0000-0000-0000EAC40000}"/>
    <cellStyle name="Resultat 3" xfId="34461" xr:uid="{00000000-0005-0000-0000-0000EBC40000}"/>
    <cellStyle name="Resultat 4" xfId="51962" xr:uid="{00000000-0005-0000-0000-0000ECC40000}"/>
    <cellStyle name="Resultat_AVA DVA EL" xfId="34462"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63"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3"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64"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65" xr:uid="{00000000-0005-0000-0000-0000B5C50000}"/>
    <cellStyle name="reviseExposure" xfId="10139" xr:uid="{00000000-0005-0000-0000-0000B6C50000}"/>
    <cellStyle name="Rossz" xfId="10140" xr:uid="{00000000-0005-0000-0000-0000B7C50000}"/>
    <cellStyle name="Rossz 2" xfId="34464" xr:uid="{00000000-0005-0000-0000-0000B8C50000}"/>
    <cellStyle name="Rossz_AVA DVA EL" xfId="34465" xr:uid="{00000000-0005-0000-0000-0000B9C50000}"/>
    <cellStyle name="Rubrik1" xfId="34466" xr:uid="{00000000-0005-0000-0000-0000BAC50000}"/>
    <cellStyle name="Rubrik1 2" xfId="34467" xr:uid="{00000000-0005-0000-0000-0000BBC50000}"/>
    <cellStyle name="Rubrik1 3" xfId="34468" xr:uid="{00000000-0005-0000-0000-0000BCC50000}"/>
    <cellStyle name="Rubrik1 4" xfId="51966" xr:uid="{00000000-0005-0000-0000-0000BDC50000}"/>
    <cellStyle name="Rubrik1_AVA DVA EL" xfId="34469"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1"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1" xr:uid="{00000000-0005-0000-0000-0000D0C50000}"/>
    <cellStyle name="Salida 3 13" xfId="36746"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4" xr:uid="{00000000-0005-0000-0000-00000AC60000}"/>
    <cellStyle name="Salida_A02" xfId="55648" xr:uid="{C3C188F4-DED1-48C8-9490-994150BF67EA}"/>
    <cellStyle name="Salomon Logo" xfId="34470" xr:uid="{00000000-0005-0000-0000-00000CC60000}"/>
    <cellStyle name="Salomon Logo 2" xfId="34471" xr:uid="{00000000-0005-0000-0000-00000DC60000}"/>
    <cellStyle name="Salomon Logo 3" xfId="34472" xr:uid="{00000000-0005-0000-0000-00000EC60000}"/>
    <cellStyle name="Salomon Logo_AVA DVA EL" xfId="34473" xr:uid="{00000000-0005-0000-0000-00000FC60000}"/>
    <cellStyle name="Sammenkædet celle" xfId="34474" xr:uid="{00000000-0005-0000-0000-000010C60000}"/>
    <cellStyle name="Sammenkædet celle 2" xfId="34475" xr:uid="{00000000-0005-0000-0000-000011C60000}"/>
    <cellStyle name="Sammenkædet celle 3" xfId="34476" xr:uid="{00000000-0005-0000-0000-000012C60000}"/>
    <cellStyle name="Sammenkædet celle_AVA DVA EL" xfId="34477" xr:uid="{00000000-0005-0000-0000-000013C60000}"/>
    <cellStyle name="ScotchRule" xfId="34478" xr:uid="{00000000-0005-0000-0000-000014C60000}"/>
    <cellStyle name="ScotchRule 2" xfId="34479" xr:uid="{00000000-0005-0000-0000-000015C60000}"/>
    <cellStyle name="ScotchRule 3" xfId="34480" xr:uid="{00000000-0005-0000-0000-000016C60000}"/>
    <cellStyle name="ScotchRule_AVA DVA EL" xfId="34481" xr:uid="{00000000-0005-0000-0000-000017C60000}"/>
    <cellStyle name="semestre" xfId="51967" xr:uid="{00000000-0005-0000-0000-000018C60000}"/>
    <cellStyle name="Semleges" xfId="10213" xr:uid="{00000000-0005-0000-0000-000019C60000}"/>
    <cellStyle name="Semleges 2" xfId="34482" xr:uid="{00000000-0005-0000-0000-00001AC60000}"/>
    <cellStyle name="Semleges_AVA DVA EL" xfId="34483" xr:uid="{00000000-0005-0000-0000-00001BC60000}"/>
    <cellStyle name="Shaded" xfId="34484" xr:uid="{00000000-0005-0000-0000-00001CC60000}"/>
    <cellStyle name="Shaded 2" xfId="34485" xr:uid="{00000000-0005-0000-0000-00001DC60000}"/>
    <cellStyle name="Shaded 3" xfId="34486" xr:uid="{00000000-0005-0000-0000-00001EC60000}"/>
    <cellStyle name="Shaded_AVA DVA EL" xfId="34487"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88" xr:uid="{00000000-0005-0000-0000-000023C60000}"/>
    <cellStyle name="showExposure 2 2" xfId="36544" xr:uid="{00000000-0005-0000-0000-000024C60000}"/>
    <cellStyle name="showExposure 2 3" xfId="36772" xr:uid="{00000000-0005-0000-0000-000025C60000}"/>
    <cellStyle name="showExposure 3" xfId="36643" xr:uid="{00000000-0005-0000-0000-000026C60000}"/>
    <cellStyle name="showExposure 3 2" xfId="36799" xr:uid="{00000000-0005-0000-0000-000027C60000}"/>
    <cellStyle name="showExposure_AVA DVA EL" xfId="34489"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0" xr:uid="{00000000-0005-0000-0000-00002FC60000}"/>
    <cellStyle name="Single Accounting 2" xfId="34491" xr:uid="{00000000-0005-0000-0000-000030C60000}"/>
    <cellStyle name="Single Accounting 3" xfId="34492" xr:uid="{00000000-0005-0000-0000-000031C60000}"/>
    <cellStyle name="Single Accounting_AVA DVA EL" xfId="34493"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3"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2" xr:uid="{00000000-0005-0000-0000-000044C60000}"/>
    <cellStyle name="Skaičiavimas 3 13" xfId="36747"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3" xr:uid="{00000000-0005-0000-0000-00007EC60000}"/>
    <cellStyle name="Skaičiavimas 9" xfId="36921" xr:uid="{00000000-0005-0000-0000-00007FC60000}"/>
    <cellStyle name="Skaičiavimas_A02" xfId="55649" xr:uid="{6A3208CF-EF67-4AE7-9D52-BDA57F94B646}"/>
    <cellStyle name="Standard 2" xfId="10295" xr:uid="{00000000-0005-0000-0000-000082C60000}"/>
    <cellStyle name="Standard 2 2" xfId="10296" xr:uid="{00000000-0005-0000-0000-000083C60000}"/>
    <cellStyle name="Standard 2 2 2" xfId="34495" xr:uid="{00000000-0005-0000-0000-000084C60000}"/>
    <cellStyle name="Standard 2 2_AVA DVA EL" xfId="34496" xr:uid="{00000000-0005-0000-0000-000085C60000}"/>
    <cellStyle name="Standard 2 3" xfId="34497" xr:uid="{00000000-0005-0000-0000-000086C60000}"/>
    <cellStyle name="Standard 2_4Q16" xfId="34498"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499" xr:uid="{00000000-0005-0000-0000-00008BC60000}"/>
    <cellStyle name="Standard 3 2 2_AVA DVA EL" xfId="34500" xr:uid="{00000000-0005-0000-0000-00008CC60000}"/>
    <cellStyle name="Standard 3 2 3" xfId="10300" xr:uid="{00000000-0005-0000-0000-00008DC60000}"/>
    <cellStyle name="Standard 3 2 3 2" xfId="34501" xr:uid="{00000000-0005-0000-0000-00008EC60000}"/>
    <cellStyle name="Standard 3 2 3_AVA DVA EL" xfId="34502"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3" xr:uid="{00000000-0005-0000-0000-000094C60000}"/>
    <cellStyle name="Standard 3 3_AVA DVA EL" xfId="34504" xr:uid="{00000000-0005-0000-0000-000095C60000}"/>
    <cellStyle name="Standard 3_4Q16" xfId="34505" xr:uid="{00000000-0005-0000-0000-000096C60000}"/>
    <cellStyle name="Standard 4" xfId="10305" xr:uid="{00000000-0005-0000-0000-000097C60000}"/>
    <cellStyle name="Standard 4 2" xfId="34506" xr:uid="{00000000-0005-0000-0000-000098C60000}"/>
    <cellStyle name="Standard 4_AVA DVA EL" xfId="34507" xr:uid="{00000000-0005-0000-0000-000099C60000}"/>
    <cellStyle name="Standard_01d Geographische Märkte" xfId="10306" xr:uid="{00000000-0005-0000-0000-00009AC60000}"/>
    <cellStyle name="Standaard_Blad1" xfId="34494" xr:uid="{00000000-0005-0000-0000-000081C60000}"/>
    <cellStyle name="Stil 1" xfId="10307" xr:uid="{00000000-0005-0000-0000-00009BC60000}"/>
    <cellStyle name="Stil 1 10" xfId="51968" xr:uid="{00000000-0005-0000-0000-00009CC60000}"/>
    <cellStyle name="Stil 1 10 2" xfId="51969" xr:uid="{00000000-0005-0000-0000-00009DC60000}"/>
    <cellStyle name="Stil 1 11" xfId="51970" xr:uid="{00000000-0005-0000-0000-00009EC60000}"/>
    <cellStyle name="Stil 1 11 2" xfId="51971" xr:uid="{00000000-0005-0000-0000-00009FC60000}"/>
    <cellStyle name="Stil 1 12" xfId="51972" xr:uid="{00000000-0005-0000-0000-0000A0C60000}"/>
    <cellStyle name="Stil 1 12 2" xfId="51973" xr:uid="{00000000-0005-0000-0000-0000A1C60000}"/>
    <cellStyle name="Stil 1 13" xfId="51974" xr:uid="{00000000-0005-0000-0000-0000A2C60000}"/>
    <cellStyle name="Stil 1 13 2" xfId="51975" xr:uid="{00000000-0005-0000-0000-0000A3C60000}"/>
    <cellStyle name="Stil 1 14" xfId="51976" xr:uid="{00000000-0005-0000-0000-0000A4C60000}"/>
    <cellStyle name="Stil 1 14 2" xfId="51977" xr:uid="{00000000-0005-0000-0000-0000A5C60000}"/>
    <cellStyle name="Stil 1 15" xfId="51978" xr:uid="{00000000-0005-0000-0000-0000A6C60000}"/>
    <cellStyle name="Stil 1 2" xfId="10308" xr:uid="{00000000-0005-0000-0000-0000A7C60000}"/>
    <cellStyle name="Stil 1 2 2" xfId="34508" xr:uid="{00000000-0005-0000-0000-0000A8C60000}"/>
    <cellStyle name="Stil 1 2 2 2" xfId="34509" xr:uid="{00000000-0005-0000-0000-0000A9C60000}"/>
    <cellStyle name="Stil 1 2 2 2 2" xfId="40169" xr:uid="{00000000-0005-0000-0000-0000AAC60000}"/>
    <cellStyle name="Stil 1 2 2 2 2 2" xfId="51979" xr:uid="{00000000-0005-0000-0000-0000ABC60000}"/>
    <cellStyle name="Stil 1 2 2 2 3" xfId="51980" xr:uid="{00000000-0005-0000-0000-0000ACC60000}"/>
    <cellStyle name="Stil 1 2 2 2_3. Chng in credit spreads" xfId="51981" xr:uid="{00000000-0005-0000-0000-0000ADC60000}"/>
    <cellStyle name="Stil 1 2 2 3" xfId="34510" xr:uid="{00000000-0005-0000-0000-0000AEC60000}"/>
    <cellStyle name="Stil 1 2 2 3 2" xfId="51982" xr:uid="{00000000-0005-0000-0000-0000AFC60000}"/>
    <cellStyle name="Stil 1 2 2 4" xfId="40168" xr:uid="{00000000-0005-0000-0000-0000B0C60000}"/>
    <cellStyle name="Stil 1 2 2_3. Chng in credit spreads" xfId="51983" xr:uid="{00000000-0005-0000-0000-0000B1C60000}"/>
    <cellStyle name="Stil 1 2 3" xfId="34511" xr:uid="{00000000-0005-0000-0000-0000B2C60000}"/>
    <cellStyle name="Stil 1 2 3 2" xfId="51984" xr:uid="{00000000-0005-0000-0000-0000B3C60000}"/>
    <cellStyle name="Stil 1 2 3 2 2" xfId="51985" xr:uid="{00000000-0005-0000-0000-0000B4C60000}"/>
    <cellStyle name="Stil 1 2 3 3" xfId="51986" xr:uid="{00000000-0005-0000-0000-0000B5C60000}"/>
    <cellStyle name="Stil 1 2 3 3 2" xfId="51987" xr:uid="{00000000-0005-0000-0000-0000B6C60000}"/>
    <cellStyle name="Stil 1 2 3 4" xfId="51988" xr:uid="{00000000-0005-0000-0000-0000B7C60000}"/>
    <cellStyle name="Stil 1 2 3_3. Chng in credit spreads" xfId="51989" xr:uid="{00000000-0005-0000-0000-0000B8C60000}"/>
    <cellStyle name="Stil 1 2 4" xfId="51990" xr:uid="{00000000-0005-0000-0000-0000B9C60000}"/>
    <cellStyle name="Stil 1 2 4 2" xfId="51991" xr:uid="{00000000-0005-0000-0000-0000BAC60000}"/>
    <cellStyle name="Stil 1 2 4 2 2" xfId="51992" xr:uid="{00000000-0005-0000-0000-0000BBC60000}"/>
    <cellStyle name="Stil 1 2 4 3" xfId="51993" xr:uid="{00000000-0005-0000-0000-0000BCC60000}"/>
    <cellStyle name="Stil 1 2 4_3. Chng in credit spreads" xfId="51994" xr:uid="{00000000-0005-0000-0000-0000BDC60000}"/>
    <cellStyle name="Stil 1 2_3. Chng in credit spreads" xfId="51995" xr:uid="{00000000-0005-0000-0000-0000BEC60000}"/>
    <cellStyle name="Stil 1 3" xfId="10309" xr:uid="{00000000-0005-0000-0000-0000BFC60000}"/>
    <cellStyle name="Stil 1 3 2" xfId="34512" xr:uid="{00000000-0005-0000-0000-0000C0C60000}"/>
    <cellStyle name="Stil 1 3 2 2" xfId="34513" xr:uid="{00000000-0005-0000-0000-0000C1C60000}"/>
    <cellStyle name="Stil 1 3 2 2 2" xfId="34514" xr:uid="{00000000-0005-0000-0000-0000C2C60000}"/>
    <cellStyle name="Stil 1 3 2 2 3" xfId="34515" xr:uid="{00000000-0005-0000-0000-0000C3C60000}"/>
    <cellStyle name="Stil 1 3 2 2_AVA DVA EL" xfId="34516" xr:uid="{00000000-0005-0000-0000-0000C4C60000}"/>
    <cellStyle name="Stil 1 3 2 3" xfId="34517" xr:uid="{00000000-0005-0000-0000-0000C5C60000}"/>
    <cellStyle name="Stil 1 3 2 3 2" xfId="51996" xr:uid="{00000000-0005-0000-0000-0000C6C60000}"/>
    <cellStyle name="Stil 1 3 2 4" xfId="34518" xr:uid="{00000000-0005-0000-0000-0000C7C60000}"/>
    <cellStyle name="Stil 1 3 2 5" xfId="51997" xr:uid="{00000000-0005-0000-0000-0000C8C60000}"/>
    <cellStyle name="Stil 1 3 2_3. Chng in credit spreads" xfId="51998" xr:uid="{00000000-0005-0000-0000-0000C9C60000}"/>
    <cellStyle name="Stil 1 3 3" xfId="34519" xr:uid="{00000000-0005-0000-0000-0000CAC60000}"/>
    <cellStyle name="Stil 1 3 3 2" xfId="34520" xr:uid="{00000000-0005-0000-0000-0000CBC60000}"/>
    <cellStyle name="Stil 1 3 3 2 2" xfId="51999" xr:uid="{00000000-0005-0000-0000-0000CCC60000}"/>
    <cellStyle name="Stil 1 3 3 3" xfId="34521" xr:uid="{00000000-0005-0000-0000-0000CDC60000}"/>
    <cellStyle name="Stil 1 3 3 3 2" xfId="52000" xr:uid="{00000000-0005-0000-0000-0000CEC60000}"/>
    <cellStyle name="Stil 1 3 3 4" xfId="52001" xr:uid="{00000000-0005-0000-0000-0000CFC60000}"/>
    <cellStyle name="Stil 1 3 3 4 2" xfId="52002" xr:uid="{00000000-0005-0000-0000-0000D0C60000}"/>
    <cellStyle name="Stil 1 3 3_3. Chng in credit spreads" xfId="52003" xr:uid="{00000000-0005-0000-0000-0000D1C60000}"/>
    <cellStyle name="Stil 1 3 4" xfId="34522" xr:uid="{00000000-0005-0000-0000-0000D2C60000}"/>
    <cellStyle name="Stil 1 3 4 2" xfId="52004" xr:uid="{00000000-0005-0000-0000-0000D3C60000}"/>
    <cellStyle name="Stil 1 3 5" xfId="52005" xr:uid="{00000000-0005-0000-0000-0000D4C60000}"/>
    <cellStyle name="Stil 1 3_3. Chng in credit spreads" xfId="52006" xr:uid="{00000000-0005-0000-0000-0000D5C60000}"/>
    <cellStyle name="Stil 1 4" xfId="10310" xr:uid="{00000000-0005-0000-0000-0000D6C60000}"/>
    <cellStyle name="Stil 1 4 2" xfId="34523" xr:uid="{00000000-0005-0000-0000-0000D7C60000}"/>
    <cellStyle name="Stil 1 4 2 2" xfId="52007" xr:uid="{00000000-0005-0000-0000-0000D8C60000}"/>
    <cellStyle name="Stil 1 4 2 2 2" xfId="52008" xr:uid="{00000000-0005-0000-0000-0000D9C60000}"/>
    <cellStyle name="Stil 1 4 2 3" xfId="52009" xr:uid="{00000000-0005-0000-0000-0000DAC60000}"/>
    <cellStyle name="Stil 1 4 2 3 2" xfId="52010" xr:uid="{00000000-0005-0000-0000-0000DBC60000}"/>
    <cellStyle name="Stil 1 4 2 4" xfId="52011" xr:uid="{00000000-0005-0000-0000-0000DCC60000}"/>
    <cellStyle name="Stil 1 4 2_3. Chng in credit spreads" xfId="52012" xr:uid="{00000000-0005-0000-0000-0000DDC60000}"/>
    <cellStyle name="Stil 1 4 3" xfId="34524" xr:uid="{00000000-0005-0000-0000-0000DEC60000}"/>
    <cellStyle name="Stil 1 4 3 2" xfId="52013" xr:uid="{00000000-0005-0000-0000-0000DFC60000}"/>
    <cellStyle name="Stil 1 4 4" xfId="52014" xr:uid="{00000000-0005-0000-0000-0000E0C60000}"/>
    <cellStyle name="Stil 1 4 4 2" xfId="52015" xr:uid="{00000000-0005-0000-0000-0000E1C60000}"/>
    <cellStyle name="Stil 1 4_3. Chng in credit spreads" xfId="52016" xr:uid="{00000000-0005-0000-0000-0000E2C60000}"/>
    <cellStyle name="Stil 1 5" xfId="34525" xr:uid="{00000000-0005-0000-0000-0000E3C60000}"/>
    <cellStyle name="Stil 1 5 2" xfId="52017" xr:uid="{00000000-0005-0000-0000-0000E4C60000}"/>
    <cellStyle name="Stil 1 5 2 2" xfId="52018" xr:uid="{00000000-0005-0000-0000-0000E5C60000}"/>
    <cellStyle name="Stil 1 5 2 2 2" xfId="52019" xr:uid="{00000000-0005-0000-0000-0000E6C60000}"/>
    <cellStyle name="Stil 1 5 2 3" xfId="52020" xr:uid="{00000000-0005-0000-0000-0000E7C60000}"/>
    <cellStyle name="Stil 1 5 2_3. Chng in credit spreads" xfId="52021" xr:uid="{00000000-0005-0000-0000-0000E8C60000}"/>
    <cellStyle name="Stil 1 5 3" xfId="52022" xr:uid="{00000000-0005-0000-0000-0000E9C60000}"/>
    <cellStyle name="Stil 1 5 3 2" xfId="52023" xr:uid="{00000000-0005-0000-0000-0000EAC60000}"/>
    <cellStyle name="Stil 1 5 4" xfId="52024" xr:uid="{00000000-0005-0000-0000-0000EBC60000}"/>
    <cellStyle name="Stil 1 5_3. Chng in credit spreads" xfId="52025" xr:uid="{00000000-0005-0000-0000-0000ECC60000}"/>
    <cellStyle name="Stil 1 6" xfId="36922" xr:uid="{00000000-0005-0000-0000-0000EDC60000}"/>
    <cellStyle name="Stil 1 6 2" xfId="52026" xr:uid="{00000000-0005-0000-0000-0000EEC60000}"/>
    <cellStyle name="Stil 1 6 2 2" xfId="52027" xr:uid="{00000000-0005-0000-0000-0000EFC60000}"/>
    <cellStyle name="Stil 1 6 2 2 2" xfId="52028" xr:uid="{00000000-0005-0000-0000-0000F0C60000}"/>
    <cellStyle name="Stil 1 6 2 3" xfId="52029" xr:uid="{00000000-0005-0000-0000-0000F1C60000}"/>
    <cellStyle name="Stil 1 6 2_3. Chng in credit spreads" xfId="52030" xr:uid="{00000000-0005-0000-0000-0000F2C60000}"/>
    <cellStyle name="Stil 1 6 3" xfId="52031" xr:uid="{00000000-0005-0000-0000-0000F3C60000}"/>
    <cellStyle name="Stil 1 6_3. Chng in credit spreads" xfId="52032" xr:uid="{00000000-0005-0000-0000-0000F4C60000}"/>
    <cellStyle name="Stil 1 7" xfId="52033" xr:uid="{00000000-0005-0000-0000-0000F5C60000}"/>
    <cellStyle name="Stil 1 7 2" xfId="52034" xr:uid="{00000000-0005-0000-0000-0000F6C60000}"/>
    <cellStyle name="Stil 1 7 2 2" xfId="52035" xr:uid="{00000000-0005-0000-0000-0000F7C60000}"/>
    <cellStyle name="Stil 1 7 2 2 2" xfId="52036" xr:uid="{00000000-0005-0000-0000-0000F8C60000}"/>
    <cellStyle name="Stil 1 7 2 3" xfId="52037" xr:uid="{00000000-0005-0000-0000-0000F9C60000}"/>
    <cellStyle name="Stil 1 7 2_3. Chng in credit spreads" xfId="52038" xr:uid="{00000000-0005-0000-0000-0000FAC60000}"/>
    <cellStyle name="Stil 1 7 3" xfId="52039" xr:uid="{00000000-0005-0000-0000-0000FBC60000}"/>
    <cellStyle name="Stil 1 7 3 2" xfId="52040" xr:uid="{00000000-0005-0000-0000-0000FCC60000}"/>
    <cellStyle name="Stil 1 7 4" xfId="52041" xr:uid="{00000000-0005-0000-0000-0000FDC60000}"/>
    <cellStyle name="Stil 1 7 4 2" xfId="52042" xr:uid="{00000000-0005-0000-0000-0000FEC60000}"/>
    <cellStyle name="Stil 1 7 5" xfId="52043" xr:uid="{00000000-0005-0000-0000-0000FFC60000}"/>
    <cellStyle name="Stil 1 7 5 2" xfId="52044" xr:uid="{00000000-0005-0000-0000-000000C70000}"/>
    <cellStyle name="Stil 1 7 6" xfId="52045" xr:uid="{00000000-0005-0000-0000-000001C70000}"/>
    <cellStyle name="Stil 1 7_3. Chng in credit spreads" xfId="52046" xr:uid="{00000000-0005-0000-0000-000002C70000}"/>
    <cellStyle name="Stil 1 8" xfId="52047" xr:uid="{00000000-0005-0000-0000-000003C70000}"/>
    <cellStyle name="Stil 1 8 2" xfId="52048" xr:uid="{00000000-0005-0000-0000-000004C70000}"/>
    <cellStyle name="Stil 1 8 2 2" xfId="52049" xr:uid="{00000000-0005-0000-0000-000005C70000}"/>
    <cellStyle name="Stil 1 8 3" xfId="52050" xr:uid="{00000000-0005-0000-0000-000006C70000}"/>
    <cellStyle name="Stil 1 8 3 2" xfId="52051" xr:uid="{00000000-0005-0000-0000-000007C70000}"/>
    <cellStyle name="Stil 1 8 4" xfId="52052" xr:uid="{00000000-0005-0000-0000-000008C70000}"/>
    <cellStyle name="Stil 1 8_3. Chng in credit spreads" xfId="52053" xr:uid="{00000000-0005-0000-0000-000009C70000}"/>
    <cellStyle name="Stil 1 9" xfId="52054" xr:uid="{00000000-0005-0000-0000-00000AC70000}"/>
    <cellStyle name="Stil 1 9 2" xfId="52055" xr:uid="{00000000-0005-0000-0000-00000BC70000}"/>
    <cellStyle name="Stil 1_3. Chng in credit spreads" xfId="52056" xr:uid="{00000000-0005-0000-0000-00000CC70000}"/>
    <cellStyle name="Stil 10" xfId="10311" xr:uid="{00000000-0005-0000-0000-00000DC70000}"/>
    <cellStyle name="Stil 10 2" xfId="52057" xr:uid="{00000000-0005-0000-0000-00000EC70000}"/>
    <cellStyle name="Stil 10 2 2" xfId="52058" xr:uid="{00000000-0005-0000-0000-00000FC70000}"/>
    <cellStyle name="Stil 10 3" xfId="52059" xr:uid="{00000000-0005-0000-0000-000010C70000}"/>
    <cellStyle name="Stil 10 4" xfId="52060" xr:uid="{00000000-0005-0000-0000-000011C70000}"/>
    <cellStyle name="Stil 10_3. Chng in credit spreads" xfId="52061" xr:uid="{00000000-0005-0000-0000-000012C70000}"/>
    <cellStyle name="Stil 11" xfId="10312" xr:uid="{00000000-0005-0000-0000-000013C70000}"/>
    <cellStyle name="Stil 11 2" xfId="52062" xr:uid="{00000000-0005-0000-0000-000014C70000}"/>
    <cellStyle name="Stil 11 2 2" xfId="52063" xr:uid="{00000000-0005-0000-0000-000015C70000}"/>
    <cellStyle name="Stil 11 3" xfId="52064" xr:uid="{00000000-0005-0000-0000-000016C70000}"/>
    <cellStyle name="Stil 11 4" xfId="52065" xr:uid="{00000000-0005-0000-0000-000017C70000}"/>
    <cellStyle name="Stil 11_3. Chng in credit spreads" xfId="52066" xr:uid="{00000000-0005-0000-0000-000018C70000}"/>
    <cellStyle name="Stil 12" xfId="10313" xr:uid="{00000000-0005-0000-0000-000019C70000}"/>
    <cellStyle name="Stil 12 2" xfId="52067" xr:uid="{00000000-0005-0000-0000-00001AC70000}"/>
    <cellStyle name="Stil 12 2 2" xfId="52068" xr:uid="{00000000-0005-0000-0000-00001BC70000}"/>
    <cellStyle name="Stil 12 3" xfId="52069" xr:uid="{00000000-0005-0000-0000-00001CC70000}"/>
    <cellStyle name="Stil 12 4" xfId="52070" xr:uid="{00000000-0005-0000-0000-00001DC70000}"/>
    <cellStyle name="Stil 12_3. Chng in credit spreads" xfId="52071" xr:uid="{00000000-0005-0000-0000-00001EC70000}"/>
    <cellStyle name="Stil 13" xfId="10314" xr:uid="{00000000-0005-0000-0000-00001FC70000}"/>
    <cellStyle name="Stil 13 2" xfId="52072" xr:uid="{00000000-0005-0000-0000-000020C70000}"/>
    <cellStyle name="Stil 14" xfId="10315" xr:uid="{00000000-0005-0000-0000-000021C70000}"/>
    <cellStyle name="Stil 14 2" xfId="52073" xr:uid="{00000000-0005-0000-0000-000022C70000}"/>
    <cellStyle name="Stil 14 2 2" xfId="52074" xr:uid="{00000000-0005-0000-0000-000023C70000}"/>
    <cellStyle name="Stil 14 3" xfId="52075" xr:uid="{00000000-0005-0000-0000-000024C70000}"/>
    <cellStyle name="Stil 14 4" xfId="52076" xr:uid="{00000000-0005-0000-0000-000025C70000}"/>
    <cellStyle name="Stil 14_3. Chng in credit spreads" xfId="52077" xr:uid="{00000000-0005-0000-0000-000026C70000}"/>
    <cellStyle name="Stil 15" xfId="10316" xr:uid="{00000000-0005-0000-0000-000027C70000}"/>
    <cellStyle name="Stil 15 2" xfId="52078" xr:uid="{00000000-0005-0000-0000-000028C70000}"/>
    <cellStyle name="Stil 15 2 2" xfId="52079" xr:uid="{00000000-0005-0000-0000-000029C70000}"/>
    <cellStyle name="Stil 15 3" xfId="52080" xr:uid="{00000000-0005-0000-0000-00002AC70000}"/>
    <cellStyle name="Stil 15 4" xfId="52081" xr:uid="{00000000-0005-0000-0000-00002BC70000}"/>
    <cellStyle name="Stil 15_3. Chng in credit spreads" xfId="52082" xr:uid="{00000000-0005-0000-0000-00002CC70000}"/>
    <cellStyle name="Stil 16" xfId="10317" xr:uid="{00000000-0005-0000-0000-00002DC70000}"/>
    <cellStyle name="Stil 16 2" xfId="52083" xr:uid="{00000000-0005-0000-0000-00002EC70000}"/>
    <cellStyle name="Stil 16 2 2" xfId="52084" xr:uid="{00000000-0005-0000-0000-00002FC70000}"/>
    <cellStyle name="Stil 16 3" xfId="52085" xr:uid="{00000000-0005-0000-0000-000030C70000}"/>
    <cellStyle name="Stil 16 4" xfId="52086" xr:uid="{00000000-0005-0000-0000-000031C70000}"/>
    <cellStyle name="Stil 16_3. Chng in credit spreads" xfId="52087" xr:uid="{00000000-0005-0000-0000-000032C70000}"/>
    <cellStyle name="Stil 17" xfId="10318" xr:uid="{00000000-0005-0000-0000-000033C70000}"/>
    <cellStyle name="Stil 17 2" xfId="52088" xr:uid="{00000000-0005-0000-0000-000034C70000}"/>
    <cellStyle name="Stil 17 2 2" xfId="52089" xr:uid="{00000000-0005-0000-0000-000035C70000}"/>
    <cellStyle name="Stil 17 3" xfId="52090" xr:uid="{00000000-0005-0000-0000-000036C70000}"/>
    <cellStyle name="Stil 17 4" xfId="52091" xr:uid="{00000000-0005-0000-0000-000037C70000}"/>
    <cellStyle name="Stil 17_3. Chng in credit spreads" xfId="52092" xr:uid="{00000000-0005-0000-0000-000038C70000}"/>
    <cellStyle name="Stil 18" xfId="10319" xr:uid="{00000000-0005-0000-0000-000039C70000}"/>
    <cellStyle name="Stil 18 2" xfId="52093" xr:uid="{00000000-0005-0000-0000-00003AC70000}"/>
    <cellStyle name="Stil 18 2 2" xfId="52094" xr:uid="{00000000-0005-0000-0000-00003BC70000}"/>
    <cellStyle name="Stil 18 3" xfId="52095" xr:uid="{00000000-0005-0000-0000-00003CC70000}"/>
    <cellStyle name="Stil 18 4" xfId="52096" xr:uid="{00000000-0005-0000-0000-00003DC70000}"/>
    <cellStyle name="Stil 18_3. Chng in credit spreads" xfId="52097" xr:uid="{00000000-0005-0000-0000-00003EC70000}"/>
    <cellStyle name="Stil 19" xfId="10320" xr:uid="{00000000-0005-0000-0000-00003FC70000}"/>
    <cellStyle name="Stil 19 2" xfId="52098" xr:uid="{00000000-0005-0000-0000-000040C70000}"/>
    <cellStyle name="Stil 19 2 2" xfId="52099" xr:uid="{00000000-0005-0000-0000-000041C70000}"/>
    <cellStyle name="Stil 19 3" xfId="52100" xr:uid="{00000000-0005-0000-0000-000042C70000}"/>
    <cellStyle name="Stil 19 4" xfId="52101" xr:uid="{00000000-0005-0000-0000-000043C70000}"/>
    <cellStyle name="Stil 19_3. Chng in credit spreads" xfId="52102" xr:uid="{00000000-0005-0000-0000-000044C70000}"/>
    <cellStyle name="Stil 2" xfId="10321" xr:uid="{00000000-0005-0000-0000-000045C70000}"/>
    <cellStyle name="Stil 2 2" xfId="34526" xr:uid="{00000000-0005-0000-0000-000046C70000}"/>
    <cellStyle name="Stil 2 2 2" xfId="52103" xr:uid="{00000000-0005-0000-0000-000047C70000}"/>
    <cellStyle name="Stil 2 3" xfId="34527" xr:uid="{00000000-0005-0000-0000-000048C70000}"/>
    <cellStyle name="Stil 2_3. Chng in credit spreads" xfId="52104" xr:uid="{00000000-0005-0000-0000-000049C70000}"/>
    <cellStyle name="Stil 20" xfId="10322" xr:uid="{00000000-0005-0000-0000-00004AC70000}"/>
    <cellStyle name="Stil 20 2" xfId="52105" xr:uid="{00000000-0005-0000-0000-00004BC70000}"/>
    <cellStyle name="Stil 20 2 2" xfId="52106" xr:uid="{00000000-0005-0000-0000-00004CC70000}"/>
    <cellStyle name="Stil 20 3" xfId="52107" xr:uid="{00000000-0005-0000-0000-00004DC70000}"/>
    <cellStyle name="Stil 20 4" xfId="52108" xr:uid="{00000000-0005-0000-0000-00004EC70000}"/>
    <cellStyle name="Stil 20_3. Chng in credit spreads" xfId="52109" xr:uid="{00000000-0005-0000-0000-00004FC70000}"/>
    <cellStyle name="Stil 21" xfId="10323" xr:uid="{00000000-0005-0000-0000-000050C70000}"/>
    <cellStyle name="Stil 21 2" xfId="52110" xr:uid="{00000000-0005-0000-0000-000051C70000}"/>
    <cellStyle name="Stil 21 2 2" xfId="52111" xr:uid="{00000000-0005-0000-0000-000052C70000}"/>
    <cellStyle name="Stil 21 3" xfId="52112" xr:uid="{00000000-0005-0000-0000-000053C70000}"/>
    <cellStyle name="Stil 21 4" xfId="52113" xr:uid="{00000000-0005-0000-0000-000054C70000}"/>
    <cellStyle name="Stil 21_3. Chng in credit spreads" xfId="52114" xr:uid="{00000000-0005-0000-0000-000055C70000}"/>
    <cellStyle name="Stil 22" xfId="10324" xr:uid="{00000000-0005-0000-0000-000056C70000}"/>
    <cellStyle name="Stil 22 2" xfId="52115" xr:uid="{00000000-0005-0000-0000-000057C70000}"/>
    <cellStyle name="Stil 22 2 2" xfId="52116" xr:uid="{00000000-0005-0000-0000-000058C70000}"/>
    <cellStyle name="Stil 22 3" xfId="52117" xr:uid="{00000000-0005-0000-0000-000059C70000}"/>
    <cellStyle name="Stil 22 4" xfId="52118" xr:uid="{00000000-0005-0000-0000-00005AC70000}"/>
    <cellStyle name="Stil 22_3. Chng in credit spreads" xfId="52119" xr:uid="{00000000-0005-0000-0000-00005BC70000}"/>
    <cellStyle name="Stil 23" xfId="10325" xr:uid="{00000000-0005-0000-0000-00005CC70000}"/>
    <cellStyle name="Stil 23 2" xfId="52120" xr:uid="{00000000-0005-0000-0000-00005DC70000}"/>
    <cellStyle name="Stil 23 2 2" xfId="52121" xr:uid="{00000000-0005-0000-0000-00005EC70000}"/>
    <cellStyle name="Stil 23 3" xfId="52122" xr:uid="{00000000-0005-0000-0000-00005FC70000}"/>
    <cellStyle name="Stil 23 4" xfId="52123" xr:uid="{00000000-0005-0000-0000-000060C70000}"/>
    <cellStyle name="Stil 23_3. Chng in credit spreads" xfId="52124" xr:uid="{00000000-0005-0000-0000-000061C70000}"/>
    <cellStyle name="Stil 24" xfId="10326" xr:uid="{00000000-0005-0000-0000-000062C70000}"/>
    <cellStyle name="Stil 24 2" xfId="52125" xr:uid="{00000000-0005-0000-0000-000063C70000}"/>
    <cellStyle name="Stil 24 2 2" xfId="52126" xr:uid="{00000000-0005-0000-0000-000064C70000}"/>
    <cellStyle name="Stil 24 3" xfId="52127" xr:uid="{00000000-0005-0000-0000-000065C70000}"/>
    <cellStyle name="Stil 24 4" xfId="52128" xr:uid="{00000000-0005-0000-0000-000066C70000}"/>
    <cellStyle name="Stil 24_3. Chng in credit spreads" xfId="52129" xr:uid="{00000000-0005-0000-0000-000067C70000}"/>
    <cellStyle name="Stil 25" xfId="10327" xr:uid="{00000000-0005-0000-0000-000068C70000}"/>
    <cellStyle name="Stil 25 2" xfId="52130" xr:uid="{00000000-0005-0000-0000-000069C70000}"/>
    <cellStyle name="Stil 25 2 2" xfId="52131" xr:uid="{00000000-0005-0000-0000-00006AC70000}"/>
    <cellStyle name="Stil 25 3" xfId="52132" xr:uid="{00000000-0005-0000-0000-00006BC70000}"/>
    <cellStyle name="Stil 25 4" xfId="52133" xr:uid="{00000000-0005-0000-0000-00006CC70000}"/>
    <cellStyle name="Stil 25_3. Chng in credit spreads" xfId="52134" xr:uid="{00000000-0005-0000-0000-00006DC70000}"/>
    <cellStyle name="Stil 26" xfId="10328" xr:uid="{00000000-0005-0000-0000-00006EC70000}"/>
    <cellStyle name="Stil 26 2" xfId="52135" xr:uid="{00000000-0005-0000-0000-00006FC70000}"/>
    <cellStyle name="Stil 26 2 2" xfId="52136" xr:uid="{00000000-0005-0000-0000-000070C70000}"/>
    <cellStyle name="Stil 26 3" xfId="52137" xr:uid="{00000000-0005-0000-0000-000071C70000}"/>
    <cellStyle name="Stil 26 4" xfId="52138" xr:uid="{00000000-0005-0000-0000-000072C70000}"/>
    <cellStyle name="Stil 26_3. Chng in credit spreads" xfId="52139" xr:uid="{00000000-0005-0000-0000-000073C70000}"/>
    <cellStyle name="Stil 27" xfId="10329" xr:uid="{00000000-0005-0000-0000-000074C70000}"/>
    <cellStyle name="Stil 27 2" xfId="52140" xr:uid="{00000000-0005-0000-0000-000075C70000}"/>
    <cellStyle name="Stil 27 2 2" xfId="52141" xr:uid="{00000000-0005-0000-0000-000076C70000}"/>
    <cellStyle name="Stil 27 3" xfId="52142" xr:uid="{00000000-0005-0000-0000-000077C70000}"/>
    <cellStyle name="Stil 27 4" xfId="52143" xr:uid="{00000000-0005-0000-0000-000078C70000}"/>
    <cellStyle name="Stil 27_3. Chng in credit spreads" xfId="52144" xr:uid="{00000000-0005-0000-0000-000079C70000}"/>
    <cellStyle name="Stil 28" xfId="10330" xr:uid="{00000000-0005-0000-0000-00007AC70000}"/>
    <cellStyle name="Stil 28 2" xfId="52145" xr:uid="{00000000-0005-0000-0000-00007BC70000}"/>
    <cellStyle name="Stil 29" xfId="10331" xr:uid="{00000000-0005-0000-0000-00007CC70000}"/>
    <cellStyle name="Stil 29 2" xfId="52146" xr:uid="{00000000-0005-0000-0000-00007DC70000}"/>
    <cellStyle name="Stil 3" xfId="10332" xr:uid="{00000000-0005-0000-0000-00007EC70000}"/>
    <cellStyle name="Stil 3 2" xfId="52147" xr:uid="{00000000-0005-0000-0000-00007FC70000}"/>
    <cellStyle name="Stil 3 2 2" xfId="52148" xr:uid="{00000000-0005-0000-0000-000080C70000}"/>
    <cellStyle name="Stil 3 3" xfId="52149" xr:uid="{00000000-0005-0000-0000-000081C70000}"/>
    <cellStyle name="Stil 3 4" xfId="52150" xr:uid="{00000000-0005-0000-0000-000082C70000}"/>
    <cellStyle name="Stil 3_3. Chng in credit spreads" xfId="52151" xr:uid="{00000000-0005-0000-0000-000083C70000}"/>
    <cellStyle name="Stil 30" xfId="10333" xr:uid="{00000000-0005-0000-0000-000084C70000}"/>
    <cellStyle name="Stil 30 2" xfId="52152" xr:uid="{00000000-0005-0000-0000-000085C70000}"/>
    <cellStyle name="Stil 30 2 2" xfId="52153" xr:uid="{00000000-0005-0000-0000-000086C70000}"/>
    <cellStyle name="Stil 30 3" xfId="52154" xr:uid="{00000000-0005-0000-0000-000087C70000}"/>
    <cellStyle name="Stil 30 4" xfId="52155" xr:uid="{00000000-0005-0000-0000-000088C70000}"/>
    <cellStyle name="Stil 30_3. Chng in credit spreads" xfId="52156" xr:uid="{00000000-0005-0000-0000-000089C70000}"/>
    <cellStyle name="Stil 31" xfId="10334" xr:uid="{00000000-0005-0000-0000-00008AC70000}"/>
    <cellStyle name="Stil 31 2" xfId="52157" xr:uid="{00000000-0005-0000-0000-00008BC70000}"/>
    <cellStyle name="Stil 31 2 2" xfId="52158" xr:uid="{00000000-0005-0000-0000-00008CC70000}"/>
    <cellStyle name="Stil 31 3" xfId="52159" xr:uid="{00000000-0005-0000-0000-00008DC70000}"/>
    <cellStyle name="Stil 31 4" xfId="52160" xr:uid="{00000000-0005-0000-0000-00008EC70000}"/>
    <cellStyle name="Stil 31_3. Chng in credit spreads" xfId="52161" xr:uid="{00000000-0005-0000-0000-00008FC70000}"/>
    <cellStyle name="Stil 32" xfId="10335" xr:uid="{00000000-0005-0000-0000-000090C70000}"/>
    <cellStyle name="Stil 32 2" xfId="52162" xr:uid="{00000000-0005-0000-0000-000091C70000}"/>
    <cellStyle name="Stil 32 2 2" xfId="52163" xr:uid="{00000000-0005-0000-0000-000092C70000}"/>
    <cellStyle name="Stil 32 3" xfId="52164" xr:uid="{00000000-0005-0000-0000-000093C70000}"/>
    <cellStyle name="Stil 32 4" xfId="52165" xr:uid="{00000000-0005-0000-0000-000094C70000}"/>
    <cellStyle name="Stil 32_3. Chng in credit spreads" xfId="52166" xr:uid="{00000000-0005-0000-0000-000095C70000}"/>
    <cellStyle name="Stil 33" xfId="10336" xr:uid="{00000000-0005-0000-0000-000096C70000}"/>
    <cellStyle name="Stil 33 2" xfId="52167" xr:uid="{00000000-0005-0000-0000-000097C70000}"/>
    <cellStyle name="Stil 33 2 2" xfId="52168" xr:uid="{00000000-0005-0000-0000-000098C70000}"/>
    <cellStyle name="Stil 33 3" xfId="52169" xr:uid="{00000000-0005-0000-0000-000099C70000}"/>
    <cellStyle name="Stil 33 4" xfId="52170" xr:uid="{00000000-0005-0000-0000-00009AC70000}"/>
    <cellStyle name="Stil 33_3. Chng in credit spreads" xfId="52171" xr:uid="{00000000-0005-0000-0000-00009BC70000}"/>
    <cellStyle name="Stil 34" xfId="10337" xr:uid="{00000000-0005-0000-0000-00009CC70000}"/>
    <cellStyle name="Stil 34 2" xfId="52172" xr:uid="{00000000-0005-0000-0000-00009DC70000}"/>
    <cellStyle name="Stil 34 2 2" xfId="52173" xr:uid="{00000000-0005-0000-0000-00009EC70000}"/>
    <cellStyle name="Stil 34 3" xfId="52174" xr:uid="{00000000-0005-0000-0000-00009FC70000}"/>
    <cellStyle name="Stil 34 4" xfId="52175" xr:uid="{00000000-0005-0000-0000-0000A0C70000}"/>
    <cellStyle name="Stil 34_3. Chng in credit spreads" xfId="52176" xr:uid="{00000000-0005-0000-0000-0000A1C70000}"/>
    <cellStyle name="Stil 35" xfId="10338" xr:uid="{00000000-0005-0000-0000-0000A2C70000}"/>
    <cellStyle name="Stil 35 2" xfId="52177" xr:uid="{00000000-0005-0000-0000-0000A3C70000}"/>
    <cellStyle name="Stil 35 2 2" xfId="52178" xr:uid="{00000000-0005-0000-0000-0000A4C70000}"/>
    <cellStyle name="Stil 35 3" xfId="52179" xr:uid="{00000000-0005-0000-0000-0000A5C70000}"/>
    <cellStyle name="Stil 35 4" xfId="52180" xr:uid="{00000000-0005-0000-0000-0000A6C70000}"/>
    <cellStyle name="Stil 35_3. Chng in credit spreads" xfId="52181" xr:uid="{00000000-0005-0000-0000-0000A7C70000}"/>
    <cellStyle name="Stil 36" xfId="10339" xr:uid="{00000000-0005-0000-0000-0000A8C70000}"/>
    <cellStyle name="Stil 36 2" xfId="52182" xr:uid="{00000000-0005-0000-0000-0000A9C70000}"/>
    <cellStyle name="Stil 36 2 2" xfId="52183" xr:uid="{00000000-0005-0000-0000-0000AAC70000}"/>
    <cellStyle name="Stil 36 3" xfId="52184" xr:uid="{00000000-0005-0000-0000-0000ABC70000}"/>
    <cellStyle name="Stil 36 4" xfId="52185" xr:uid="{00000000-0005-0000-0000-0000ACC70000}"/>
    <cellStyle name="Stil 36_3. Chng in credit spreads" xfId="52186" xr:uid="{00000000-0005-0000-0000-0000ADC70000}"/>
    <cellStyle name="Stil 37" xfId="10340" xr:uid="{00000000-0005-0000-0000-0000AEC70000}"/>
    <cellStyle name="Stil 37 2" xfId="52187" xr:uid="{00000000-0005-0000-0000-0000AFC70000}"/>
    <cellStyle name="Stil 37 2 2" xfId="52188" xr:uid="{00000000-0005-0000-0000-0000B0C70000}"/>
    <cellStyle name="Stil 37 3" xfId="52189" xr:uid="{00000000-0005-0000-0000-0000B1C70000}"/>
    <cellStyle name="Stil 37 4" xfId="52190" xr:uid="{00000000-0005-0000-0000-0000B2C70000}"/>
    <cellStyle name="Stil 37_3. Chng in credit spreads" xfId="52191" xr:uid="{00000000-0005-0000-0000-0000B3C70000}"/>
    <cellStyle name="Stil 38" xfId="10341" xr:uid="{00000000-0005-0000-0000-0000B4C70000}"/>
    <cellStyle name="Stil 38 2" xfId="52192" xr:uid="{00000000-0005-0000-0000-0000B5C70000}"/>
    <cellStyle name="Stil 38 2 2" xfId="52193" xr:uid="{00000000-0005-0000-0000-0000B6C70000}"/>
    <cellStyle name="Stil 38 3" xfId="52194" xr:uid="{00000000-0005-0000-0000-0000B7C70000}"/>
    <cellStyle name="Stil 38 4" xfId="52195" xr:uid="{00000000-0005-0000-0000-0000B8C70000}"/>
    <cellStyle name="Stil 38_3. Chng in credit spreads" xfId="52196" xr:uid="{00000000-0005-0000-0000-0000B9C70000}"/>
    <cellStyle name="Stil 39" xfId="10342" xr:uid="{00000000-0005-0000-0000-0000BAC70000}"/>
    <cellStyle name="Stil 39 2" xfId="52197" xr:uid="{00000000-0005-0000-0000-0000BBC70000}"/>
    <cellStyle name="Stil 4" xfId="10343" xr:uid="{00000000-0005-0000-0000-0000BCC70000}"/>
    <cellStyle name="Stil 4 2" xfId="52198" xr:uid="{00000000-0005-0000-0000-0000BDC70000}"/>
    <cellStyle name="Stil 4 2 2" xfId="52199" xr:uid="{00000000-0005-0000-0000-0000BEC70000}"/>
    <cellStyle name="Stil 4 3" xfId="52200" xr:uid="{00000000-0005-0000-0000-0000BFC70000}"/>
    <cellStyle name="Stil 4 4" xfId="52201" xr:uid="{00000000-0005-0000-0000-0000C0C70000}"/>
    <cellStyle name="Stil 4_3. Chng in credit spreads" xfId="52202" xr:uid="{00000000-0005-0000-0000-0000C1C70000}"/>
    <cellStyle name="Stil 40" xfId="10344" xr:uid="{00000000-0005-0000-0000-0000C2C70000}"/>
    <cellStyle name="Stil 40 2" xfId="52203" xr:uid="{00000000-0005-0000-0000-0000C3C70000}"/>
    <cellStyle name="Stil 41" xfId="10345" xr:uid="{00000000-0005-0000-0000-0000C4C70000}"/>
    <cellStyle name="Stil 41 2" xfId="52204" xr:uid="{00000000-0005-0000-0000-0000C5C70000}"/>
    <cellStyle name="Stil 42" xfId="10346" xr:uid="{00000000-0005-0000-0000-0000C6C70000}"/>
    <cellStyle name="Stil 42 2" xfId="52205" xr:uid="{00000000-0005-0000-0000-0000C7C70000}"/>
    <cellStyle name="Stil 43" xfId="10347" xr:uid="{00000000-0005-0000-0000-0000C8C70000}"/>
    <cellStyle name="Stil 43 2" xfId="52206" xr:uid="{00000000-0005-0000-0000-0000C9C70000}"/>
    <cellStyle name="Stil 44" xfId="10348" xr:uid="{00000000-0005-0000-0000-0000CAC70000}"/>
    <cellStyle name="Stil 44 2" xfId="52207" xr:uid="{00000000-0005-0000-0000-0000CBC70000}"/>
    <cellStyle name="Stil 45" xfId="10349" xr:uid="{00000000-0005-0000-0000-0000CCC70000}"/>
    <cellStyle name="Stil 45 2" xfId="52208" xr:uid="{00000000-0005-0000-0000-0000CDC70000}"/>
    <cellStyle name="Stil 45 2 2" xfId="52209" xr:uid="{00000000-0005-0000-0000-0000CEC70000}"/>
    <cellStyle name="Stil 45 3" xfId="52210" xr:uid="{00000000-0005-0000-0000-0000CFC70000}"/>
    <cellStyle name="Stil 45 4" xfId="52211" xr:uid="{00000000-0005-0000-0000-0000D0C70000}"/>
    <cellStyle name="Stil 45_3. Chng in credit spreads" xfId="52212" xr:uid="{00000000-0005-0000-0000-0000D1C70000}"/>
    <cellStyle name="Stil 46" xfId="10350" xr:uid="{00000000-0005-0000-0000-0000D2C70000}"/>
    <cellStyle name="Stil 46 2" xfId="52213" xr:uid="{00000000-0005-0000-0000-0000D3C70000}"/>
    <cellStyle name="Stil 46 2 2" xfId="52214" xr:uid="{00000000-0005-0000-0000-0000D4C70000}"/>
    <cellStyle name="Stil 46 3" xfId="52215" xr:uid="{00000000-0005-0000-0000-0000D5C70000}"/>
    <cellStyle name="Stil 46 4" xfId="52216" xr:uid="{00000000-0005-0000-0000-0000D6C70000}"/>
    <cellStyle name="Stil 46_3. Chng in credit spreads" xfId="52217" xr:uid="{00000000-0005-0000-0000-0000D7C70000}"/>
    <cellStyle name="Stil 47" xfId="10351" xr:uid="{00000000-0005-0000-0000-0000D8C70000}"/>
    <cellStyle name="Stil 47 2" xfId="52218" xr:uid="{00000000-0005-0000-0000-0000D9C70000}"/>
    <cellStyle name="Stil 47 2 2" xfId="52219" xr:uid="{00000000-0005-0000-0000-0000DAC70000}"/>
    <cellStyle name="Stil 47 3" xfId="52220" xr:uid="{00000000-0005-0000-0000-0000DBC70000}"/>
    <cellStyle name="Stil 47 4" xfId="52221" xr:uid="{00000000-0005-0000-0000-0000DCC70000}"/>
    <cellStyle name="Stil 47_3. Chng in credit spreads" xfId="52222" xr:uid="{00000000-0005-0000-0000-0000DDC70000}"/>
    <cellStyle name="Stil 48" xfId="10352" xr:uid="{00000000-0005-0000-0000-0000DEC70000}"/>
    <cellStyle name="Stil 48 2" xfId="52223" xr:uid="{00000000-0005-0000-0000-0000DFC70000}"/>
    <cellStyle name="Stil 48 2 2" xfId="52224" xr:uid="{00000000-0005-0000-0000-0000E0C70000}"/>
    <cellStyle name="Stil 48 3" xfId="52225" xr:uid="{00000000-0005-0000-0000-0000E1C70000}"/>
    <cellStyle name="Stil 48 4" xfId="52226" xr:uid="{00000000-0005-0000-0000-0000E2C70000}"/>
    <cellStyle name="Stil 48_3. Chng in credit spreads" xfId="52227" xr:uid="{00000000-0005-0000-0000-0000E3C70000}"/>
    <cellStyle name="Stil 49" xfId="10353" xr:uid="{00000000-0005-0000-0000-0000E4C70000}"/>
    <cellStyle name="Stil 49 2" xfId="52228" xr:uid="{00000000-0005-0000-0000-0000E5C70000}"/>
    <cellStyle name="Stil 5" xfId="10354" xr:uid="{00000000-0005-0000-0000-0000E6C70000}"/>
    <cellStyle name="Stil 5 2" xfId="52229" xr:uid="{00000000-0005-0000-0000-0000E7C70000}"/>
    <cellStyle name="Stil 5 2 2" xfId="52230" xr:uid="{00000000-0005-0000-0000-0000E8C70000}"/>
    <cellStyle name="Stil 5 3" xfId="52231" xr:uid="{00000000-0005-0000-0000-0000E9C70000}"/>
    <cellStyle name="Stil 5 4" xfId="52232" xr:uid="{00000000-0005-0000-0000-0000EAC70000}"/>
    <cellStyle name="Stil 5_3. Chng in credit spreads" xfId="52233" xr:uid="{00000000-0005-0000-0000-0000EBC70000}"/>
    <cellStyle name="Stil 50" xfId="10355" xr:uid="{00000000-0005-0000-0000-0000ECC70000}"/>
    <cellStyle name="Stil 50 2" xfId="52234" xr:uid="{00000000-0005-0000-0000-0000EDC70000}"/>
    <cellStyle name="Stil 51" xfId="10356" xr:uid="{00000000-0005-0000-0000-0000EEC70000}"/>
    <cellStyle name="Stil 51 2" xfId="52235" xr:uid="{00000000-0005-0000-0000-0000EFC70000}"/>
    <cellStyle name="Stil 51 2 2" xfId="52236" xr:uid="{00000000-0005-0000-0000-0000F0C70000}"/>
    <cellStyle name="Stil 51 3" xfId="52237" xr:uid="{00000000-0005-0000-0000-0000F1C70000}"/>
    <cellStyle name="Stil 51 4" xfId="52238" xr:uid="{00000000-0005-0000-0000-0000F2C70000}"/>
    <cellStyle name="Stil 51_3. Chng in credit spreads" xfId="52239" xr:uid="{00000000-0005-0000-0000-0000F3C70000}"/>
    <cellStyle name="Stil 52" xfId="10357" xr:uid="{00000000-0005-0000-0000-0000F4C70000}"/>
    <cellStyle name="Stil 52 2" xfId="52240" xr:uid="{00000000-0005-0000-0000-0000F5C70000}"/>
    <cellStyle name="Stil 52 2 2" xfId="52241" xr:uid="{00000000-0005-0000-0000-0000F6C70000}"/>
    <cellStyle name="Stil 52 3" xfId="52242" xr:uid="{00000000-0005-0000-0000-0000F7C70000}"/>
    <cellStyle name="Stil 52 4" xfId="52243" xr:uid="{00000000-0005-0000-0000-0000F8C70000}"/>
    <cellStyle name="Stil 52_3. Chng in credit spreads" xfId="52244" xr:uid="{00000000-0005-0000-0000-0000F9C70000}"/>
    <cellStyle name="Stil 53" xfId="10358" xr:uid="{00000000-0005-0000-0000-0000FAC70000}"/>
    <cellStyle name="Stil 53 2" xfId="52245" xr:uid="{00000000-0005-0000-0000-0000FBC70000}"/>
    <cellStyle name="Stil 53 2 2" xfId="52246" xr:uid="{00000000-0005-0000-0000-0000FCC70000}"/>
    <cellStyle name="Stil 53 3" xfId="52247" xr:uid="{00000000-0005-0000-0000-0000FDC70000}"/>
    <cellStyle name="Stil 53 4" xfId="52248" xr:uid="{00000000-0005-0000-0000-0000FEC70000}"/>
    <cellStyle name="Stil 53_3. Chng in credit spreads" xfId="52249" xr:uid="{00000000-0005-0000-0000-0000FFC70000}"/>
    <cellStyle name="Stil 54" xfId="10359" xr:uid="{00000000-0005-0000-0000-000000C80000}"/>
    <cellStyle name="Stil 54 2" xfId="52250" xr:uid="{00000000-0005-0000-0000-000001C80000}"/>
    <cellStyle name="Stil 54 2 2" xfId="52251" xr:uid="{00000000-0005-0000-0000-000002C80000}"/>
    <cellStyle name="Stil 54 3" xfId="52252" xr:uid="{00000000-0005-0000-0000-000003C80000}"/>
    <cellStyle name="Stil 54 4" xfId="52253" xr:uid="{00000000-0005-0000-0000-000004C80000}"/>
    <cellStyle name="Stil 54_3. Chng in credit spreads" xfId="52254" xr:uid="{00000000-0005-0000-0000-000005C80000}"/>
    <cellStyle name="Stil 55" xfId="10360" xr:uid="{00000000-0005-0000-0000-000006C80000}"/>
    <cellStyle name="Stil 55 2" xfId="52255" xr:uid="{00000000-0005-0000-0000-000007C80000}"/>
    <cellStyle name="Stil 56" xfId="10361" xr:uid="{00000000-0005-0000-0000-000008C80000}"/>
    <cellStyle name="Stil 56 2" xfId="52256" xr:uid="{00000000-0005-0000-0000-000009C80000}"/>
    <cellStyle name="Stil 57" xfId="10362" xr:uid="{00000000-0005-0000-0000-00000AC80000}"/>
    <cellStyle name="Stil 57 2" xfId="52257" xr:uid="{00000000-0005-0000-0000-00000BC80000}"/>
    <cellStyle name="Stil 58" xfId="10363" xr:uid="{00000000-0005-0000-0000-00000CC80000}"/>
    <cellStyle name="Stil 58 2" xfId="52258" xr:uid="{00000000-0005-0000-0000-00000DC80000}"/>
    <cellStyle name="Stil 6" xfId="10364" xr:uid="{00000000-0005-0000-0000-00000EC80000}"/>
    <cellStyle name="Stil 6 2" xfId="52259" xr:uid="{00000000-0005-0000-0000-00000FC80000}"/>
    <cellStyle name="Stil 6 2 2" xfId="52260" xr:uid="{00000000-0005-0000-0000-000010C80000}"/>
    <cellStyle name="Stil 6 3" xfId="52261" xr:uid="{00000000-0005-0000-0000-000011C80000}"/>
    <cellStyle name="Stil 6 4" xfId="52262" xr:uid="{00000000-0005-0000-0000-000012C80000}"/>
    <cellStyle name="Stil 6_3. Chng in credit spreads" xfId="52263" xr:uid="{00000000-0005-0000-0000-000013C80000}"/>
    <cellStyle name="Stil 7" xfId="10365" xr:uid="{00000000-0005-0000-0000-000014C80000}"/>
    <cellStyle name="Stil 7 2" xfId="52264" xr:uid="{00000000-0005-0000-0000-000015C80000}"/>
    <cellStyle name="Stil 7 2 2" xfId="52265" xr:uid="{00000000-0005-0000-0000-000016C80000}"/>
    <cellStyle name="Stil 7 3" xfId="52266" xr:uid="{00000000-0005-0000-0000-000017C80000}"/>
    <cellStyle name="Stil 7 4" xfId="52267" xr:uid="{00000000-0005-0000-0000-000018C80000}"/>
    <cellStyle name="Stil 7_3. Chng in credit spreads" xfId="52268" xr:uid="{00000000-0005-0000-0000-000019C80000}"/>
    <cellStyle name="Stil 8" xfId="10366" xr:uid="{00000000-0005-0000-0000-00001AC80000}"/>
    <cellStyle name="Stil 8 2" xfId="52269" xr:uid="{00000000-0005-0000-0000-00001BC80000}"/>
    <cellStyle name="Stil 8 2 2" xfId="52270" xr:uid="{00000000-0005-0000-0000-00001CC80000}"/>
    <cellStyle name="Stil 8 3" xfId="52271" xr:uid="{00000000-0005-0000-0000-00001DC80000}"/>
    <cellStyle name="Stil 8 4" xfId="52272" xr:uid="{00000000-0005-0000-0000-00001EC80000}"/>
    <cellStyle name="Stil 8_3. Chng in credit spreads" xfId="52273" xr:uid="{00000000-0005-0000-0000-00001FC80000}"/>
    <cellStyle name="Stil 9" xfId="10367" xr:uid="{00000000-0005-0000-0000-000020C80000}"/>
    <cellStyle name="Stil 9 2" xfId="52274" xr:uid="{00000000-0005-0000-0000-000021C80000}"/>
    <cellStyle name="Stil 9 2 2" xfId="52275" xr:uid="{00000000-0005-0000-0000-000022C80000}"/>
    <cellStyle name="Stil 9 3" xfId="52276" xr:uid="{00000000-0005-0000-0000-000023C80000}"/>
    <cellStyle name="Stil 9 4" xfId="52277" xr:uid="{00000000-0005-0000-0000-000024C80000}"/>
    <cellStyle name="Stil 9_3. Chng in credit spreads" xfId="52278" xr:uid="{00000000-0005-0000-0000-000025C80000}"/>
    <cellStyle name="Style 1" xfId="10368" xr:uid="{00000000-0005-0000-0000-000026C80000}"/>
    <cellStyle name="Style 1 2" xfId="34528" xr:uid="{00000000-0005-0000-0000-000027C80000}"/>
    <cellStyle name="Style 1 2 2" xfId="34529" xr:uid="{00000000-0005-0000-0000-000028C80000}"/>
    <cellStyle name="Style 1 2 3" xfId="34530" xr:uid="{00000000-0005-0000-0000-000029C80000}"/>
    <cellStyle name="Style 1 2 4" xfId="40170" xr:uid="{00000000-0005-0000-0000-00002AC80000}"/>
    <cellStyle name="Style 1 2_AVA DVA EL" xfId="34531" xr:uid="{00000000-0005-0000-0000-00002BC80000}"/>
    <cellStyle name="Style 1 3" xfId="34532" xr:uid="{00000000-0005-0000-0000-00002CC80000}"/>
    <cellStyle name="Style 1 3 2" xfId="34533" xr:uid="{00000000-0005-0000-0000-00002DC80000}"/>
    <cellStyle name="Style 1 3 2 2" xfId="34534" xr:uid="{00000000-0005-0000-0000-00002EC80000}"/>
    <cellStyle name="Style 1 3 2 3" xfId="34535" xr:uid="{00000000-0005-0000-0000-00002FC80000}"/>
    <cellStyle name="Style 1 3 2_AVA DVA EL" xfId="34536" xr:uid="{00000000-0005-0000-0000-000030C80000}"/>
    <cellStyle name="Style 1 3 3" xfId="34537" xr:uid="{00000000-0005-0000-0000-000031C80000}"/>
    <cellStyle name="Style 1 3 4" xfId="34538" xr:uid="{00000000-0005-0000-0000-000032C80000}"/>
    <cellStyle name="Style 1 3 5" xfId="40171" xr:uid="{00000000-0005-0000-0000-000033C80000}"/>
    <cellStyle name="Style 1 3_AVA DVA EL" xfId="34539" xr:uid="{00000000-0005-0000-0000-000034C80000}"/>
    <cellStyle name="Style 1 4" xfId="34540" xr:uid="{00000000-0005-0000-0000-000035C80000}"/>
    <cellStyle name="Style 1 4 2" xfId="34541" xr:uid="{00000000-0005-0000-0000-000036C80000}"/>
    <cellStyle name="Style 1 4 3" xfId="34542" xr:uid="{00000000-0005-0000-0000-000037C80000}"/>
    <cellStyle name="Style 1 4_AVA DVA EL" xfId="34543" xr:uid="{00000000-0005-0000-0000-000038C80000}"/>
    <cellStyle name="Style 1 5" xfId="34544" xr:uid="{00000000-0005-0000-0000-000039C80000}"/>
    <cellStyle name="Style 1 6" xfId="52279" xr:uid="{00000000-0005-0000-0000-00003AC80000}"/>
    <cellStyle name="Style 1_AVA DVA EL" xfId="34545" xr:uid="{00000000-0005-0000-0000-00003BC80000}"/>
    <cellStyle name="Style 21" xfId="10369" xr:uid="{00000000-0005-0000-0000-00003CC80000}"/>
    <cellStyle name="Style 21 10" xfId="10370" xr:uid="{00000000-0005-0000-0000-00003DC80000}"/>
    <cellStyle name="Style 21 10 2" xfId="34546" xr:uid="{00000000-0005-0000-0000-00003EC80000}"/>
    <cellStyle name="Style 21 10_A02" xfId="55650" xr:uid="{AB70F254-C728-4E33-81BF-FEFB08881F56}"/>
    <cellStyle name="Style 21 11" xfId="10371" xr:uid="{00000000-0005-0000-0000-000040C80000}"/>
    <cellStyle name="Style 21 11 2" xfId="34547" xr:uid="{00000000-0005-0000-0000-000041C80000}"/>
    <cellStyle name="Style 21 11_A02" xfId="55651" xr:uid="{1F4A2AB9-180C-4831-840C-3AC6966E5FB3}"/>
    <cellStyle name="Style 21 12" xfId="34548" xr:uid="{00000000-0005-0000-0000-000043C80000}"/>
    <cellStyle name="Style 21 2" xfId="10372" xr:uid="{00000000-0005-0000-0000-000044C80000}"/>
    <cellStyle name="Style 21 2 2" xfId="10373" xr:uid="{00000000-0005-0000-0000-000045C80000}"/>
    <cellStyle name="Style 21 2 2 2" xfId="34549" xr:uid="{00000000-0005-0000-0000-000046C80000}"/>
    <cellStyle name="Style 21 2 2_A02" xfId="55652" xr:uid="{3D80B27E-C92F-43BC-8A02-F69D4D485F8D}"/>
    <cellStyle name="Style 21 2 3" xfId="34550" xr:uid="{00000000-0005-0000-0000-000048C80000}"/>
    <cellStyle name="Style 21 2_4Q16" xfId="34551" xr:uid="{00000000-0005-0000-0000-000049C80000}"/>
    <cellStyle name="Style 21 3" xfId="10374" xr:uid="{00000000-0005-0000-0000-00004AC80000}"/>
    <cellStyle name="Style 21 3 2" xfId="10375" xr:uid="{00000000-0005-0000-0000-00004BC80000}"/>
    <cellStyle name="Style 21 3 2 2" xfId="34552" xr:uid="{00000000-0005-0000-0000-00004CC80000}"/>
    <cellStyle name="Style 21 3 2_A02" xfId="55653" xr:uid="{4AA57FB7-41BF-4EEE-9492-55AD4F3C68DE}"/>
    <cellStyle name="Style 21 3 3" xfId="34553" xr:uid="{00000000-0005-0000-0000-00004EC80000}"/>
    <cellStyle name="Style 21 3_4Q16" xfId="34554" xr:uid="{00000000-0005-0000-0000-00004FC80000}"/>
    <cellStyle name="Style 21 4" xfId="10376" xr:uid="{00000000-0005-0000-0000-000050C80000}"/>
    <cellStyle name="Style 21 4 2" xfId="34555" xr:uid="{00000000-0005-0000-0000-000051C80000}"/>
    <cellStyle name="Style 21 4_A02" xfId="55654" xr:uid="{5C639887-5B27-4B64-9D5A-C86192FD6539}"/>
    <cellStyle name="Style 21 5" xfId="10377" xr:uid="{00000000-0005-0000-0000-000053C80000}"/>
    <cellStyle name="Style 21 5 2" xfId="34556" xr:uid="{00000000-0005-0000-0000-000054C80000}"/>
    <cellStyle name="Style 21 5_A02" xfId="55655" xr:uid="{1DC0DC4D-9E48-40D3-ADF3-3E307C91C973}"/>
    <cellStyle name="Style 21 6" xfId="10378" xr:uid="{00000000-0005-0000-0000-000056C80000}"/>
    <cellStyle name="Style 21 6 2" xfId="34557" xr:uid="{00000000-0005-0000-0000-000057C80000}"/>
    <cellStyle name="Style 21 6_A02" xfId="55656" xr:uid="{096CF0A6-E0F5-455E-BE45-3FB5E09505DF}"/>
    <cellStyle name="Style 21 7" xfId="10379" xr:uid="{00000000-0005-0000-0000-000059C80000}"/>
    <cellStyle name="Style 21 7 2" xfId="34558" xr:uid="{00000000-0005-0000-0000-00005AC80000}"/>
    <cellStyle name="Style 21 7_A02" xfId="55657" xr:uid="{7355359F-1A49-4C2C-9CA3-CDBD31377AFA}"/>
    <cellStyle name="Style 21 8" xfId="10380" xr:uid="{00000000-0005-0000-0000-00005CC80000}"/>
    <cellStyle name="Style 21 8 2" xfId="34559" xr:uid="{00000000-0005-0000-0000-00005DC80000}"/>
    <cellStyle name="Style 21 8_A02" xfId="55658" xr:uid="{ADD529EE-C1C7-48FE-866B-59892CA79E3F}"/>
    <cellStyle name="Style 21 9" xfId="10381" xr:uid="{00000000-0005-0000-0000-00005FC80000}"/>
    <cellStyle name="Style 21 9 2" xfId="34560" xr:uid="{00000000-0005-0000-0000-000060C80000}"/>
    <cellStyle name="Style 21 9_A02" xfId="55659" xr:uid="{7FF71F48-A6F6-4250-8287-AB8CC4ABB318}"/>
    <cellStyle name="Style 21_4Q16" xfId="34561" xr:uid="{00000000-0005-0000-0000-000062C80000}"/>
    <cellStyle name="Style 22" xfId="10382" xr:uid="{00000000-0005-0000-0000-000063C80000}"/>
    <cellStyle name="Style 22 10" xfId="10383" xr:uid="{00000000-0005-0000-0000-000064C80000}"/>
    <cellStyle name="Style 22 10 2" xfId="34562" xr:uid="{00000000-0005-0000-0000-000065C80000}"/>
    <cellStyle name="Style 22 10_A02" xfId="55660" xr:uid="{1F6FEFD7-BDE7-4BC1-9033-FCFD877EBA4C}"/>
    <cellStyle name="Style 22 11" xfId="10384" xr:uid="{00000000-0005-0000-0000-000067C80000}"/>
    <cellStyle name="Style 22 11 2" xfId="34563" xr:uid="{00000000-0005-0000-0000-000068C80000}"/>
    <cellStyle name="Style 22 11_A02" xfId="55661" xr:uid="{0BFB00F3-608E-4810-884E-CB7DFE90E182}"/>
    <cellStyle name="Style 22 12" xfId="34564" xr:uid="{00000000-0005-0000-0000-00006AC80000}"/>
    <cellStyle name="Style 22 2" xfId="10385" xr:uid="{00000000-0005-0000-0000-00006BC80000}"/>
    <cellStyle name="Style 22 2 2" xfId="10386" xr:uid="{00000000-0005-0000-0000-00006CC80000}"/>
    <cellStyle name="Style 22 2 2 2" xfId="34565" xr:uid="{00000000-0005-0000-0000-00006DC80000}"/>
    <cellStyle name="Style 22 2 2_A02" xfId="55662" xr:uid="{BC434310-496B-4A53-9032-0E406C0F5733}"/>
    <cellStyle name="Style 22 2 3" xfId="34566" xr:uid="{00000000-0005-0000-0000-00006FC80000}"/>
    <cellStyle name="Style 22 2_4Q16" xfId="34567" xr:uid="{00000000-0005-0000-0000-000070C80000}"/>
    <cellStyle name="Style 22 3" xfId="10387" xr:uid="{00000000-0005-0000-0000-000071C80000}"/>
    <cellStyle name="Style 22 3 2" xfId="10388" xr:uid="{00000000-0005-0000-0000-000072C80000}"/>
    <cellStyle name="Style 22 3 2 2" xfId="34568" xr:uid="{00000000-0005-0000-0000-000073C80000}"/>
    <cellStyle name="Style 22 3 2_A02" xfId="55663" xr:uid="{3CB94F61-0B53-4CE8-A46A-24203806F0F5}"/>
    <cellStyle name="Style 22 3 3" xfId="34569" xr:uid="{00000000-0005-0000-0000-000075C80000}"/>
    <cellStyle name="Style 22 3_4Q16" xfId="34570" xr:uid="{00000000-0005-0000-0000-000076C80000}"/>
    <cellStyle name="Style 22 4" xfId="10389" xr:uid="{00000000-0005-0000-0000-000077C80000}"/>
    <cellStyle name="Style 22 4 2" xfId="34571" xr:uid="{00000000-0005-0000-0000-000078C80000}"/>
    <cellStyle name="Style 22 4_A02" xfId="55664" xr:uid="{BE2D365D-324B-4505-9FA3-892F3623B575}"/>
    <cellStyle name="Style 22 5" xfId="10390" xr:uid="{00000000-0005-0000-0000-00007AC80000}"/>
    <cellStyle name="Style 22 5 2" xfId="34572" xr:uid="{00000000-0005-0000-0000-00007BC80000}"/>
    <cellStyle name="Style 22 5_A02" xfId="55665" xr:uid="{F85B7B24-0C42-4399-A613-E82EED20ACEA}"/>
    <cellStyle name="Style 22 6" xfId="10391" xr:uid="{00000000-0005-0000-0000-00007DC80000}"/>
    <cellStyle name="Style 22 6 2" xfId="34573" xr:uid="{00000000-0005-0000-0000-00007EC80000}"/>
    <cellStyle name="Style 22 6_A02" xfId="55666" xr:uid="{692BD223-BE93-4E72-98B8-5DC0B83061FC}"/>
    <cellStyle name="Style 22 7" xfId="10392" xr:uid="{00000000-0005-0000-0000-000080C80000}"/>
    <cellStyle name="Style 22 7 2" xfId="34574" xr:uid="{00000000-0005-0000-0000-000081C80000}"/>
    <cellStyle name="Style 22 7_A02" xfId="55667" xr:uid="{B4ECE573-3229-4513-A827-5DEBDEEB0777}"/>
    <cellStyle name="Style 22 8" xfId="10393" xr:uid="{00000000-0005-0000-0000-000083C80000}"/>
    <cellStyle name="Style 22 8 2" xfId="34575" xr:uid="{00000000-0005-0000-0000-000084C80000}"/>
    <cellStyle name="Style 22 8_A02" xfId="55668" xr:uid="{2518D574-5442-49FF-9F4D-4892B08FD5DB}"/>
    <cellStyle name="Style 22 9" xfId="10394" xr:uid="{00000000-0005-0000-0000-000086C80000}"/>
    <cellStyle name="Style 22 9 2" xfId="34576" xr:uid="{00000000-0005-0000-0000-000087C80000}"/>
    <cellStyle name="Style 22 9_A02" xfId="55669" xr:uid="{CA8391A9-2BC9-4979-9110-EF4DA9DBBA53}"/>
    <cellStyle name="Style 22_4Q16" xfId="34577" xr:uid="{00000000-0005-0000-0000-000089C80000}"/>
    <cellStyle name="Style 23" xfId="10395" xr:uid="{00000000-0005-0000-0000-00008AC80000}"/>
    <cellStyle name="Style 23 10" xfId="10396" xr:uid="{00000000-0005-0000-0000-00008BC80000}"/>
    <cellStyle name="Style 23 10 2" xfId="34578" xr:uid="{00000000-0005-0000-0000-00008CC80000}"/>
    <cellStyle name="Style 23 10_A02" xfId="55670" xr:uid="{243FDD84-8D23-4825-B9F1-586E93364F39}"/>
    <cellStyle name="Style 23 11" xfId="10397" xr:uid="{00000000-0005-0000-0000-00008EC80000}"/>
    <cellStyle name="Style 23 11 2" xfId="34579" xr:uid="{00000000-0005-0000-0000-00008FC80000}"/>
    <cellStyle name="Style 23 11_A02" xfId="55671" xr:uid="{E8C1B3CF-4848-4524-87AE-3DFAA5A5E6FD}"/>
    <cellStyle name="Style 23 12" xfId="34580" xr:uid="{00000000-0005-0000-0000-000091C80000}"/>
    <cellStyle name="Style 23 2" xfId="10398" xr:uid="{00000000-0005-0000-0000-000092C80000}"/>
    <cellStyle name="Style 23 2 2" xfId="10399" xr:uid="{00000000-0005-0000-0000-000093C80000}"/>
    <cellStyle name="Style 23 2 2 2" xfId="34581" xr:uid="{00000000-0005-0000-0000-000094C80000}"/>
    <cellStyle name="Style 23 2 2_A02" xfId="55672" xr:uid="{F84B3D8F-1D82-41A3-BDED-7DB1AE1EC485}"/>
    <cellStyle name="Style 23 2 3" xfId="34582" xr:uid="{00000000-0005-0000-0000-000096C80000}"/>
    <cellStyle name="Style 23 2_4Q16" xfId="34583" xr:uid="{00000000-0005-0000-0000-000097C80000}"/>
    <cellStyle name="Style 23 3" xfId="10400" xr:uid="{00000000-0005-0000-0000-000098C80000}"/>
    <cellStyle name="Style 23 3 2" xfId="10401" xr:uid="{00000000-0005-0000-0000-000099C80000}"/>
    <cellStyle name="Style 23 3 2 2" xfId="34584" xr:uid="{00000000-0005-0000-0000-00009AC80000}"/>
    <cellStyle name="Style 23 3 2_A02" xfId="55673" xr:uid="{593EE799-1006-4694-AA76-393E428FE42D}"/>
    <cellStyle name="Style 23 3 3" xfId="34585" xr:uid="{00000000-0005-0000-0000-00009CC80000}"/>
    <cellStyle name="Style 23 3_4Q16" xfId="34586" xr:uid="{00000000-0005-0000-0000-00009DC80000}"/>
    <cellStyle name="Style 23 4" xfId="10402" xr:uid="{00000000-0005-0000-0000-00009EC80000}"/>
    <cellStyle name="Style 23 4 2" xfId="34587" xr:uid="{00000000-0005-0000-0000-00009FC80000}"/>
    <cellStyle name="Style 23 4_A02" xfId="55674" xr:uid="{87BE5E6F-F12D-4934-A438-41A93E51D596}"/>
    <cellStyle name="Style 23 5" xfId="10403" xr:uid="{00000000-0005-0000-0000-0000A1C80000}"/>
    <cellStyle name="Style 23 5 2" xfId="34588" xr:uid="{00000000-0005-0000-0000-0000A2C80000}"/>
    <cellStyle name="Style 23 5_A02" xfId="55675" xr:uid="{AAB6F60D-BBCF-497B-9A14-38B042F442B5}"/>
    <cellStyle name="Style 23 6" xfId="10404" xr:uid="{00000000-0005-0000-0000-0000A4C80000}"/>
    <cellStyle name="Style 23 6 2" xfId="34589" xr:uid="{00000000-0005-0000-0000-0000A5C80000}"/>
    <cellStyle name="Style 23 6_A02" xfId="55676" xr:uid="{345A8226-4F7C-4FBB-B7D5-0794278B2F49}"/>
    <cellStyle name="Style 23 7" xfId="10405" xr:uid="{00000000-0005-0000-0000-0000A7C80000}"/>
    <cellStyle name="Style 23 7 2" xfId="34590" xr:uid="{00000000-0005-0000-0000-0000A8C80000}"/>
    <cellStyle name="Style 23 7_A02" xfId="55677" xr:uid="{C16F16F5-7673-4206-880F-CFCDD479284E}"/>
    <cellStyle name="Style 23 8" xfId="10406" xr:uid="{00000000-0005-0000-0000-0000AAC80000}"/>
    <cellStyle name="Style 23 8 2" xfId="34591" xr:uid="{00000000-0005-0000-0000-0000ABC80000}"/>
    <cellStyle name="Style 23 8_A02" xfId="55678" xr:uid="{328822E3-02AA-4CF2-8C64-EB0F9DCEDF8D}"/>
    <cellStyle name="Style 23 9" xfId="10407" xr:uid="{00000000-0005-0000-0000-0000ADC80000}"/>
    <cellStyle name="Style 23 9 2" xfId="34592" xr:uid="{00000000-0005-0000-0000-0000AEC80000}"/>
    <cellStyle name="Style 23 9_A02" xfId="55679" xr:uid="{27D230E5-7063-4DF1-8925-1E8B15331B33}"/>
    <cellStyle name="Style 23_4Q16" xfId="34593" xr:uid="{00000000-0005-0000-0000-0000B0C80000}"/>
    <cellStyle name="Style 24" xfId="10408" xr:uid="{00000000-0005-0000-0000-0000B1C80000}"/>
    <cellStyle name="Style 24 10" xfId="10409" xr:uid="{00000000-0005-0000-0000-0000B2C80000}"/>
    <cellStyle name="Style 24 10 2" xfId="34594" xr:uid="{00000000-0005-0000-0000-0000B3C80000}"/>
    <cellStyle name="Style 24 10_A02" xfId="55680" xr:uid="{47C6F4C3-1CDC-4B94-B139-82FE489FD0DB}"/>
    <cellStyle name="Style 24 11" xfId="10410" xr:uid="{00000000-0005-0000-0000-0000B5C80000}"/>
    <cellStyle name="Style 24 11 2" xfId="34595" xr:uid="{00000000-0005-0000-0000-0000B6C80000}"/>
    <cellStyle name="Style 24 11_A02" xfId="55681" xr:uid="{93579B40-FA4A-44D8-8ADB-E7D4219A96B9}"/>
    <cellStyle name="Style 24 12" xfId="34596" xr:uid="{00000000-0005-0000-0000-0000B8C80000}"/>
    <cellStyle name="Style 24 2" xfId="10411" xr:uid="{00000000-0005-0000-0000-0000B9C80000}"/>
    <cellStyle name="Style 24 2 2" xfId="10412" xr:uid="{00000000-0005-0000-0000-0000BAC80000}"/>
    <cellStyle name="Style 24 2 2 2" xfId="34597" xr:uid="{00000000-0005-0000-0000-0000BBC80000}"/>
    <cellStyle name="Style 24 2 2_A02" xfId="55682" xr:uid="{E40B82B7-6DB4-43C0-89D2-21EFD5EE0EBF}"/>
    <cellStyle name="Style 24 2 3" xfId="34598" xr:uid="{00000000-0005-0000-0000-0000BDC80000}"/>
    <cellStyle name="Style 24 2_4Q16" xfId="34599" xr:uid="{00000000-0005-0000-0000-0000BEC80000}"/>
    <cellStyle name="Style 24 3" xfId="10413" xr:uid="{00000000-0005-0000-0000-0000BFC80000}"/>
    <cellStyle name="Style 24 3 2" xfId="10414" xr:uid="{00000000-0005-0000-0000-0000C0C80000}"/>
    <cellStyle name="Style 24 3 2 2" xfId="34600" xr:uid="{00000000-0005-0000-0000-0000C1C80000}"/>
    <cellStyle name="Style 24 3 2_A02" xfId="55683" xr:uid="{0D9348AA-8FFA-44CE-A2D5-EFF64806AD38}"/>
    <cellStyle name="Style 24 3 3" xfId="34601" xr:uid="{00000000-0005-0000-0000-0000C3C80000}"/>
    <cellStyle name="Style 24 3_4Q16" xfId="34602" xr:uid="{00000000-0005-0000-0000-0000C4C80000}"/>
    <cellStyle name="Style 24 4" xfId="10415" xr:uid="{00000000-0005-0000-0000-0000C5C80000}"/>
    <cellStyle name="Style 24 4 2" xfId="34603" xr:uid="{00000000-0005-0000-0000-0000C6C80000}"/>
    <cellStyle name="Style 24 4_A02" xfId="55684" xr:uid="{88C6F548-3D9E-48A6-9DB7-2AC0D348A464}"/>
    <cellStyle name="Style 24 5" xfId="10416" xr:uid="{00000000-0005-0000-0000-0000C8C80000}"/>
    <cellStyle name="Style 24 5 2" xfId="34604" xr:uid="{00000000-0005-0000-0000-0000C9C80000}"/>
    <cellStyle name="Style 24 5_A02" xfId="55685" xr:uid="{9A06DCE0-C9CC-41D2-B85B-56DF397E67CF}"/>
    <cellStyle name="Style 24 6" xfId="10417" xr:uid="{00000000-0005-0000-0000-0000CBC80000}"/>
    <cellStyle name="Style 24 6 2" xfId="34605" xr:uid="{00000000-0005-0000-0000-0000CCC80000}"/>
    <cellStyle name="Style 24 6_A02" xfId="55686" xr:uid="{C6CC4303-ECA3-4758-946E-5D0F5AFCB6FB}"/>
    <cellStyle name="Style 24 7" xfId="10418" xr:uid="{00000000-0005-0000-0000-0000CEC80000}"/>
    <cellStyle name="Style 24 7 2" xfId="34606" xr:uid="{00000000-0005-0000-0000-0000CFC80000}"/>
    <cellStyle name="Style 24 7_A02" xfId="55687" xr:uid="{DDF708DF-223F-4A05-BB47-C4BC0BEEAF05}"/>
    <cellStyle name="Style 24 8" xfId="10419" xr:uid="{00000000-0005-0000-0000-0000D1C80000}"/>
    <cellStyle name="Style 24 8 2" xfId="34607" xr:uid="{00000000-0005-0000-0000-0000D2C80000}"/>
    <cellStyle name="Style 24 8_A02" xfId="55688" xr:uid="{315FB197-E990-4426-A904-36086341C15D}"/>
    <cellStyle name="Style 24 9" xfId="10420" xr:uid="{00000000-0005-0000-0000-0000D4C80000}"/>
    <cellStyle name="Style 24 9 2" xfId="34608" xr:uid="{00000000-0005-0000-0000-0000D5C80000}"/>
    <cellStyle name="Style 24 9_A02" xfId="55689" xr:uid="{8F785A1F-BD1A-4BB1-804F-D3D5929CA64D}"/>
    <cellStyle name="Style 24_4Q16" xfId="34609" xr:uid="{00000000-0005-0000-0000-0000D7C80000}"/>
    <cellStyle name="Style 25" xfId="10421" xr:uid="{00000000-0005-0000-0000-0000D8C80000}"/>
    <cellStyle name="Style 25 10" xfId="10422" xr:uid="{00000000-0005-0000-0000-0000D9C80000}"/>
    <cellStyle name="Style 25 10 2" xfId="34610" xr:uid="{00000000-0005-0000-0000-0000DAC80000}"/>
    <cellStyle name="Style 25 10_A02" xfId="55690" xr:uid="{29C8DB6F-5B19-4A1D-A112-D8EBDF90AE2E}"/>
    <cellStyle name="Style 25 11" xfId="10423" xr:uid="{00000000-0005-0000-0000-0000DCC80000}"/>
    <cellStyle name="Style 25 11 2" xfId="34611" xr:uid="{00000000-0005-0000-0000-0000DDC80000}"/>
    <cellStyle name="Style 25 11_A02" xfId="55691" xr:uid="{DE1A8C10-4CED-412B-8638-284D364AF6A9}"/>
    <cellStyle name="Style 25 12" xfId="34612" xr:uid="{00000000-0005-0000-0000-0000DFC80000}"/>
    <cellStyle name="Style 25 2" xfId="10424" xr:uid="{00000000-0005-0000-0000-0000E0C80000}"/>
    <cellStyle name="Style 25 2 2" xfId="10425" xr:uid="{00000000-0005-0000-0000-0000E1C80000}"/>
    <cellStyle name="Style 25 2 2 2" xfId="34613" xr:uid="{00000000-0005-0000-0000-0000E2C80000}"/>
    <cellStyle name="Style 25 2 2_A02" xfId="55692" xr:uid="{48B8F5B9-F0C1-43F3-9230-6B827B22F8AA}"/>
    <cellStyle name="Style 25 2 3" xfId="34614" xr:uid="{00000000-0005-0000-0000-0000E4C80000}"/>
    <cellStyle name="Style 25 2_4Q16" xfId="34615" xr:uid="{00000000-0005-0000-0000-0000E5C80000}"/>
    <cellStyle name="Style 25 3" xfId="10426" xr:uid="{00000000-0005-0000-0000-0000E6C80000}"/>
    <cellStyle name="Style 25 3 2" xfId="10427" xr:uid="{00000000-0005-0000-0000-0000E7C80000}"/>
    <cellStyle name="Style 25 3 2 2" xfId="34616" xr:uid="{00000000-0005-0000-0000-0000E8C80000}"/>
    <cellStyle name="Style 25 3 2_A02" xfId="55693" xr:uid="{14106404-8FAE-49F0-AFB7-6F7CA74F0244}"/>
    <cellStyle name="Style 25 3 3" xfId="34617" xr:uid="{00000000-0005-0000-0000-0000EAC80000}"/>
    <cellStyle name="Style 25 3_4Q16" xfId="34618" xr:uid="{00000000-0005-0000-0000-0000EBC80000}"/>
    <cellStyle name="Style 25 4" xfId="10428" xr:uid="{00000000-0005-0000-0000-0000ECC80000}"/>
    <cellStyle name="Style 25 4 2" xfId="34619" xr:uid="{00000000-0005-0000-0000-0000EDC80000}"/>
    <cellStyle name="Style 25 4_A02" xfId="55694" xr:uid="{06BC4586-3037-4818-82F5-7774DDBB724A}"/>
    <cellStyle name="Style 25 5" xfId="10429" xr:uid="{00000000-0005-0000-0000-0000EFC80000}"/>
    <cellStyle name="Style 25 5 2" xfId="34620" xr:uid="{00000000-0005-0000-0000-0000F0C80000}"/>
    <cellStyle name="Style 25 5_A02" xfId="55695" xr:uid="{E5ECC8B0-64B8-4946-AB40-24BCFF3D81FA}"/>
    <cellStyle name="Style 25 6" xfId="10430" xr:uid="{00000000-0005-0000-0000-0000F2C80000}"/>
    <cellStyle name="Style 25 6 2" xfId="34621" xr:uid="{00000000-0005-0000-0000-0000F3C80000}"/>
    <cellStyle name="Style 25 6_A02" xfId="55696" xr:uid="{EBE7ECFC-939E-4395-A403-88BEE0D91312}"/>
    <cellStyle name="Style 25 7" xfId="10431" xr:uid="{00000000-0005-0000-0000-0000F5C80000}"/>
    <cellStyle name="Style 25 7 2" xfId="34622" xr:uid="{00000000-0005-0000-0000-0000F6C80000}"/>
    <cellStyle name="Style 25 7_A02" xfId="55697" xr:uid="{C83DF1D4-96E8-4692-86CE-3659C12E0549}"/>
    <cellStyle name="Style 25 8" xfId="10432" xr:uid="{00000000-0005-0000-0000-0000F8C80000}"/>
    <cellStyle name="Style 25 8 2" xfId="34623" xr:uid="{00000000-0005-0000-0000-0000F9C80000}"/>
    <cellStyle name="Style 25 8_A02" xfId="55698" xr:uid="{89CA2A9F-19F8-4650-8129-1DCCF0CC1076}"/>
    <cellStyle name="Style 25 9" xfId="10433" xr:uid="{00000000-0005-0000-0000-0000FBC80000}"/>
    <cellStyle name="Style 25 9 2" xfId="34624" xr:uid="{00000000-0005-0000-0000-0000FCC80000}"/>
    <cellStyle name="Style 25 9_A02" xfId="55699" xr:uid="{32F9A84A-DFB6-452A-90AA-77664961BD4D}"/>
    <cellStyle name="Style 25_4Q16" xfId="34625" xr:uid="{00000000-0005-0000-0000-0000FEC80000}"/>
    <cellStyle name="Style 26" xfId="10434" xr:uid="{00000000-0005-0000-0000-0000FFC80000}"/>
    <cellStyle name="Style 26 10" xfId="10435" xr:uid="{00000000-0005-0000-0000-000000C90000}"/>
    <cellStyle name="Style 26 10 2" xfId="34626" xr:uid="{00000000-0005-0000-0000-000001C90000}"/>
    <cellStyle name="Style 26 10_AVA DVA EL" xfId="34627" xr:uid="{00000000-0005-0000-0000-000002C90000}"/>
    <cellStyle name="Style 26 11" xfId="10436" xr:uid="{00000000-0005-0000-0000-000003C90000}"/>
    <cellStyle name="Style 26 11 2" xfId="34628" xr:uid="{00000000-0005-0000-0000-000004C90000}"/>
    <cellStyle name="Style 26 11_AVA DVA EL" xfId="34629" xr:uid="{00000000-0005-0000-0000-000005C90000}"/>
    <cellStyle name="Style 26 12" xfId="34630" xr:uid="{00000000-0005-0000-0000-000006C90000}"/>
    <cellStyle name="Style 26 2" xfId="10437" xr:uid="{00000000-0005-0000-0000-000007C90000}"/>
    <cellStyle name="Style 26 2 2" xfId="10438" xr:uid="{00000000-0005-0000-0000-000008C90000}"/>
    <cellStyle name="Style 26 2 2 2" xfId="34631" xr:uid="{00000000-0005-0000-0000-000009C90000}"/>
    <cellStyle name="Style 26 2 2_AVA DVA EL" xfId="34632" xr:uid="{00000000-0005-0000-0000-00000AC90000}"/>
    <cellStyle name="Style 26 2 3" xfId="34633" xr:uid="{00000000-0005-0000-0000-00000BC90000}"/>
    <cellStyle name="Style 26 2_4Q16" xfId="34634" xr:uid="{00000000-0005-0000-0000-00000CC90000}"/>
    <cellStyle name="Style 26 3" xfId="10439" xr:uid="{00000000-0005-0000-0000-00000DC90000}"/>
    <cellStyle name="Style 26 3 2" xfId="10440" xr:uid="{00000000-0005-0000-0000-00000EC90000}"/>
    <cellStyle name="Style 26 3 2 2" xfId="34635" xr:uid="{00000000-0005-0000-0000-00000FC90000}"/>
    <cellStyle name="Style 26 3 2_AVA DVA EL" xfId="34636" xr:uid="{00000000-0005-0000-0000-000010C90000}"/>
    <cellStyle name="Style 26 3 3" xfId="34637" xr:uid="{00000000-0005-0000-0000-000011C90000}"/>
    <cellStyle name="Style 26 3_4Q16" xfId="34638" xr:uid="{00000000-0005-0000-0000-000012C90000}"/>
    <cellStyle name="Style 26 4" xfId="10441" xr:uid="{00000000-0005-0000-0000-000013C90000}"/>
    <cellStyle name="Style 26 4 2" xfId="34639" xr:uid="{00000000-0005-0000-0000-000014C90000}"/>
    <cellStyle name="Style 26 4_AVA DVA EL" xfId="34640" xr:uid="{00000000-0005-0000-0000-000015C90000}"/>
    <cellStyle name="Style 26 5" xfId="10442" xr:uid="{00000000-0005-0000-0000-000016C90000}"/>
    <cellStyle name="Style 26 5 2" xfId="34641" xr:uid="{00000000-0005-0000-0000-000017C90000}"/>
    <cellStyle name="Style 26 5_AVA DVA EL" xfId="34642" xr:uid="{00000000-0005-0000-0000-000018C90000}"/>
    <cellStyle name="Style 26 6" xfId="10443" xr:uid="{00000000-0005-0000-0000-000019C90000}"/>
    <cellStyle name="Style 26 6 2" xfId="34643" xr:uid="{00000000-0005-0000-0000-00001AC90000}"/>
    <cellStyle name="Style 26 6_AVA DVA EL" xfId="34644" xr:uid="{00000000-0005-0000-0000-00001BC90000}"/>
    <cellStyle name="Style 26 7" xfId="10444" xr:uid="{00000000-0005-0000-0000-00001CC90000}"/>
    <cellStyle name="Style 26 7 2" xfId="34645" xr:uid="{00000000-0005-0000-0000-00001DC90000}"/>
    <cellStyle name="Style 26 7_AVA DVA EL" xfId="34646" xr:uid="{00000000-0005-0000-0000-00001EC90000}"/>
    <cellStyle name="Style 26 8" xfId="10445" xr:uid="{00000000-0005-0000-0000-00001FC90000}"/>
    <cellStyle name="Style 26 8 2" xfId="34647" xr:uid="{00000000-0005-0000-0000-000020C90000}"/>
    <cellStyle name="Style 26 8_AVA DVA EL" xfId="34648" xr:uid="{00000000-0005-0000-0000-000021C90000}"/>
    <cellStyle name="Style 26 9" xfId="10446" xr:uid="{00000000-0005-0000-0000-000022C90000}"/>
    <cellStyle name="Style 26 9 2" xfId="34649" xr:uid="{00000000-0005-0000-0000-000023C90000}"/>
    <cellStyle name="Style 26 9_AVA DVA EL" xfId="34650" xr:uid="{00000000-0005-0000-0000-000024C90000}"/>
    <cellStyle name="Style 26_4Q16" xfId="34651" xr:uid="{00000000-0005-0000-0000-000025C90000}"/>
    <cellStyle name="Style 27" xfId="10447" xr:uid="{00000000-0005-0000-0000-000026C90000}"/>
    <cellStyle name="Style 27 10" xfId="10448" xr:uid="{00000000-0005-0000-0000-000027C90000}"/>
    <cellStyle name="Style 27 10 2" xfId="34652" xr:uid="{00000000-0005-0000-0000-000028C90000}"/>
    <cellStyle name="Style 27 10_A02" xfId="55700" xr:uid="{4E2E2889-39AA-4C7A-ADF8-76C89C4D4AF3}"/>
    <cellStyle name="Style 27 11" xfId="10449" xr:uid="{00000000-0005-0000-0000-00002AC90000}"/>
    <cellStyle name="Style 27 11 2" xfId="34653" xr:uid="{00000000-0005-0000-0000-00002BC90000}"/>
    <cellStyle name="Style 27 11_A02" xfId="55701" xr:uid="{D5E5FFAA-CD90-4D82-9936-8AD29C04257D}"/>
    <cellStyle name="Style 27 12" xfId="34654" xr:uid="{00000000-0005-0000-0000-00002DC90000}"/>
    <cellStyle name="Style 27 2" xfId="10450" xr:uid="{00000000-0005-0000-0000-00002EC90000}"/>
    <cellStyle name="Style 27 2 2" xfId="10451" xr:uid="{00000000-0005-0000-0000-00002FC90000}"/>
    <cellStyle name="Style 27 2 2 2" xfId="34655" xr:uid="{00000000-0005-0000-0000-000030C90000}"/>
    <cellStyle name="Style 27 2 2_A02" xfId="55702" xr:uid="{13C5B72A-DD02-4A21-B919-FA948736A75B}"/>
    <cellStyle name="Style 27 2 3" xfId="34656" xr:uid="{00000000-0005-0000-0000-000032C90000}"/>
    <cellStyle name="Style 27 2_4Q16" xfId="34657" xr:uid="{00000000-0005-0000-0000-000033C90000}"/>
    <cellStyle name="Style 27 3" xfId="10452" xr:uid="{00000000-0005-0000-0000-000034C90000}"/>
    <cellStyle name="Style 27 3 2" xfId="10453" xr:uid="{00000000-0005-0000-0000-000035C90000}"/>
    <cellStyle name="Style 27 3 2 2" xfId="34658" xr:uid="{00000000-0005-0000-0000-000036C90000}"/>
    <cellStyle name="Style 27 3 2_A02" xfId="55703" xr:uid="{524B4C53-9A69-4CA4-8466-25C623E5BC38}"/>
    <cellStyle name="Style 27 3 3" xfId="34659" xr:uid="{00000000-0005-0000-0000-000038C90000}"/>
    <cellStyle name="Style 27 3_4Q16" xfId="34660" xr:uid="{00000000-0005-0000-0000-000039C90000}"/>
    <cellStyle name="Style 27 4" xfId="10454" xr:uid="{00000000-0005-0000-0000-00003AC90000}"/>
    <cellStyle name="Style 27 4 2" xfId="34661" xr:uid="{00000000-0005-0000-0000-00003BC90000}"/>
    <cellStyle name="Style 27 4_A02" xfId="55704" xr:uid="{B81F2065-5542-4865-859A-79285EDAE0EC}"/>
    <cellStyle name="Style 27 5" xfId="10455" xr:uid="{00000000-0005-0000-0000-00003DC90000}"/>
    <cellStyle name="Style 27 5 2" xfId="34662" xr:uid="{00000000-0005-0000-0000-00003EC90000}"/>
    <cellStyle name="Style 27 5_A02" xfId="55705" xr:uid="{788E37FD-3118-4374-BD0D-68D42C6CFFDB}"/>
    <cellStyle name="Style 27 6" xfId="10456" xr:uid="{00000000-0005-0000-0000-000040C90000}"/>
    <cellStyle name="Style 27 6 2" xfId="34663" xr:uid="{00000000-0005-0000-0000-000041C90000}"/>
    <cellStyle name="Style 27 6_A02" xfId="55706" xr:uid="{8EDC0004-5877-45A9-A1A8-79B0141FB9BE}"/>
    <cellStyle name="Style 27 7" xfId="10457" xr:uid="{00000000-0005-0000-0000-000043C90000}"/>
    <cellStyle name="Style 27 7 2" xfId="34664" xr:uid="{00000000-0005-0000-0000-000044C90000}"/>
    <cellStyle name="Style 27 7_A02" xfId="55707" xr:uid="{539F9DDA-4C67-4064-8161-B41A4664A5D7}"/>
    <cellStyle name="Style 27 8" xfId="10458" xr:uid="{00000000-0005-0000-0000-000046C90000}"/>
    <cellStyle name="Style 27 8 2" xfId="34665" xr:uid="{00000000-0005-0000-0000-000047C90000}"/>
    <cellStyle name="Style 27 8_A02" xfId="55708" xr:uid="{06131EFB-0F01-46C3-9BA5-2A4C0CB1DDA0}"/>
    <cellStyle name="Style 27 9" xfId="10459" xr:uid="{00000000-0005-0000-0000-000049C90000}"/>
    <cellStyle name="Style 27 9 2" xfId="34666" xr:uid="{00000000-0005-0000-0000-00004AC90000}"/>
    <cellStyle name="Style 27 9_A02" xfId="55709" xr:uid="{A42C083A-A17F-4015-A433-451ACEA6DA2C}"/>
    <cellStyle name="Style 27_4Q16" xfId="34667" xr:uid="{00000000-0005-0000-0000-00004CC90000}"/>
    <cellStyle name="Style 28" xfId="10460" xr:uid="{00000000-0005-0000-0000-00004DC90000}"/>
    <cellStyle name="Style 28 10" xfId="10461" xr:uid="{00000000-0005-0000-0000-00004EC90000}"/>
    <cellStyle name="Style 28 10 2" xfId="34668" xr:uid="{00000000-0005-0000-0000-00004FC90000}"/>
    <cellStyle name="Style 28 10_A02" xfId="55710" xr:uid="{B7860E58-39C6-47EE-A415-496473CD5B1E}"/>
    <cellStyle name="Style 28 11" xfId="10462" xr:uid="{00000000-0005-0000-0000-000051C90000}"/>
    <cellStyle name="Style 28 11 2" xfId="34669" xr:uid="{00000000-0005-0000-0000-000052C90000}"/>
    <cellStyle name="Style 28 11_A02" xfId="55711" xr:uid="{E3F54791-3BE4-4B92-922F-882358B20288}"/>
    <cellStyle name="Style 28 12" xfId="34670" xr:uid="{00000000-0005-0000-0000-000054C90000}"/>
    <cellStyle name="Style 28 2" xfId="10463" xr:uid="{00000000-0005-0000-0000-000055C90000}"/>
    <cellStyle name="Style 28 2 2" xfId="10464" xr:uid="{00000000-0005-0000-0000-000056C90000}"/>
    <cellStyle name="Style 28 2 2 2" xfId="34671" xr:uid="{00000000-0005-0000-0000-000057C90000}"/>
    <cellStyle name="Style 28 2 2_A02" xfId="55712" xr:uid="{7DF5BB3F-56EB-47BC-B50F-C1B3F3FDAB81}"/>
    <cellStyle name="Style 28 2 3" xfId="34672" xr:uid="{00000000-0005-0000-0000-000059C90000}"/>
    <cellStyle name="Style 28 2_4Q16" xfId="34673" xr:uid="{00000000-0005-0000-0000-00005AC90000}"/>
    <cellStyle name="Style 28 3" xfId="10465" xr:uid="{00000000-0005-0000-0000-00005BC90000}"/>
    <cellStyle name="Style 28 3 2" xfId="10466" xr:uid="{00000000-0005-0000-0000-00005CC90000}"/>
    <cellStyle name="Style 28 3 2 2" xfId="34674" xr:uid="{00000000-0005-0000-0000-00005DC90000}"/>
    <cellStyle name="Style 28 3 2_A02" xfId="55713" xr:uid="{CF8D766A-5BB2-4F9F-9B9B-196058517011}"/>
    <cellStyle name="Style 28 3 3" xfId="34675" xr:uid="{00000000-0005-0000-0000-00005FC90000}"/>
    <cellStyle name="Style 28 3_4Q16" xfId="34676" xr:uid="{00000000-0005-0000-0000-000060C90000}"/>
    <cellStyle name="Style 28 4" xfId="10467" xr:uid="{00000000-0005-0000-0000-000061C90000}"/>
    <cellStyle name="Style 28 4 2" xfId="34677" xr:uid="{00000000-0005-0000-0000-000062C90000}"/>
    <cellStyle name="Style 28 4_A02" xfId="55714" xr:uid="{5E2E94F9-E266-483A-916D-34CD6655BB65}"/>
    <cellStyle name="Style 28 5" xfId="10468" xr:uid="{00000000-0005-0000-0000-000064C90000}"/>
    <cellStyle name="Style 28 5 2" xfId="34678" xr:uid="{00000000-0005-0000-0000-000065C90000}"/>
    <cellStyle name="Style 28 5_A02" xfId="55715" xr:uid="{4ECAAB1B-B1CF-4553-9538-F9B5796F1814}"/>
    <cellStyle name="Style 28 6" xfId="10469" xr:uid="{00000000-0005-0000-0000-000067C90000}"/>
    <cellStyle name="Style 28 6 2" xfId="34679" xr:uid="{00000000-0005-0000-0000-000068C90000}"/>
    <cellStyle name="Style 28 6_A02" xfId="55716" xr:uid="{0366CD79-9EA2-48D8-A954-52EA34B2AF71}"/>
    <cellStyle name="Style 28 7" xfId="10470" xr:uid="{00000000-0005-0000-0000-00006AC90000}"/>
    <cellStyle name="Style 28 7 2" xfId="34680" xr:uid="{00000000-0005-0000-0000-00006BC90000}"/>
    <cellStyle name="Style 28 7_A02" xfId="55717" xr:uid="{11D96F99-763F-4A76-B9E3-B4815A741251}"/>
    <cellStyle name="Style 28 8" xfId="10471" xr:uid="{00000000-0005-0000-0000-00006DC90000}"/>
    <cellStyle name="Style 28 8 2" xfId="34681" xr:uid="{00000000-0005-0000-0000-00006EC90000}"/>
    <cellStyle name="Style 28 8_A02" xfId="55718" xr:uid="{6378B92B-8817-401D-9182-7C0D0F346918}"/>
    <cellStyle name="Style 28 9" xfId="10472" xr:uid="{00000000-0005-0000-0000-000070C90000}"/>
    <cellStyle name="Style 28 9 2" xfId="34682" xr:uid="{00000000-0005-0000-0000-000071C90000}"/>
    <cellStyle name="Style 28 9_A02" xfId="55719" xr:uid="{5D67F3E2-8CFA-45EE-8003-553A7E034E30}"/>
    <cellStyle name="Style 28_4Q16" xfId="34683" xr:uid="{00000000-0005-0000-0000-000073C90000}"/>
    <cellStyle name="Style 29" xfId="10473" xr:uid="{00000000-0005-0000-0000-000074C90000}"/>
    <cellStyle name="Style 29 10" xfId="10474" xr:uid="{00000000-0005-0000-0000-000075C90000}"/>
    <cellStyle name="Style 29 10 2" xfId="34684" xr:uid="{00000000-0005-0000-0000-000076C90000}"/>
    <cellStyle name="Style 29 10_A02" xfId="55720" xr:uid="{6CD22C7E-256F-4902-935B-7F0A27174B24}"/>
    <cellStyle name="Style 29 11" xfId="10475" xr:uid="{00000000-0005-0000-0000-000078C90000}"/>
    <cellStyle name="Style 29 11 2" xfId="34685" xr:uid="{00000000-0005-0000-0000-000079C90000}"/>
    <cellStyle name="Style 29 11_A02" xfId="55721" xr:uid="{7B695508-88F4-404A-9477-30726E36DDDF}"/>
    <cellStyle name="Style 29 12" xfId="34686" xr:uid="{00000000-0005-0000-0000-00007BC90000}"/>
    <cellStyle name="Style 29 2" xfId="10476" xr:uid="{00000000-0005-0000-0000-00007CC90000}"/>
    <cellStyle name="Style 29 2 2" xfId="10477" xr:uid="{00000000-0005-0000-0000-00007DC90000}"/>
    <cellStyle name="Style 29 2 2 2" xfId="34687" xr:uid="{00000000-0005-0000-0000-00007EC90000}"/>
    <cellStyle name="Style 29 2 2_A02" xfId="55722" xr:uid="{984A5CF5-4F9C-431A-8CDC-3E143F68042B}"/>
    <cellStyle name="Style 29 2 3" xfId="34688" xr:uid="{00000000-0005-0000-0000-000080C90000}"/>
    <cellStyle name="Style 29 2_4Q16" xfId="34689" xr:uid="{00000000-0005-0000-0000-000081C90000}"/>
    <cellStyle name="Style 29 3" xfId="10478" xr:uid="{00000000-0005-0000-0000-000082C90000}"/>
    <cellStyle name="Style 29 3 2" xfId="10479" xr:uid="{00000000-0005-0000-0000-000083C90000}"/>
    <cellStyle name="Style 29 3 2 2" xfId="34690" xr:uid="{00000000-0005-0000-0000-000084C90000}"/>
    <cellStyle name="Style 29 3 2_A02" xfId="55723" xr:uid="{5B10B9EE-0B7A-464A-A5D3-F9903A8817CB}"/>
    <cellStyle name="Style 29 3 3" xfId="34691" xr:uid="{00000000-0005-0000-0000-000086C90000}"/>
    <cellStyle name="Style 29 3_4Q16" xfId="34692" xr:uid="{00000000-0005-0000-0000-000087C90000}"/>
    <cellStyle name="Style 29 4" xfId="10480" xr:uid="{00000000-0005-0000-0000-000088C90000}"/>
    <cellStyle name="Style 29 4 2" xfId="34693" xr:uid="{00000000-0005-0000-0000-000089C90000}"/>
    <cellStyle name="Style 29 4_A02" xfId="55724" xr:uid="{D55DDFA6-2500-4F9E-A530-1F94AB53A4CD}"/>
    <cellStyle name="Style 29 5" xfId="10481" xr:uid="{00000000-0005-0000-0000-00008BC90000}"/>
    <cellStyle name="Style 29 5 2" xfId="34694" xr:uid="{00000000-0005-0000-0000-00008CC90000}"/>
    <cellStyle name="Style 29 5_A02" xfId="55725" xr:uid="{9BFF4FF9-F01F-41E0-9770-3B2088C7E332}"/>
    <cellStyle name="Style 29 6" xfId="10482" xr:uid="{00000000-0005-0000-0000-00008EC90000}"/>
    <cellStyle name="Style 29 6 2" xfId="34695" xr:uid="{00000000-0005-0000-0000-00008FC90000}"/>
    <cellStyle name="Style 29 6_A02" xfId="55726" xr:uid="{993AA4D6-707F-4F27-908C-1AEF5FC29870}"/>
    <cellStyle name="Style 29 7" xfId="10483" xr:uid="{00000000-0005-0000-0000-000091C90000}"/>
    <cellStyle name="Style 29 7 2" xfId="34696" xr:uid="{00000000-0005-0000-0000-000092C90000}"/>
    <cellStyle name="Style 29 7_A02" xfId="55727" xr:uid="{936C0E3E-4107-4572-86E0-9167154E43A7}"/>
    <cellStyle name="Style 29 8" xfId="10484" xr:uid="{00000000-0005-0000-0000-000094C90000}"/>
    <cellStyle name="Style 29 8 2" xfId="34697" xr:uid="{00000000-0005-0000-0000-000095C90000}"/>
    <cellStyle name="Style 29 8_A02" xfId="55728" xr:uid="{40D47B4B-906C-4061-B048-3FD577DBCB97}"/>
    <cellStyle name="Style 29 9" xfId="10485" xr:uid="{00000000-0005-0000-0000-000097C90000}"/>
    <cellStyle name="Style 29 9 2" xfId="34698" xr:uid="{00000000-0005-0000-0000-000098C90000}"/>
    <cellStyle name="Style 29 9_A02" xfId="55729" xr:uid="{20F60DF1-24D4-4DBB-8AD1-C25F3A4B2D90}"/>
    <cellStyle name="Style 29_4Q16" xfId="34699" xr:uid="{00000000-0005-0000-0000-00009AC90000}"/>
    <cellStyle name="Style 30" xfId="10486" xr:uid="{00000000-0005-0000-0000-00009BC90000}"/>
    <cellStyle name="Style 30 10" xfId="10487" xr:uid="{00000000-0005-0000-0000-00009CC90000}"/>
    <cellStyle name="Style 30 10 2" xfId="34700" xr:uid="{00000000-0005-0000-0000-00009DC90000}"/>
    <cellStyle name="Style 30 10_AVA DVA EL" xfId="34701" xr:uid="{00000000-0005-0000-0000-00009EC90000}"/>
    <cellStyle name="Style 30 11" xfId="10488" xr:uid="{00000000-0005-0000-0000-00009FC90000}"/>
    <cellStyle name="Style 30 11 2" xfId="34702" xr:uid="{00000000-0005-0000-0000-0000A0C90000}"/>
    <cellStyle name="Style 30 11_AVA DVA EL" xfId="34703" xr:uid="{00000000-0005-0000-0000-0000A1C90000}"/>
    <cellStyle name="Style 30 12" xfId="34704" xr:uid="{00000000-0005-0000-0000-0000A2C90000}"/>
    <cellStyle name="Style 30 2" xfId="10489" xr:uid="{00000000-0005-0000-0000-0000A3C90000}"/>
    <cellStyle name="Style 30 2 2" xfId="10490" xr:uid="{00000000-0005-0000-0000-0000A4C90000}"/>
    <cellStyle name="Style 30 2 2 2" xfId="34705" xr:uid="{00000000-0005-0000-0000-0000A5C90000}"/>
    <cellStyle name="Style 30 2 2_AVA DVA EL" xfId="34706" xr:uid="{00000000-0005-0000-0000-0000A6C90000}"/>
    <cellStyle name="Style 30 2 3" xfId="34707" xr:uid="{00000000-0005-0000-0000-0000A7C90000}"/>
    <cellStyle name="Style 30 2_4Q16" xfId="34708" xr:uid="{00000000-0005-0000-0000-0000A8C90000}"/>
    <cellStyle name="Style 30 3" xfId="10491" xr:uid="{00000000-0005-0000-0000-0000A9C90000}"/>
    <cellStyle name="Style 30 3 2" xfId="10492" xr:uid="{00000000-0005-0000-0000-0000AAC90000}"/>
    <cellStyle name="Style 30 3 2 2" xfId="34709" xr:uid="{00000000-0005-0000-0000-0000ABC90000}"/>
    <cellStyle name="Style 30 3 2_AVA DVA EL" xfId="34710" xr:uid="{00000000-0005-0000-0000-0000ACC90000}"/>
    <cellStyle name="Style 30 3 3" xfId="34711" xr:uid="{00000000-0005-0000-0000-0000ADC90000}"/>
    <cellStyle name="Style 30 3_4Q16" xfId="34712" xr:uid="{00000000-0005-0000-0000-0000AEC90000}"/>
    <cellStyle name="Style 30 4" xfId="10493" xr:uid="{00000000-0005-0000-0000-0000AFC90000}"/>
    <cellStyle name="Style 30 4 2" xfId="34713" xr:uid="{00000000-0005-0000-0000-0000B0C90000}"/>
    <cellStyle name="Style 30 4_AVA DVA EL" xfId="34714" xr:uid="{00000000-0005-0000-0000-0000B1C90000}"/>
    <cellStyle name="Style 30 5" xfId="10494" xr:uid="{00000000-0005-0000-0000-0000B2C90000}"/>
    <cellStyle name="Style 30 5 2" xfId="34715" xr:uid="{00000000-0005-0000-0000-0000B3C90000}"/>
    <cellStyle name="Style 30 5_AVA DVA EL" xfId="34716" xr:uid="{00000000-0005-0000-0000-0000B4C90000}"/>
    <cellStyle name="Style 30 6" xfId="10495" xr:uid="{00000000-0005-0000-0000-0000B5C90000}"/>
    <cellStyle name="Style 30 6 2" xfId="34717" xr:uid="{00000000-0005-0000-0000-0000B6C90000}"/>
    <cellStyle name="Style 30 6_AVA DVA EL" xfId="34718" xr:uid="{00000000-0005-0000-0000-0000B7C90000}"/>
    <cellStyle name="Style 30 7" xfId="10496" xr:uid="{00000000-0005-0000-0000-0000B8C90000}"/>
    <cellStyle name="Style 30 7 2" xfId="34719" xr:uid="{00000000-0005-0000-0000-0000B9C90000}"/>
    <cellStyle name="Style 30 7_AVA DVA EL" xfId="34720" xr:uid="{00000000-0005-0000-0000-0000BAC90000}"/>
    <cellStyle name="Style 30 8" xfId="10497" xr:uid="{00000000-0005-0000-0000-0000BBC90000}"/>
    <cellStyle name="Style 30 8 2" xfId="34721" xr:uid="{00000000-0005-0000-0000-0000BCC90000}"/>
    <cellStyle name="Style 30 8_AVA DVA EL" xfId="34722" xr:uid="{00000000-0005-0000-0000-0000BDC90000}"/>
    <cellStyle name="Style 30 9" xfId="10498" xr:uid="{00000000-0005-0000-0000-0000BEC90000}"/>
    <cellStyle name="Style 30 9 2" xfId="34723" xr:uid="{00000000-0005-0000-0000-0000BFC90000}"/>
    <cellStyle name="Style 30 9_AVA DVA EL" xfId="34724" xr:uid="{00000000-0005-0000-0000-0000C0C90000}"/>
    <cellStyle name="Style 30_4Q16" xfId="34725" xr:uid="{00000000-0005-0000-0000-0000C1C90000}"/>
    <cellStyle name="Style 31" xfId="10499" xr:uid="{00000000-0005-0000-0000-0000C2C90000}"/>
    <cellStyle name="Style 31 10" xfId="10500" xr:uid="{00000000-0005-0000-0000-0000C3C90000}"/>
    <cellStyle name="Style 31 10 2" xfId="34726" xr:uid="{00000000-0005-0000-0000-0000C4C90000}"/>
    <cellStyle name="Style 31 10_AVA DVA EL" xfId="34727" xr:uid="{00000000-0005-0000-0000-0000C5C90000}"/>
    <cellStyle name="Style 31 11" xfId="10501" xr:uid="{00000000-0005-0000-0000-0000C6C90000}"/>
    <cellStyle name="Style 31 11 2" xfId="34728" xr:uid="{00000000-0005-0000-0000-0000C7C90000}"/>
    <cellStyle name="Style 31 11_AVA DVA EL" xfId="34729" xr:uid="{00000000-0005-0000-0000-0000C8C90000}"/>
    <cellStyle name="Style 31 12" xfId="34730" xr:uid="{00000000-0005-0000-0000-0000C9C90000}"/>
    <cellStyle name="Style 31 2" xfId="10502" xr:uid="{00000000-0005-0000-0000-0000CAC90000}"/>
    <cellStyle name="Style 31 2 2" xfId="10503" xr:uid="{00000000-0005-0000-0000-0000CBC90000}"/>
    <cellStyle name="Style 31 2 2 2" xfId="34731" xr:uid="{00000000-0005-0000-0000-0000CCC90000}"/>
    <cellStyle name="Style 31 2 2_AVA DVA EL" xfId="34732" xr:uid="{00000000-0005-0000-0000-0000CDC90000}"/>
    <cellStyle name="Style 31 2 3" xfId="34733" xr:uid="{00000000-0005-0000-0000-0000CEC90000}"/>
    <cellStyle name="Style 31 2_4Q16" xfId="34734" xr:uid="{00000000-0005-0000-0000-0000CFC90000}"/>
    <cellStyle name="Style 31 3" xfId="10504" xr:uid="{00000000-0005-0000-0000-0000D0C90000}"/>
    <cellStyle name="Style 31 3 2" xfId="10505" xr:uid="{00000000-0005-0000-0000-0000D1C90000}"/>
    <cellStyle name="Style 31 3 2 2" xfId="34735" xr:uid="{00000000-0005-0000-0000-0000D2C90000}"/>
    <cellStyle name="Style 31 3 2_AVA DVA EL" xfId="34736" xr:uid="{00000000-0005-0000-0000-0000D3C90000}"/>
    <cellStyle name="Style 31 3 3" xfId="34737" xr:uid="{00000000-0005-0000-0000-0000D4C90000}"/>
    <cellStyle name="Style 31 3_4Q16" xfId="34738" xr:uid="{00000000-0005-0000-0000-0000D5C90000}"/>
    <cellStyle name="Style 31 4" xfId="10506" xr:uid="{00000000-0005-0000-0000-0000D6C90000}"/>
    <cellStyle name="Style 31 4 2" xfId="34739" xr:uid="{00000000-0005-0000-0000-0000D7C90000}"/>
    <cellStyle name="Style 31 4_AVA DVA EL" xfId="34740" xr:uid="{00000000-0005-0000-0000-0000D8C90000}"/>
    <cellStyle name="Style 31 5" xfId="10507" xr:uid="{00000000-0005-0000-0000-0000D9C90000}"/>
    <cellStyle name="Style 31 5 2" xfId="34741" xr:uid="{00000000-0005-0000-0000-0000DAC90000}"/>
    <cellStyle name="Style 31 5_AVA DVA EL" xfId="34742" xr:uid="{00000000-0005-0000-0000-0000DBC90000}"/>
    <cellStyle name="Style 31 6" xfId="10508" xr:uid="{00000000-0005-0000-0000-0000DCC90000}"/>
    <cellStyle name="Style 31 6 2" xfId="34743" xr:uid="{00000000-0005-0000-0000-0000DDC90000}"/>
    <cellStyle name="Style 31 6_AVA DVA EL" xfId="34744" xr:uid="{00000000-0005-0000-0000-0000DEC90000}"/>
    <cellStyle name="Style 31 7" xfId="10509" xr:uid="{00000000-0005-0000-0000-0000DFC90000}"/>
    <cellStyle name="Style 31 7 2" xfId="34745" xr:uid="{00000000-0005-0000-0000-0000E0C90000}"/>
    <cellStyle name="Style 31 7_AVA DVA EL" xfId="34746" xr:uid="{00000000-0005-0000-0000-0000E1C90000}"/>
    <cellStyle name="Style 31 8" xfId="10510" xr:uid="{00000000-0005-0000-0000-0000E2C90000}"/>
    <cellStyle name="Style 31 8 2" xfId="34747" xr:uid="{00000000-0005-0000-0000-0000E3C90000}"/>
    <cellStyle name="Style 31 8_AVA DVA EL" xfId="34748" xr:uid="{00000000-0005-0000-0000-0000E4C90000}"/>
    <cellStyle name="Style 31 9" xfId="10511" xr:uid="{00000000-0005-0000-0000-0000E5C90000}"/>
    <cellStyle name="Style 31 9 2" xfId="34749" xr:uid="{00000000-0005-0000-0000-0000E6C90000}"/>
    <cellStyle name="Style 31 9_AVA DVA EL" xfId="34750" xr:uid="{00000000-0005-0000-0000-0000E7C90000}"/>
    <cellStyle name="Style 31_4Q16" xfId="34751" xr:uid="{00000000-0005-0000-0000-0000E8C90000}"/>
    <cellStyle name="Style 32" xfId="10512" xr:uid="{00000000-0005-0000-0000-0000E9C90000}"/>
    <cellStyle name="Style 32 10" xfId="10513" xr:uid="{00000000-0005-0000-0000-0000EAC90000}"/>
    <cellStyle name="Style 32 10 2" xfId="34752" xr:uid="{00000000-0005-0000-0000-0000EBC90000}"/>
    <cellStyle name="Style 32 10_AVA DVA EL" xfId="34753" xr:uid="{00000000-0005-0000-0000-0000ECC90000}"/>
    <cellStyle name="Style 32 11" xfId="10514" xr:uid="{00000000-0005-0000-0000-0000EDC90000}"/>
    <cellStyle name="Style 32 11 2" xfId="34754" xr:uid="{00000000-0005-0000-0000-0000EEC90000}"/>
    <cellStyle name="Style 32 11_AVA DVA EL" xfId="34755" xr:uid="{00000000-0005-0000-0000-0000EFC90000}"/>
    <cellStyle name="Style 32 12" xfId="10515" xr:uid="{00000000-0005-0000-0000-0000F0C90000}"/>
    <cellStyle name="Style 32 12 2" xfId="34756" xr:uid="{00000000-0005-0000-0000-0000F1C90000}"/>
    <cellStyle name="Style 32 12_AVA DVA EL" xfId="34757" xr:uid="{00000000-0005-0000-0000-0000F2C90000}"/>
    <cellStyle name="Style 32 13" xfId="10516" xr:uid="{00000000-0005-0000-0000-0000F3C90000}"/>
    <cellStyle name="Style 32 13 2" xfId="34758" xr:uid="{00000000-0005-0000-0000-0000F4C90000}"/>
    <cellStyle name="Style 32 13_AVA DVA EL" xfId="34759" xr:uid="{00000000-0005-0000-0000-0000F5C90000}"/>
    <cellStyle name="Style 32 14" xfId="10517" xr:uid="{00000000-0005-0000-0000-0000F6C90000}"/>
    <cellStyle name="Style 32 14 2" xfId="34760" xr:uid="{00000000-0005-0000-0000-0000F7C90000}"/>
    <cellStyle name="Style 32 14_AVA DVA EL" xfId="34761" xr:uid="{00000000-0005-0000-0000-0000F8C90000}"/>
    <cellStyle name="Style 32 15" xfId="34762" xr:uid="{00000000-0005-0000-0000-0000F9C90000}"/>
    <cellStyle name="Style 32 2" xfId="10518" xr:uid="{00000000-0005-0000-0000-0000FAC90000}"/>
    <cellStyle name="Style 32 2 2" xfId="10519" xr:uid="{00000000-0005-0000-0000-0000FBC90000}"/>
    <cellStyle name="Style 32 2 2 2" xfId="34763" xr:uid="{00000000-0005-0000-0000-0000FCC90000}"/>
    <cellStyle name="Style 32 2 2_AVA DVA EL" xfId="34764" xr:uid="{00000000-0005-0000-0000-0000FDC90000}"/>
    <cellStyle name="Style 32 2 3" xfId="10520" xr:uid="{00000000-0005-0000-0000-0000FEC90000}"/>
    <cellStyle name="Style 32 2 3 2" xfId="34765" xr:uid="{00000000-0005-0000-0000-0000FFC90000}"/>
    <cellStyle name="Style 32 2 3_AVA DVA EL" xfId="34766" xr:uid="{00000000-0005-0000-0000-000000CA0000}"/>
    <cellStyle name="Style 32 2 4" xfId="34767" xr:uid="{00000000-0005-0000-0000-000001CA0000}"/>
    <cellStyle name="Style 32 2_4Q16" xfId="34768" xr:uid="{00000000-0005-0000-0000-000002CA0000}"/>
    <cellStyle name="Style 32 3" xfId="10521" xr:uid="{00000000-0005-0000-0000-000003CA0000}"/>
    <cellStyle name="Style 32 3 2" xfId="10522" xr:uid="{00000000-0005-0000-0000-000004CA0000}"/>
    <cellStyle name="Style 32 3 2 2" xfId="34769" xr:uid="{00000000-0005-0000-0000-000005CA0000}"/>
    <cellStyle name="Style 32 3 2_AVA DVA EL" xfId="34770" xr:uid="{00000000-0005-0000-0000-000006CA0000}"/>
    <cellStyle name="Style 32 3 3" xfId="34771" xr:uid="{00000000-0005-0000-0000-000007CA0000}"/>
    <cellStyle name="Style 32 3_4Q16" xfId="34772" xr:uid="{00000000-0005-0000-0000-000008CA0000}"/>
    <cellStyle name="Style 32 4" xfId="10523" xr:uid="{00000000-0005-0000-0000-000009CA0000}"/>
    <cellStyle name="Style 32 4 2" xfId="34773" xr:uid="{00000000-0005-0000-0000-00000ACA0000}"/>
    <cellStyle name="Style 32 4_AVA DVA EL" xfId="34774" xr:uid="{00000000-0005-0000-0000-00000BCA0000}"/>
    <cellStyle name="Style 32 5" xfId="10524" xr:uid="{00000000-0005-0000-0000-00000CCA0000}"/>
    <cellStyle name="Style 32 5 2" xfId="34775" xr:uid="{00000000-0005-0000-0000-00000DCA0000}"/>
    <cellStyle name="Style 32 5_AVA DVA EL" xfId="34776" xr:uid="{00000000-0005-0000-0000-00000ECA0000}"/>
    <cellStyle name="Style 32 6" xfId="10525" xr:uid="{00000000-0005-0000-0000-00000FCA0000}"/>
    <cellStyle name="Style 32 6 2" xfId="34777" xr:uid="{00000000-0005-0000-0000-000010CA0000}"/>
    <cellStyle name="Style 32 6_AVA DVA EL" xfId="34778" xr:uid="{00000000-0005-0000-0000-000011CA0000}"/>
    <cellStyle name="Style 32 7" xfId="10526" xr:uid="{00000000-0005-0000-0000-000012CA0000}"/>
    <cellStyle name="Style 32 7 2" xfId="34779" xr:uid="{00000000-0005-0000-0000-000013CA0000}"/>
    <cellStyle name="Style 32 7_AVA DVA EL" xfId="34780" xr:uid="{00000000-0005-0000-0000-000014CA0000}"/>
    <cellStyle name="Style 32 8" xfId="10527" xr:uid="{00000000-0005-0000-0000-000015CA0000}"/>
    <cellStyle name="Style 32 8 2" xfId="34781" xr:uid="{00000000-0005-0000-0000-000016CA0000}"/>
    <cellStyle name="Style 32 8_AVA DVA EL" xfId="34782" xr:uid="{00000000-0005-0000-0000-000017CA0000}"/>
    <cellStyle name="Style 32 9" xfId="10528" xr:uid="{00000000-0005-0000-0000-000018CA0000}"/>
    <cellStyle name="Style 32 9 2" xfId="34783" xr:uid="{00000000-0005-0000-0000-000019CA0000}"/>
    <cellStyle name="Style 32 9_AVA DVA EL" xfId="34784" xr:uid="{00000000-0005-0000-0000-00001ACA0000}"/>
    <cellStyle name="Style 32_4Q16" xfId="34785" xr:uid="{00000000-0005-0000-0000-00001BCA0000}"/>
    <cellStyle name="Style 33" xfId="10529" xr:uid="{00000000-0005-0000-0000-00001CCA0000}"/>
    <cellStyle name="Style 33 10" xfId="10530" xr:uid="{00000000-0005-0000-0000-00001DCA0000}"/>
    <cellStyle name="Style 33 10 2" xfId="34786" xr:uid="{00000000-0005-0000-0000-00001ECA0000}"/>
    <cellStyle name="Style 33 10_A02" xfId="55730" xr:uid="{68B1BFD7-AD10-44F5-8DD6-B0CB45DE853F}"/>
    <cellStyle name="Style 33 11" xfId="10531" xr:uid="{00000000-0005-0000-0000-000020CA0000}"/>
    <cellStyle name="Style 33 11 2" xfId="34787" xr:uid="{00000000-0005-0000-0000-000021CA0000}"/>
    <cellStyle name="Style 33 11_A02" xfId="55731" xr:uid="{040BCC39-148B-4FDB-9A08-53892B457F20}"/>
    <cellStyle name="Style 33 12" xfId="34788" xr:uid="{00000000-0005-0000-0000-000023CA0000}"/>
    <cellStyle name="Style 33 2" xfId="10532" xr:uid="{00000000-0005-0000-0000-000024CA0000}"/>
    <cellStyle name="Style 33 2 2" xfId="10533" xr:uid="{00000000-0005-0000-0000-000025CA0000}"/>
    <cellStyle name="Style 33 2 2 2" xfId="34789" xr:uid="{00000000-0005-0000-0000-000026CA0000}"/>
    <cellStyle name="Style 33 2 2_A02" xfId="55732" xr:uid="{A56BA855-DA6E-4470-AEB7-A92A03D2D5B5}"/>
    <cellStyle name="Style 33 2 3" xfId="34790" xr:uid="{00000000-0005-0000-0000-000028CA0000}"/>
    <cellStyle name="Style 33 2_4Q16" xfId="34791" xr:uid="{00000000-0005-0000-0000-000029CA0000}"/>
    <cellStyle name="Style 33 3" xfId="10534" xr:uid="{00000000-0005-0000-0000-00002ACA0000}"/>
    <cellStyle name="Style 33 3 2" xfId="10535" xr:uid="{00000000-0005-0000-0000-00002BCA0000}"/>
    <cellStyle name="Style 33 3 2 2" xfId="34792" xr:uid="{00000000-0005-0000-0000-00002CCA0000}"/>
    <cellStyle name="Style 33 3 2_A02" xfId="55733" xr:uid="{CEBE2B29-725A-4E31-BFD6-6AE5473BF398}"/>
    <cellStyle name="Style 33 3 3" xfId="34793" xr:uid="{00000000-0005-0000-0000-00002ECA0000}"/>
    <cellStyle name="Style 33 3_4Q16" xfId="34794" xr:uid="{00000000-0005-0000-0000-00002FCA0000}"/>
    <cellStyle name="Style 33 4" xfId="10536" xr:uid="{00000000-0005-0000-0000-000030CA0000}"/>
    <cellStyle name="Style 33 4 2" xfId="34795" xr:uid="{00000000-0005-0000-0000-000031CA0000}"/>
    <cellStyle name="Style 33 4_A02" xfId="55734" xr:uid="{777F2783-4F4D-4CE9-B9E0-E18ADBF78927}"/>
    <cellStyle name="Style 33 5" xfId="10537" xr:uid="{00000000-0005-0000-0000-000033CA0000}"/>
    <cellStyle name="Style 33 5 2" xfId="34796" xr:uid="{00000000-0005-0000-0000-000034CA0000}"/>
    <cellStyle name="Style 33 5_A02" xfId="55735" xr:uid="{EFE8598F-CA53-4D55-A726-C76789087CFA}"/>
    <cellStyle name="Style 33 6" xfId="10538" xr:uid="{00000000-0005-0000-0000-000036CA0000}"/>
    <cellStyle name="Style 33 6 2" xfId="34797" xr:uid="{00000000-0005-0000-0000-000037CA0000}"/>
    <cellStyle name="Style 33 6_A02" xfId="55736" xr:uid="{9229AE38-EA1A-4EDB-BFDB-C7E22AB48F08}"/>
    <cellStyle name="Style 33 7" xfId="10539" xr:uid="{00000000-0005-0000-0000-000039CA0000}"/>
    <cellStyle name="Style 33 7 2" xfId="34798" xr:uid="{00000000-0005-0000-0000-00003ACA0000}"/>
    <cellStyle name="Style 33 7_A02" xfId="55737" xr:uid="{7F0010E0-EE77-4177-B607-9D628A7739AA}"/>
    <cellStyle name="Style 33 8" xfId="10540" xr:uid="{00000000-0005-0000-0000-00003CCA0000}"/>
    <cellStyle name="Style 33 8 2" xfId="34799" xr:uid="{00000000-0005-0000-0000-00003DCA0000}"/>
    <cellStyle name="Style 33 8_A02" xfId="55738" xr:uid="{4ACDD598-A99A-42FE-AFBF-9E148D279EBC}"/>
    <cellStyle name="Style 33 9" xfId="10541" xr:uid="{00000000-0005-0000-0000-00003FCA0000}"/>
    <cellStyle name="Style 33 9 2" xfId="34800" xr:uid="{00000000-0005-0000-0000-000040CA0000}"/>
    <cellStyle name="Style 33 9_A02" xfId="55739" xr:uid="{104EFBEF-6276-4332-B93E-23C5F01CFEBB}"/>
    <cellStyle name="Style 33_4Q16" xfId="34801" xr:uid="{00000000-0005-0000-0000-000042CA0000}"/>
    <cellStyle name="Style 34" xfId="10542" xr:uid="{00000000-0005-0000-0000-000043CA0000}"/>
    <cellStyle name="Style 34 2" xfId="10543" xr:uid="{00000000-0005-0000-0000-000044CA0000}"/>
    <cellStyle name="Style 34 2 2" xfId="34802" xr:uid="{00000000-0005-0000-0000-000045CA0000}"/>
    <cellStyle name="Style 34 2_AVA DVA EL" xfId="34803" xr:uid="{00000000-0005-0000-0000-000046CA0000}"/>
    <cellStyle name="Style 34 3" xfId="10544" xr:uid="{00000000-0005-0000-0000-000047CA0000}"/>
    <cellStyle name="Style 34 3 2" xfId="34804" xr:uid="{00000000-0005-0000-0000-000048CA0000}"/>
    <cellStyle name="Style 34 3_AVA DVA EL" xfId="34805" xr:uid="{00000000-0005-0000-0000-000049CA0000}"/>
    <cellStyle name="Style 34 4" xfId="10545" xr:uid="{00000000-0005-0000-0000-00004ACA0000}"/>
    <cellStyle name="Style 34 4 2" xfId="34806" xr:uid="{00000000-0005-0000-0000-00004BCA0000}"/>
    <cellStyle name="Style 34 4_AVA DVA EL" xfId="34807" xr:uid="{00000000-0005-0000-0000-00004CCA0000}"/>
    <cellStyle name="Style 34 5" xfId="34808" xr:uid="{00000000-0005-0000-0000-00004DCA0000}"/>
    <cellStyle name="Style 34_4Q16" xfId="34809" xr:uid="{00000000-0005-0000-0000-00004ECA0000}"/>
    <cellStyle name="Style 35" xfId="10546" xr:uid="{00000000-0005-0000-0000-00004FCA0000}"/>
    <cellStyle name="Style 35 10" xfId="10547" xr:uid="{00000000-0005-0000-0000-000050CA0000}"/>
    <cellStyle name="Style 35 10 2" xfId="34810" xr:uid="{00000000-0005-0000-0000-000051CA0000}"/>
    <cellStyle name="Style 35 10_AVA DVA EL" xfId="34811" xr:uid="{00000000-0005-0000-0000-000052CA0000}"/>
    <cellStyle name="Style 35 11" xfId="10548" xr:uid="{00000000-0005-0000-0000-000053CA0000}"/>
    <cellStyle name="Style 35 11 2" xfId="34812" xr:uid="{00000000-0005-0000-0000-000054CA0000}"/>
    <cellStyle name="Style 35 11_AVA DVA EL" xfId="34813" xr:uid="{00000000-0005-0000-0000-000055CA0000}"/>
    <cellStyle name="Style 35 12" xfId="34814" xr:uid="{00000000-0005-0000-0000-000056CA0000}"/>
    <cellStyle name="Style 35 2" xfId="10549" xr:uid="{00000000-0005-0000-0000-000057CA0000}"/>
    <cellStyle name="Style 35 2 2" xfId="10550" xr:uid="{00000000-0005-0000-0000-000058CA0000}"/>
    <cellStyle name="Style 35 2 2 2" xfId="34815" xr:uid="{00000000-0005-0000-0000-000059CA0000}"/>
    <cellStyle name="Style 35 2 2_AVA DVA EL" xfId="34816" xr:uid="{00000000-0005-0000-0000-00005ACA0000}"/>
    <cellStyle name="Style 35 2 3" xfId="34817" xr:uid="{00000000-0005-0000-0000-00005BCA0000}"/>
    <cellStyle name="Style 35 2_4Q16" xfId="34818" xr:uid="{00000000-0005-0000-0000-00005CCA0000}"/>
    <cellStyle name="Style 35 3" xfId="10551" xr:uid="{00000000-0005-0000-0000-00005DCA0000}"/>
    <cellStyle name="Style 35 3 2" xfId="10552" xr:uid="{00000000-0005-0000-0000-00005ECA0000}"/>
    <cellStyle name="Style 35 3 2 2" xfId="34819" xr:uid="{00000000-0005-0000-0000-00005FCA0000}"/>
    <cellStyle name="Style 35 3 2_AVA DVA EL" xfId="34820" xr:uid="{00000000-0005-0000-0000-000060CA0000}"/>
    <cellStyle name="Style 35 3 3" xfId="34821" xr:uid="{00000000-0005-0000-0000-000061CA0000}"/>
    <cellStyle name="Style 35 3_4Q16" xfId="34822" xr:uid="{00000000-0005-0000-0000-000062CA0000}"/>
    <cellStyle name="Style 35 4" xfId="10553" xr:uid="{00000000-0005-0000-0000-000063CA0000}"/>
    <cellStyle name="Style 35 4 2" xfId="34823" xr:uid="{00000000-0005-0000-0000-000064CA0000}"/>
    <cellStyle name="Style 35 4_AVA DVA EL" xfId="34824" xr:uid="{00000000-0005-0000-0000-000065CA0000}"/>
    <cellStyle name="Style 35 5" xfId="10554" xr:uid="{00000000-0005-0000-0000-000066CA0000}"/>
    <cellStyle name="Style 35 5 2" xfId="34825" xr:uid="{00000000-0005-0000-0000-000067CA0000}"/>
    <cellStyle name="Style 35 5_AVA DVA EL" xfId="34826" xr:uid="{00000000-0005-0000-0000-000068CA0000}"/>
    <cellStyle name="Style 35 6" xfId="10555" xr:uid="{00000000-0005-0000-0000-000069CA0000}"/>
    <cellStyle name="Style 35 6 2" xfId="34827" xr:uid="{00000000-0005-0000-0000-00006ACA0000}"/>
    <cellStyle name="Style 35 6_AVA DVA EL" xfId="34828" xr:uid="{00000000-0005-0000-0000-00006BCA0000}"/>
    <cellStyle name="Style 35 7" xfId="10556" xr:uid="{00000000-0005-0000-0000-00006CCA0000}"/>
    <cellStyle name="Style 35 7 2" xfId="34829" xr:uid="{00000000-0005-0000-0000-00006DCA0000}"/>
    <cellStyle name="Style 35 7_AVA DVA EL" xfId="34830" xr:uid="{00000000-0005-0000-0000-00006ECA0000}"/>
    <cellStyle name="Style 35 8" xfId="10557" xr:uid="{00000000-0005-0000-0000-00006FCA0000}"/>
    <cellStyle name="Style 35 8 2" xfId="34831" xr:uid="{00000000-0005-0000-0000-000070CA0000}"/>
    <cellStyle name="Style 35 8_AVA DVA EL" xfId="34832" xr:uid="{00000000-0005-0000-0000-000071CA0000}"/>
    <cellStyle name="Style 35 9" xfId="10558" xr:uid="{00000000-0005-0000-0000-000072CA0000}"/>
    <cellStyle name="Style 35 9 2" xfId="34833" xr:uid="{00000000-0005-0000-0000-000073CA0000}"/>
    <cellStyle name="Style 35 9_AVA DVA EL" xfId="34834" xr:uid="{00000000-0005-0000-0000-000074CA0000}"/>
    <cellStyle name="Style 35_4Q16" xfId="34835" xr:uid="{00000000-0005-0000-0000-000075CA0000}"/>
    <cellStyle name="Style 36" xfId="10559" xr:uid="{00000000-0005-0000-0000-000076CA0000}"/>
    <cellStyle name="Style 36 10" xfId="10560" xr:uid="{00000000-0005-0000-0000-000077CA0000}"/>
    <cellStyle name="Style 36 10 2" xfId="34836" xr:uid="{00000000-0005-0000-0000-000078CA0000}"/>
    <cellStyle name="Style 36 10_AVA DVA EL" xfId="34837" xr:uid="{00000000-0005-0000-0000-000079CA0000}"/>
    <cellStyle name="Style 36 11" xfId="10561" xr:uid="{00000000-0005-0000-0000-00007ACA0000}"/>
    <cellStyle name="Style 36 11 2" xfId="34838" xr:uid="{00000000-0005-0000-0000-00007BCA0000}"/>
    <cellStyle name="Style 36 11_AVA DVA EL" xfId="34839" xr:uid="{00000000-0005-0000-0000-00007CCA0000}"/>
    <cellStyle name="Style 36 12" xfId="34840" xr:uid="{00000000-0005-0000-0000-00007DCA0000}"/>
    <cellStyle name="Style 36 2" xfId="10562" xr:uid="{00000000-0005-0000-0000-00007ECA0000}"/>
    <cellStyle name="Style 36 2 2" xfId="10563" xr:uid="{00000000-0005-0000-0000-00007FCA0000}"/>
    <cellStyle name="Style 36 2 2 2" xfId="34841" xr:uid="{00000000-0005-0000-0000-000080CA0000}"/>
    <cellStyle name="Style 36 2 2_AVA DVA EL" xfId="34842" xr:uid="{00000000-0005-0000-0000-000081CA0000}"/>
    <cellStyle name="Style 36 2 3" xfId="34843" xr:uid="{00000000-0005-0000-0000-000082CA0000}"/>
    <cellStyle name="Style 36 2_4Q16" xfId="34844" xr:uid="{00000000-0005-0000-0000-000083CA0000}"/>
    <cellStyle name="Style 36 3" xfId="10564" xr:uid="{00000000-0005-0000-0000-000084CA0000}"/>
    <cellStyle name="Style 36 3 2" xfId="10565" xr:uid="{00000000-0005-0000-0000-000085CA0000}"/>
    <cellStyle name="Style 36 3 2 2" xfId="34845" xr:uid="{00000000-0005-0000-0000-000086CA0000}"/>
    <cellStyle name="Style 36 3 2_AVA DVA EL" xfId="34846" xr:uid="{00000000-0005-0000-0000-000087CA0000}"/>
    <cellStyle name="Style 36 3 3" xfId="34847" xr:uid="{00000000-0005-0000-0000-000088CA0000}"/>
    <cellStyle name="Style 36 3_4Q16" xfId="34848" xr:uid="{00000000-0005-0000-0000-000089CA0000}"/>
    <cellStyle name="Style 36 4" xfId="10566" xr:uid="{00000000-0005-0000-0000-00008ACA0000}"/>
    <cellStyle name="Style 36 4 2" xfId="34849" xr:uid="{00000000-0005-0000-0000-00008BCA0000}"/>
    <cellStyle name="Style 36 4_AVA DVA EL" xfId="34850" xr:uid="{00000000-0005-0000-0000-00008CCA0000}"/>
    <cellStyle name="Style 36 5" xfId="10567" xr:uid="{00000000-0005-0000-0000-00008DCA0000}"/>
    <cellStyle name="Style 36 5 2" xfId="34851" xr:uid="{00000000-0005-0000-0000-00008ECA0000}"/>
    <cellStyle name="Style 36 5_AVA DVA EL" xfId="34852" xr:uid="{00000000-0005-0000-0000-00008FCA0000}"/>
    <cellStyle name="Style 36 6" xfId="10568" xr:uid="{00000000-0005-0000-0000-000090CA0000}"/>
    <cellStyle name="Style 36 6 2" xfId="34853" xr:uid="{00000000-0005-0000-0000-000091CA0000}"/>
    <cellStyle name="Style 36 6_AVA DVA EL" xfId="34854" xr:uid="{00000000-0005-0000-0000-000092CA0000}"/>
    <cellStyle name="Style 36 7" xfId="10569" xr:uid="{00000000-0005-0000-0000-000093CA0000}"/>
    <cellStyle name="Style 36 7 2" xfId="34855" xr:uid="{00000000-0005-0000-0000-000094CA0000}"/>
    <cellStyle name="Style 36 7_AVA DVA EL" xfId="34856" xr:uid="{00000000-0005-0000-0000-000095CA0000}"/>
    <cellStyle name="Style 36 8" xfId="10570" xr:uid="{00000000-0005-0000-0000-000096CA0000}"/>
    <cellStyle name="Style 36 8 2" xfId="34857" xr:uid="{00000000-0005-0000-0000-000097CA0000}"/>
    <cellStyle name="Style 36 8_AVA DVA EL" xfId="34858" xr:uid="{00000000-0005-0000-0000-000098CA0000}"/>
    <cellStyle name="Style 36 9" xfId="10571" xr:uid="{00000000-0005-0000-0000-000099CA0000}"/>
    <cellStyle name="Style 36 9 2" xfId="34859" xr:uid="{00000000-0005-0000-0000-00009ACA0000}"/>
    <cellStyle name="Style 36 9_AVA DVA EL" xfId="34860" xr:uid="{00000000-0005-0000-0000-00009BCA0000}"/>
    <cellStyle name="Style 36_4Q16" xfId="34861" xr:uid="{00000000-0005-0000-0000-00009CCA0000}"/>
    <cellStyle name="Style D green" xfId="10572" xr:uid="{00000000-0005-0000-0000-00009DCA0000}"/>
    <cellStyle name="Style D green 2" xfId="34862" xr:uid="{00000000-0005-0000-0000-00009ECA0000}"/>
    <cellStyle name="Style D green_A02" xfId="55740" xr:uid="{C082C08E-F7C1-48FD-BE17-8E49030FEC6D}"/>
    <cellStyle name="Style E" xfId="10573" xr:uid="{00000000-0005-0000-0000-0000A0CA0000}"/>
    <cellStyle name="Style E 2" xfId="34863" xr:uid="{00000000-0005-0000-0000-0000A1CA0000}"/>
    <cellStyle name="Style E_AVA DVA EL" xfId="34864" xr:uid="{00000000-0005-0000-0000-0000A2CA0000}"/>
    <cellStyle name="Style H" xfId="10574" xr:uid="{00000000-0005-0000-0000-0000A3CA0000}"/>
    <cellStyle name="Style H 2" xfId="34865" xr:uid="{00000000-0005-0000-0000-0000A4CA0000}"/>
    <cellStyle name="Style H_A02" xfId="55741" xr:uid="{6E23E8EA-1A90-491C-A0F9-EE15639CA5A3}"/>
    <cellStyle name="Sub total" xfId="10575" xr:uid="{00000000-0005-0000-0000-0000A6CA0000}"/>
    <cellStyle name="Sub total 10" xfId="10576" xr:uid="{00000000-0005-0000-0000-0000A7CA0000}"/>
    <cellStyle name="Sub total 10 2" xfId="52280" xr:uid="{00000000-0005-0000-0000-0000A8CA0000}"/>
    <cellStyle name="Sub total 11" xfId="36032" xr:uid="{00000000-0005-0000-0000-0000A9CA0000}"/>
    <cellStyle name="Sub total 11 2" xfId="52281" xr:uid="{00000000-0005-0000-0000-0000AACA0000}"/>
    <cellStyle name="Sub total 12" xfId="36923" xr:uid="{00000000-0005-0000-0000-0000ABCA0000}"/>
    <cellStyle name="Sub total 12 2" xfId="52282" xr:uid="{00000000-0005-0000-0000-0000ACCA0000}"/>
    <cellStyle name="Sub total 13" xfId="52283" xr:uid="{00000000-0005-0000-0000-0000ADCA0000}"/>
    <cellStyle name="Sub total 13 2" xfId="52284" xr:uid="{00000000-0005-0000-0000-0000AECA0000}"/>
    <cellStyle name="Sub total 14" xfId="52285" xr:uid="{00000000-0005-0000-0000-0000AFCA0000}"/>
    <cellStyle name="Sub total 14 2" xfId="52286" xr:uid="{00000000-0005-0000-0000-0000B0CA0000}"/>
    <cellStyle name="Sub total 15" xfId="52287" xr:uid="{00000000-0005-0000-0000-0000B1CA0000}"/>
    <cellStyle name="Sub total 15 2" xfId="52288" xr:uid="{00000000-0005-0000-0000-0000B2CA0000}"/>
    <cellStyle name="Sub total 16" xfId="52289" xr:uid="{00000000-0005-0000-0000-0000B3CA0000}"/>
    <cellStyle name="Sub total 16 2" xfId="52290" xr:uid="{00000000-0005-0000-0000-0000B4CA0000}"/>
    <cellStyle name="Sub total 17" xfId="52291" xr:uid="{00000000-0005-0000-0000-0000B5CA0000}"/>
    <cellStyle name="Sub total 17 2" xfId="52292" xr:uid="{00000000-0005-0000-0000-0000B6CA0000}"/>
    <cellStyle name="Sub total 18" xfId="52293" xr:uid="{00000000-0005-0000-0000-0000B7CA0000}"/>
    <cellStyle name="Sub total 18 2" xfId="52294" xr:uid="{00000000-0005-0000-0000-0000B8CA0000}"/>
    <cellStyle name="Sub total 19" xfId="52295" xr:uid="{00000000-0005-0000-0000-0000B9CA0000}"/>
    <cellStyle name="Sub total 19 2" xfId="52296" xr:uid="{00000000-0005-0000-0000-0000BACA0000}"/>
    <cellStyle name="Sub total 2" xfId="10577" xr:uid="{00000000-0005-0000-0000-0000BBCA0000}"/>
    <cellStyle name="Sub total 2 10" xfId="36454" xr:uid="{00000000-0005-0000-0000-0000BCCA0000}"/>
    <cellStyle name="Sub total 2 11" xfId="36924" xr:uid="{00000000-0005-0000-0000-0000BDCA0000}"/>
    <cellStyle name="Sub total 2 2" xfId="10578" xr:uid="{00000000-0005-0000-0000-0000BECA0000}"/>
    <cellStyle name="Sub total 2 2 10" xfId="10579" xr:uid="{00000000-0005-0000-0000-0000BFCA0000}"/>
    <cellStyle name="Sub total 2 2 11" xfId="36779" xr:uid="{00000000-0005-0000-0000-0000C0CA0000}"/>
    <cellStyle name="Sub total 2 2 2" xfId="10580" xr:uid="{00000000-0005-0000-0000-0000C1CA0000}"/>
    <cellStyle name="Sub total 2 2 2 2" xfId="52297"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298" xr:uid="{00000000-0005-0000-0000-0000CACA0000}"/>
    <cellStyle name="Sub total 2 3" xfId="10588" xr:uid="{00000000-0005-0000-0000-0000CBCA0000}"/>
    <cellStyle name="Sub total 2 3 10" xfId="10589" xr:uid="{00000000-0005-0000-0000-0000CCCA0000}"/>
    <cellStyle name="Sub total 2 3 11" xfId="36535" xr:uid="{00000000-0005-0000-0000-0000CDCA0000}"/>
    <cellStyle name="Sub total 2 3 12" xfId="36762"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299" xr:uid="{00000000-0005-0000-0000-000005CB0000}"/>
    <cellStyle name="Sub total 20" xfId="52300" xr:uid="{00000000-0005-0000-0000-000006CB0000}"/>
    <cellStyle name="Sub total 20 2" xfId="52301" xr:uid="{00000000-0005-0000-0000-000007CB0000}"/>
    <cellStyle name="Sub total 21" xfId="52302" xr:uid="{00000000-0005-0000-0000-000008CB0000}"/>
    <cellStyle name="Sub total 21 2" xfId="52303" xr:uid="{00000000-0005-0000-0000-000009CB0000}"/>
    <cellStyle name="Sub total 22" xfId="52304" xr:uid="{00000000-0005-0000-0000-00000ACB0000}"/>
    <cellStyle name="Sub total 22 2" xfId="52305" xr:uid="{00000000-0005-0000-0000-00000BCB0000}"/>
    <cellStyle name="Sub total 23" xfId="52306" xr:uid="{00000000-0005-0000-0000-00000CCB0000}"/>
    <cellStyle name="Sub total 23 2" xfId="52307" xr:uid="{00000000-0005-0000-0000-00000DCB0000}"/>
    <cellStyle name="Sub total 24" xfId="52308" xr:uid="{00000000-0005-0000-0000-00000ECB0000}"/>
    <cellStyle name="Sub total 24 2" xfId="52309" xr:uid="{00000000-0005-0000-0000-00000FCB0000}"/>
    <cellStyle name="Sub total 25" xfId="52310" xr:uid="{00000000-0005-0000-0000-000010CB0000}"/>
    <cellStyle name="Sub total 25 2" xfId="52311" xr:uid="{00000000-0005-0000-0000-000011CB0000}"/>
    <cellStyle name="Sub total 26" xfId="52312" xr:uid="{00000000-0005-0000-0000-000012CB0000}"/>
    <cellStyle name="Sub total 26 2" xfId="52313" xr:uid="{00000000-0005-0000-0000-000013CB0000}"/>
    <cellStyle name="Sub total 3" xfId="10644" xr:uid="{00000000-0005-0000-0000-000014CB0000}"/>
    <cellStyle name="Sub total 3 10" xfId="10645" xr:uid="{00000000-0005-0000-0000-000015CB0000}"/>
    <cellStyle name="Sub total 3 11" xfId="36778" xr:uid="{00000000-0005-0000-0000-000016CB0000}"/>
    <cellStyle name="Sub total 3 2" xfId="10646" xr:uid="{00000000-0005-0000-0000-000017CB0000}"/>
    <cellStyle name="Sub total 3 2 2" xfId="34866" xr:uid="{00000000-0005-0000-0000-000018CB0000}"/>
    <cellStyle name="Sub total 3 2 2 2" xfId="52314" xr:uid="{00000000-0005-0000-0000-000019CB0000}"/>
    <cellStyle name="Sub total 3 2 3" xfId="34867" xr:uid="{00000000-0005-0000-0000-00001ACB0000}"/>
    <cellStyle name="Sub total 3 2_3. Chng in credit spreads" xfId="52315" xr:uid="{00000000-0005-0000-0000-00001BCB0000}"/>
    <cellStyle name="Sub total 3 3" xfId="10647" xr:uid="{00000000-0005-0000-0000-00001CCB0000}"/>
    <cellStyle name="Sub total 3 3 2" xfId="52316"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17" xr:uid="{00000000-0005-0000-0000-000024CB0000}"/>
    <cellStyle name="Sub total 4" xfId="10654" xr:uid="{00000000-0005-0000-0000-000025CB0000}"/>
    <cellStyle name="Sub total 4 10" xfId="10655" xr:uid="{00000000-0005-0000-0000-000026CB0000}"/>
    <cellStyle name="Sub total 4 11" xfId="36420" xr:uid="{00000000-0005-0000-0000-000027CB0000}"/>
    <cellStyle name="Sub total 4 12" xfId="36006"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18" xr:uid="{00000000-0005-0000-0000-00005ECB0000}"/>
    <cellStyle name="Sub total_1" xfId="52319" xr:uid="{00000000-0005-0000-0000-00005FCB0000}"/>
    <cellStyle name="Subtitle" xfId="34868" xr:uid="{00000000-0005-0000-0000-000060CB0000}"/>
    <cellStyle name="Subtitle 2" xfId="34869" xr:uid="{00000000-0005-0000-0000-000061CB0000}"/>
    <cellStyle name="Subtitle 2 2" xfId="34870" xr:uid="{00000000-0005-0000-0000-000062CB0000}"/>
    <cellStyle name="Subtitle 2 3" xfId="34871" xr:uid="{00000000-0005-0000-0000-000063CB0000}"/>
    <cellStyle name="Subtitle 2 4" xfId="52320" xr:uid="{00000000-0005-0000-0000-000064CB0000}"/>
    <cellStyle name="Subtitle 2_AVA DVA EL" xfId="34872" xr:uid="{00000000-0005-0000-0000-000065CB0000}"/>
    <cellStyle name="Subtitle 3" xfId="34873" xr:uid="{00000000-0005-0000-0000-000066CB0000}"/>
    <cellStyle name="Subtitle 4" xfId="34874" xr:uid="{00000000-0005-0000-0000-000067CB0000}"/>
    <cellStyle name="Subtitle_AVA DVA EL" xfId="34875"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0"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6"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36" xr:uid="{00000000-0005-0000-0000-00007ACB0000}"/>
    <cellStyle name="Suma 3 13" xfId="36763"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5" xr:uid="{00000000-0005-0000-0000-0000B4CB0000}"/>
    <cellStyle name="Suma 9" xfId="36925" xr:uid="{00000000-0005-0000-0000-0000B5CB0000}"/>
    <cellStyle name="Suma_3. Chng in credit spreads" xfId="52321" xr:uid="{00000000-0005-0000-0000-0000B6CB0000}"/>
    <cellStyle name="Summa" xfId="10780" xr:uid="{00000000-0005-0000-0000-0000B7CB0000}"/>
    <cellStyle name="Summa 1 låst" xfId="34877" xr:uid="{00000000-0005-0000-0000-0000B8CB0000}"/>
    <cellStyle name="Summa 1 låst 2" xfId="34878" xr:uid="{00000000-0005-0000-0000-0000B9CB0000}"/>
    <cellStyle name="Summa 1 låst 3" xfId="34879" xr:uid="{00000000-0005-0000-0000-0000BACB0000}"/>
    <cellStyle name="Summa 1 låst 4" xfId="52322" xr:uid="{00000000-0005-0000-0000-0000BBCB0000}"/>
    <cellStyle name="Summa 1 låst_AVA DVA EL" xfId="34880" xr:uid="{00000000-0005-0000-0000-0000BCCB0000}"/>
    <cellStyle name="Summa 10" xfId="36926"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23" xr:uid="{00000000-0005-0000-0000-000020CC0000}"/>
    <cellStyle name="Summa1 låst" xfId="34881" xr:uid="{00000000-0005-0000-0000-000021CC0000}"/>
    <cellStyle name="Summa1 låst 2" xfId="34882" xr:uid="{00000000-0005-0000-0000-000022CC0000}"/>
    <cellStyle name="Summa1 låst 3" xfId="34883" xr:uid="{00000000-0005-0000-0000-000023CC0000}"/>
    <cellStyle name="Summa1 låst 4" xfId="52324" xr:uid="{00000000-0005-0000-0000-000024CC0000}"/>
    <cellStyle name="Summa1 låst_AVA DVA EL" xfId="34884"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5" xr:uid="{00000000-0005-0000-0000-00003CCC0000}"/>
    <cellStyle name="Susietas langelis_A02" xfId="55742" xr:uid="{082FC062-23F5-4EDC-B7A0-BAAD343FE386}"/>
    <cellStyle name="SwitchCell" xfId="34886" xr:uid="{00000000-0005-0000-0000-00003ECC0000}"/>
    <cellStyle name="SwitchCell 2" xfId="34887" xr:uid="{00000000-0005-0000-0000-00003FCC0000}"/>
    <cellStyle name="SwitchCell 3" xfId="34888" xr:uid="{00000000-0005-0000-0000-000040CC0000}"/>
    <cellStyle name="SwitchCell_AVA DVA EL" xfId="34889"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1"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4" xr:uid="{00000000-0005-0000-0000-000053CC0000}"/>
    <cellStyle name="Számítás 3 13" xfId="36761"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3" xr:uid="{00000000-0005-0000-0000-00008DCC0000}"/>
    <cellStyle name="Számítás_A02" xfId="55743" xr:uid="{9544AA6E-FA68-49C6-9688-3DF5347704E2}"/>
    <cellStyle name="Tabelltittel" xfId="10973" xr:uid="{00000000-0005-0000-0000-00008FCC0000}"/>
    <cellStyle name="Tabelltittel 2" xfId="34890" xr:uid="{00000000-0005-0000-0000-000090CC0000}"/>
    <cellStyle name="Tabelltittel 3" xfId="52325" xr:uid="{00000000-0005-0000-0000-000091CC0000}"/>
    <cellStyle name="Tabelltittel_AVA DVA EL" xfId="34891" xr:uid="{00000000-0005-0000-0000-000092CC0000}"/>
    <cellStyle name="Table Col Head" xfId="34892" xr:uid="{00000000-0005-0000-0000-000093CC0000}"/>
    <cellStyle name="Table Col Head 2" xfId="34893" xr:uid="{00000000-0005-0000-0000-000094CC0000}"/>
    <cellStyle name="Table Col Head 3" xfId="34894" xr:uid="{00000000-0005-0000-0000-000095CC0000}"/>
    <cellStyle name="Table Col Head_AVA DVA EL" xfId="34895" xr:uid="{00000000-0005-0000-0000-000096CC0000}"/>
    <cellStyle name="Table end" xfId="10974" xr:uid="{00000000-0005-0000-0000-000097CC0000}"/>
    <cellStyle name="Table end 2" xfId="10975" xr:uid="{00000000-0005-0000-0000-000098CC0000}"/>
    <cellStyle name="Table end 2 2" xfId="34896" xr:uid="{00000000-0005-0000-0000-000099CC0000}"/>
    <cellStyle name="Table end 2 2 2" xfId="36564" xr:uid="{00000000-0005-0000-0000-00009ACC0000}"/>
    <cellStyle name="Table end 2_3. Chng in credit spreads" xfId="52326" xr:uid="{00000000-0005-0000-0000-00009BCC0000}"/>
    <cellStyle name="Table end 3" xfId="34897" xr:uid="{00000000-0005-0000-0000-00009CCC0000}"/>
    <cellStyle name="Table end 3 2" xfId="34898" xr:uid="{00000000-0005-0000-0000-00009DCC0000}"/>
    <cellStyle name="Table end 3 2 2" xfId="34899" xr:uid="{00000000-0005-0000-0000-00009ECC0000}"/>
    <cellStyle name="Table end 3 2 3" xfId="34900" xr:uid="{00000000-0005-0000-0000-00009FCC0000}"/>
    <cellStyle name="Table end 3 2_AVA DVA EL" xfId="34901" xr:uid="{00000000-0005-0000-0000-0000A0CC0000}"/>
    <cellStyle name="Table end 3 3" xfId="34902" xr:uid="{00000000-0005-0000-0000-0000A1CC0000}"/>
    <cellStyle name="Table end 3 4" xfId="34903" xr:uid="{00000000-0005-0000-0000-0000A2CC0000}"/>
    <cellStyle name="Table end 3 5" xfId="36563" xr:uid="{00000000-0005-0000-0000-0000A3CC0000}"/>
    <cellStyle name="Table end 3 6" xfId="36782" xr:uid="{00000000-0005-0000-0000-0000A4CC0000}"/>
    <cellStyle name="Table end 3_3. Chng in credit spreads" xfId="52327" xr:uid="{00000000-0005-0000-0000-0000A5CC0000}"/>
    <cellStyle name="Table end 4" xfId="34904" xr:uid="{00000000-0005-0000-0000-0000A6CC0000}"/>
    <cellStyle name="Table end_1" xfId="52328" xr:uid="{00000000-0005-0000-0000-0000A7CC0000}"/>
    <cellStyle name="Table head" xfId="10976" xr:uid="{00000000-0005-0000-0000-0000A8CC0000}"/>
    <cellStyle name="Table head 10" xfId="10977" xr:uid="{00000000-0005-0000-0000-0000A9CC0000}"/>
    <cellStyle name="Table head 11" xfId="36927" xr:uid="{00000000-0005-0000-0000-0000AACC0000}"/>
    <cellStyle name="Table head 2" xfId="10978" xr:uid="{00000000-0005-0000-0000-0000ABCC0000}"/>
    <cellStyle name="Table head 2 10" xfId="36928"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29"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0"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1"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32"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33"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5" xr:uid="{00000000-0005-0000-0000-000072CD0000}"/>
    <cellStyle name="Table Head Aligned 2" xfId="34906" xr:uid="{00000000-0005-0000-0000-000073CD0000}"/>
    <cellStyle name="Table Head Aligned 3" xfId="34907" xr:uid="{00000000-0005-0000-0000-000074CD0000}"/>
    <cellStyle name="Table Head Aligned_AVA DVA EL" xfId="34908" xr:uid="{00000000-0005-0000-0000-000075CD0000}"/>
    <cellStyle name="Table Head Blue" xfId="34909" xr:uid="{00000000-0005-0000-0000-000076CD0000}"/>
    <cellStyle name="Table Head Blue 2" xfId="34910" xr:uid="{00000000-0005-0000-0000-000077CD0000}"/>
    <cellStyle name="Table Head Blue 3" xfId="34911" xr:uid="{00000000-0005-0000-0000-000078CD0000}"/>
    <cellStyle name="Table Head Blue_AVA DVA EL" xfId="34912" xr:uid="{00000000-0005-0000-0000-000079CD0000}"/>
    <cellStyle name="Table Head Green" xfId="34913" xr:uid="{00000000-0005-0000-0000-00007ACD0000}"/>
    <cellStyle name="Table Head Green 2" xfId="34914" xr:uid="{00000000-0005-0000-0000-00007BCD0000}"/>
    <cellStyle name="Table Head Green 3" xfId="34915" xr:uid="{00000000-0005-0000-0000-00007CCD0000}"/>
    <cellStyle name="Table Head Green_AVA DVA EL" xfId="34916" xr:uid="{00000000-0005-0000-0000-00007DCD0000}"/>
    <cellStyle name="Table Head_03-Egne aksjer 1002" xfId="34917" xr:uid="{00000000-0005-0000-0000-00007ECD0000}"/>
    <cellStyle name="Table Heading" xfId="34918" xr:uid="{00000000-0005-0000-0000-00007FCD0000}"/>
    <cellStyle name="Table Heading 2" xfId="34919" xr:uid="{00000000-0005-0000-0000-000080CD0000}"/>
    <cellStyle name="Table Heading 2 2" xfId="34920" xr:uid="{00000000-0005-0000-0000-000081CD0000}"/>
    <cellStyle name="Table Heading 2 3" xfId="34921" xr:uid="{00000000-0005-0000-0000-000082CD0000}"/>
    <cellStyle name="Table Heading 2 4" xfId="52334" xr:uid="{00000000-0005-0000-0000-000083CD0000}"/>
    <cellStyle name="Table Heading 2_AVA DVA EL" xfId="34922" xr:uid="{00000000-0005-0000-0000-000084CD0000}"/>
    <cellStyle name="Table Heading 3" xfId="34923" xr:uid="{00000000-0005-0000-0000-000085CD0000}"/>
    <cellStyle name="Table Heading 4" xfId="34924" xr:uid="{00000000-0005-0000-0000-000086CD0000}"/>
    <cellStyle name="Table Heading_AVA DVA EL" xfId="34925" xr:uid="{00000000-0005-0000-0000-000087CD0000}"/>
    <cellStyle name="Table Source" xfId="34926" xr:uid="{00000000-0005-0000-0000-000088CD0000}"/>
    <cellStyle name="Table Source 2" xfId="34927" xr:uid="{00000000-0005-0000-0000-000089CD0000}"/>
    <cellStyle name="Table Source 3" xfId="34928" xr:uid="{00000000-0005-0000-0000-00008ACD0000}"/>
    <cellStyle name="Table Source_AVA DVA EL" xfId="34929" xr:uid="{00000000-0005-0000-0000-00008BCD0000}"/>
    <cellStyle name="Table Sub Head" xfId="34930" xr:uid="{00000000-0005-0000-0000-00008CCD0000}"/>
    <cellStyle name="Table Sub Head 2" xfId="34931" xr:uid="{00000000-0005-0000-0000-00008DCD0000}"/>
    <cellStyle name="Table Sub Head 3" xfId="34932" xr:uid="{00000000-0005-0000-0000-00008ECD0000}"/>
    <cellStyle name="Table Sub Head_AVA DVA EL" xfId="34933" xr:uid="{00000000-0005-0000-0000-00008FCD0000}"/>
    <cellStyle name="Table Text" xfId="34934" xr:uid="{00000000-0005-0000-0000-000090CD0000}"/>
    <cellStyle name="Table Text 2" xfId="34935" xr:uid="{00000000-0005-0000-0000-000091CD0000}"/>
    <cellStyle name="Table Text 3" xfId="34936" xr:uid="{00000000-0005-0000-0000-000092CD0000}"/>
    <cellStyle name="table text bold" xfId="11171" xr:uid="{00000000-0005-0000-0000-000093CD0000}"/>
    <cellStyle name="table text bold 2" xfId="11172" xr:uid="{00000000-0005-0000-0000-000094CD0000}"/>
    <cellStyle name="table text bold 2 2" xfId="34937" xr:uid="{00000000-0005-0000-0000-000095CD0000}"/>
    <cellStyle name="table text bold 2 2 2" xfId="52335" xr:uid="{00000000-0005-0000-0000-000096CD0000}"/>
    <cellStyle name="table text bold 2_3. Chng in credit spreads" xfId="52336" xr:uid="{00000000-0005-0000-0000-000097CD0000}"/>
    <cellStyle name="table text bold 3" xfId="34938" xr:uid="{00000000-0005-0000-0000-000098CD0000}"/>
    <cellStyle name="table text bold 3 2" xfId="34939" xr:uid="{00000000-0005-0000-0000-000099CD0000}"/>
    <cellStyle name="table text bold 3 2 2" xfId="34940" xr:uid="{00000000-0005-0000-0000-00009ACD0000}"/>
    <cellStyle name="table text bold 3 2 3" xfId="34941" xr:uid="{00000000-0005-0000-0000-00009BCD0000}"/>
    <cellStyle name="table text bold 3 2_AVA DVA EL" xfId="34942" xr:uid="{00000000-0005-0000-0000-00009CCD0000}"/>
    <cellStyle name="table text bold 3 3" xfId="34943" xr:uid="{00000000-0005-0000-0000-00009DCD0000}"/>
    <cellStyle name="table text bold 3 4" xfId="34944" xr:uid="{00000000-0005-0000-0000-00009ECD0000}"/>
    <cellStyle name="table text bold 3_3. Chng in credit spreads" xfId="52337" xr:uid="{00000000-0005-0000-0000-00009FCD0000}"/>
    <cellStyle name="table text bold 4" xfId="34945" xr:uid="{00000000-0005-0000-0000-0000A0CD0000}"/>
    <cellStyle name="table text bold green" xfId="11173" xr:uid="{00000000-0005-0000-0000-0000A1CD0000}"/>
    <cellStyle name="table text bold green 2" xfId="11174" xr:uid="{00000000-0005-0000-0000-0000A2CD0000}"/>
    <cellStyle name="table text bold green 2 2" xfId="34946" xr:uid="{00000000-0005-0000-0000-0000A3CD0000}"/>
    <cellStyle name="table text bold green 2 2 2" xfId="52338" xr:uid="{00000000-0005-0000-0000-0000A4CD0000}"/>
    <cellStyle name="table text bold green 2_3. Chng in credit spreads" xfId="52339" xr:uid="{00000000-0005-0000-0000-0000A5CD0000}"/>
    <cellStyle name="table text bold green 3" xfId="34947" xr:uid="{00000000-0005-0000-0000-0000A6CD0000}"/>
    <cellStyle name="table text bold green 3 2" xfId="52340" xr:uid="{00000000-0005-0000-0000-0000A7CD0000}"/>
    <cellStyle name="table text bold green_1" xfId="52341" xr:uid="{00000000-0005-0000-0000-0000A8CD0000}"/>
    <cellStyle name="table text bold_1" xfId="52342" xr:uid="{00000000-0005-0000-0000-0000A9CD0000}"/>
    <cellStyle name="table text light" xfId="11175" xr:uid="{00000000-0005-0000-0000-0000AACD0000}"/>
    <cellStyle name="table text light 2" xfId="11176" xr:uid="{00000000-0005-0000-0000-0000ABCD0000}"/>
    <cellStyle name="table text light 2 2" xfId="34948" xr:uid="{00000000-0005-0000-0000-0000ACCD0000}"/>
    <cellStyle name="table text light 2 2 2" xfId="52343" xr:uid="{00000000-0005-0000-0000-0000ADCD0000}"/>
    <cellStyle name="table text light 2_3. Chng in credit spreads" xfId="52344" xr:uid="{00000000-0005-0000-0000-0000AECD0000}"/>
    <cellStyle name="table text light 3" xfId="34949" xr:uid="{00000000-0005-0000-0000-0000AFCD0000}"/>
    <cellStyle name="table text light 3 2" xfId="34950" xr:uid="{00000000-0005-0000-0000-0000B0CD0000}"/>
    <cellStyle name="table text light 3 2 2" xfId="34951" xr:uid="{00000000-0005-0000-0000-0000B1CD0000}"/>
    <cellStyle name="table text light 3 2 3" xfId="34952" xr:uid="{00000000-0005-0000-0000-0000B2CD0000}"/>
    <cellStyle name="table text light 3 2_AVA DVA EL" xfId="34953" xr:uid="{00000000-0005-0000-0000-0000B3CD0000}"/>
    <cellStyle name="table text light 3 3" xfId="34954" xr:uid="{00000000-0005-0000-0000-0000B4CD0000}"/>
    <cellStyle name="table text light 3 4" xfId="34955" xr:uid="{00000000-0005-0000-0000-0000B5CD0000}"/>
    <cellStyle name="table text light 3_3. Chng in credit spreads" xfId="52345" xr:uid="{00000000-0005-0000-0000-0000B6CD0000}"/>
    <cellStyle name="table text light 4" xfId="34956" xr:uid="{00000000-0005-0000-0000-0000B7CD0000}"/>
    <cellStyle name="table text light_1" xfId="52346" xr:uid="{00000000-0005-0000-0000-0000B8CD0000}"/>
    <cellStyle name="Table Text_3. Chng in credit spreads" xfId="52347" xr:uid="{00000000-0005-0000-0000-0000B9CD0000}"/>
    <cellStyle name="Table Title" xfId="34957" xr:uid="{00000000-0005-0000-0000-0000BACD0000}"/>
    <cellStyle name="Table Title 2" xfId="34958" xr:uid="{00000000-0005-0000-0000-0000BBCD0000}"/>
    <cellStyle name="Table Title 3" xfId="34959" xr:uid="{00000000-0005-0000-0000-0000BCCD0000}"/>
    <cellStyle name="Table Title_AVA DVA EL" xfId="34960" xr:uid="{00000000-0005-0000-0000-0000BDCD0000}"/>
    <cellStyle name="Table Units" xfId="34961" xr:uid="{00000000-0005-0000-0000-0000BECD0000}"/>
    <cellStyle name="Table Units 2" xfId="34962" xr:uid="{00000000-0005-0000-0000-0000BFCD0000}"/>
    <cellStyle name="Table Units 2 2" xfId="34963" xr:uid="{00000000-0005-0000-0000-0000C0CD0000}"/>
    <cellStyle name="Table Units 2 3" xfId="34964" xr:uid="{00000000-0005-0000-0000-0000C1CD0000}"/>
    <cellStyle name="Table Units 2 4" xfId="52348" xr:uid="{00000000-0005-0000-0000-0000C2CD0000}"/>
    <cellStyle name="Table Units 2_AVA DVA EL" xfId="34965" xr:uid="{00000000-0005-0000-0000-0000C3CD0000}"/>
    <cellStyle name="Table Units 3" xfId="34966" xr:uid="{00000000-0005-0000-0000-0000C4CD0000}"/>
    <cellStyle name="Table Units 4" xfId="34967" xr:uid="{00000000-0005-0000-0000-0000C5CD0000}"/>
    <cellStyle name="Table Units_3. Chng in credit spreads" xfId="52349" xr:uid="{00000000-0005-0000-0000-0000C6CD0000}"/>
    <cellStyle name="Table_Header" xfId="34968" xr:uid="{00000000-0005-0000-0000-0000C7CD0000}"/>
    <cellStyle name="TableBorder" xfId="34969" xr:uid="{00000000-0005-0000-0000-0000C8CD0000}"/>
    <cellStyle name="TableBorder 2" xfId="34970" xr:uid="{00000000-0005-0000-0000-0000C9CD0000}"/>
    <cellStyle name="TableBorder 2 2" xfId="34971" xr:uid="{00000000-0005-0000-0000-0000CACD0000}"/>
    <cellStyle name="TableBorder 2 3" xfId="34972" xr:uid="{00000000-0005-0000-0000-0000CBCD0000}"/>
    <cellStyle name="TableBorder 2_AVA DVA EL" xfId="34973" xr:uid="{00000000-0005-0000-0000-0000CCCD0000}"/>
    <cellStyle name="TableBorder 3" xfId="34974" xr:uid="{00000000-0005-0000-0000-0000CDCD0000}"/>
    <cellStyle name="TableBorder 4" xfId="34975" xr:uid="{00000000-0005-0000-0000-0000CECD0000}"/>
    <cellStyle name="TableBorder_3. Chng in credit spreads" xfId="52350" xr:uid="{00000000-0005-0000-0000-0000CFCD0000}"/>
    <cellStyle name="TableColumnHeader" xfId="34976" xr:uid="{00000000-0005-0000-0000-0000D0CD0000}"/>
    <cellStyle name="TableColumnHeader 2" xfId="34977" xr:uid="{00000000-0005-0000-0000-0000D1CD0000}"/>
    <cellStyle name="TableColumnHeader 3" xfId="34978" xr:uid="{00000000-0005-0000-0000-0000D2CD0000}"/>
    <cellStyle name="TableColumnHeader_AVA DVA EL" xfId="34979" xr:uid="{00000000-0005-0000-0000-0000D3CD0000}"/>
    <cellStyle name="TableHeading" xfId="34980" xr:uid="{00000000-0005-0000-0000-0000D4CD0000}"/>
    <cellStyle name="TableHeading 2" xfId="34981" xr:uid="{00000000-0005-0000-0000-0000D5CD0000}"/>
    <cellStyle name="TableHeading 2 2" xfId="34982" xr:uid="{00000000-0005-0000-0000-0000D6CD0000}"/>
    <cellStyle name="TableHeading 2 3" xfId="34983" xr:uid="{00000000-0005-0000-0000-0000D7CD0000}"/>
    <cellStyle name="TableHeading 2_AVA DVA EL" xfId="34984" xr:uid="{00000000-0005-0000-0000-0000D8CD0000}"/>
    <cellStyle name="TableHeading 3" xfId="34985" xr:uid="{00000000-0005-0000-0000-0000D9CD0000}"/>
    <cellStyle name="TableHeading 4" xfId="34986" xr:uid="{00000000-0005-0000-0000-0000DACD0000}"/>
    <cellStyle name="TableHeading_3. Chng in credit spreads" xfId="52351" xr:uid="{00000000-0005-0000-0000-0000DBCD0000}"/>
    <cellStyle name="TableHighlight" xfId="34987" xr:uid="{00000000-0005-0000-0000-0000DCCD0000}"/>
    <cellStyle name="TableHighlight 2" xfId="34988" xr:uid="{00000000-0005-0000-0000-0000DDCD0000}"/>
    <cellStyle name="TableHighlight 2 2" xfId="34989" xr:uid="{00000000-0005-0000-0000-0000DECD0000}"/>
    <cellStyle name="TableHighlight 2 3" xfId="34990" xr:uid="{00000000-0005-0000-0000-0000DFCD0000}"/>
    <cellStyle name="TableHighlight 2_AVA DVA EL" xfId="34991" xr:uid="{00000000-0005-0000-0000-0000E0CD0000}"/>
    <cellStyle name="TableHighlight 3" xfId="34992" xr:uid="{00000000-0005-0000-0000-0000E1CD0000}"/>
    <cellStyle name="TableHighlight 4" xfId="34993" xr:uid="{00000000-0005-0000-0000-0000E2CD0000}"/>
    <cellStyle name="TableHighlight_3. Chng in credit spreads" xfId="52352" xr:uid="{00000000-0005-0000-0000-0000E3CD0000}"/>
    <cellStyle name="TableNote" xfId="34994" xr:uid="{00000000-0005-0000-0000-0000E4CD0000}"/>
    <cellStyle name="TableNote 2" xfId="34995" xr:uid="{00000000-0005-0000-0000-0000E5CD0000}"/>
    <cellStyle name="TableNote 2 2" xfId="34996" xr:uid="{00000000-0005-0000-0000-0000E6CD0000}"/>
    <cellStyle name="TableNote 2 3" xfId="34997" xr:uid="{00000000-0005-0000-0000-0000E7CD0000}"/>
    <cellStyle name="TableNote 2_AVA DVA EL" xfId="34998" xr:uid="{00000000-0005-0000-0000-0000E8CD0000}"/>
    <cellStyle name="TableNote 3" xfId="34999" xr:uid="{00000000-0005-0000-0000-0000E9CD0000}"/>
    <cellStyle name="TableNote 4" xfId="35000" xr:uid="{00000000-0005-0000-0000-0000EACD0000}"/>
    <cellStyle name="TableNote_3. Chng in credit spreads" xfId="52353" xr:uid="{00000000-0005-0000-0000-0000EBCD0000}"/>
    <cellStyle name="Tekst objaśnienia" xfId="35001" xr:uid="{00000000-0005-0000-0000-0000ECCD0000}"/>
    <cellStyle name="Tekst objaśnienia 2" xfId="35002" xr:uid="{00000000-0005-0000-0000-0000EDCD0000}"/>
    <cellStyle name="Tekst objaśnienia 3" xfId="35003" xr:uid="{00000000-0005-0000-0000-0000EECD0000}"/>
    <cellStyle name="Tekst objaśnienia_AVA DVA EL" xfId="35004" xr:uid="{00000000-0005-0000-0000-0000EFCD0000}"/>
    <cellStyle name="Tekst ostrzeżenia" xfId="35005" xr:uid="{00000000-0005-0000-0000-0000F0CD0000}"/>
    <cellStyle name="Tekst ostrzeżenia 2" xfId="35006" xr:uid="{00000000-0005-0000-0000-0000F1CD0000}"/>
    <cellStyle name="Tekst ostrzeżenia 3" xfId="35007" xr:uid="{00000000-0005-0000-0000-0000F2CD0000}"/>
    <cellStyle name="Tekst ostrzeżenia_AVA DVA EL" xfId="35008" xr:uid="{00000000-0005-0000-0000-0000F3CD0000}"/>
    <cellStyle name="test a style" xfId="35009" xr:uid="{00000000-0005-0000-0000-0000F4CD0000}"/>
    <cellStyle name="test a style 2" xfId="35010" xr:uid="{00000000-0005-0000-0000-0000F5CD0000}"/>
    <cellStyle name="test a style 3" xfId="35011" xr:uid="{00000000-0005-0000-0000-0000F6CD0000}"/>
    <cellStyle name="test a style_AVA DVA EL" xfId="35012" xr:uid="{00000000-0005-0000-0000-0000F7CD0000}"/>
    <cellStyle name="tête chapitre" xfId="52354" xr:uid="{00000000-0005-0000-0000-0000F8CD0000}"/>
    <cellStyle name="Text" xfId="11177" xr:uid="{00000000-0005-0000-0000-0000F9CD0000}"/>
    <cellStyle name="Text [3]" xfId="35013" xr:uid="{00000000-0005-0000-0000-0000FACD0000}"/>
    <cellStyle name="Text [3] 2" xfId="35014" xr:uid="{00000000-0005-0000-0000-0000FBCD0000}"/>
    <cellStyle name="Text [3] 3" xfId="35015" xr:uid="{00000000-0005-0000-0000-0000FCCD0000}"/>
    <cellStyle name="Text [3]_AVA DVA EL" xfId="35016" xr:uid="{00000000-0005-0000-0000-0000FDCD0000}"/>
    <cellStyle name="Text [5]" xfId="35017" xr:uid="{00000000-0005-0000-0000-0000FECD0000}"/>
    <cellStyle name="Text [5] 2" xfId="35018" xr:uid="{00000000-0005-0000-0000-0000FFCD0000}"/>
    <cellStyle name="Text [5] 3" xfId="35019" xr:uid="{00000000-0005-0000-0000-000000CE0000}"/>
    <cellStyle name="Text [5]_AVA DVA EL" xfId="35020" xr:uid="{00000000-0005-0000-0000-000001CE0000}"/>
    <cellStyle name="Text 1" xfId="35021" xr:uid="{00000000-0005-0000-0000-000002CE0000}"/>
    <cellStyle name="Text 1 2" xfId="35022" xr:uid="{00000000-0005-0000-0000-000003CE0000}"/>
    <cellStyle name="Text 1 3" xfId="35023" xr:uid="{00000000-0005-0000-0000-000004CE0000}"/>
    <cellStyle name="Text 1_AVA DVA EL" xfId="35024" xr:uid="{00000000-0005-0000-0000-000005CE0000}"/>
    <cellStyle name="Text 12" xfId="35025" xr:uid="{00000000-0005-0000-0000-000006CE0000}"/>
    <cellStyle name="Text 12 2" xfId="35026" xr:uid="{00000000-0005-0000-0000-000007CE0000}"/>
    <cellStyle name="Text 12 3" xfId="35027" xr:uid="{00000000-0005-0000-0000-000008CE0000}"/>
    <cellStyle name="Text 12 4" xfId="52355" xr:uid="{00000000-0005-0000-0000-000009CE0000}"/>
    <cellStyle name="Text 12_AVA DVA EL" xfId="35028" xr:uid="{00000000-0005-0000-0000-00000ACE0000}"/>
    <cellStyle name="Text 2" xfId="35029" xr:uid="{00000000-0005-0000-0000-00000BCE0000}"/>
    <cellStyle name="Text 2 2" xfId="35030" xr:uid="{00000000-0005-0000-0000-00000CCE0000}"/>
    <cellStyle name="Text 2 3" xfId="35031" xr:uid="{00000000-0005-0000-0000-00000DCE0000}"/>
    <cellStyle name="Text 2_AVA DVA EL" xfId="35032" xr:uid="{00000000-0005-0000-0000-00000ECE0000}"/>
    <cellStyle name="Text 3" xfId="35033" xr:uid="{00000000-0005-0000-0000-00000FCE0000}"/>
    <cellStyle name="Text 3 2" xfId="35034" xr:uid="{00000000-0005-0000-0000-000010CE0000}"/>
    <cellStyle name="Text 3 3" xfId="35035" xr:uid="{00000000-0005-0000-0000-000011CE0000}"/>
    <cellStyle name="Text 3 4" xfId="52356" xr:uid="{00000000-0005-0000-0000-000012CE0000}"/>
    <cellStyle name="Text 3_AVA DVA EL" xfId="35036" xr:uid="{00000000-0005-0000-0000-000013CE0000}"/>
    <cellStyle name="Text 4" xfId="35037" xr:uid="{00000000-0005-0000-0000-000014CE0000}"/>
    <cellStyle name="Text 5" xfId="35038" xr:uid="{00000000-0005-0000-0000-000015CE0000}"/>
    <cellStyle name="Text 6" xfId="35039" xr:uid="{00000000-0005-0000-0000-000016CE0000}"/>
    <cellStyle name="Text Head 1" xfId="35040" xr:uid="{00000000-0005-0000-0000-000017CE0000}"/>
    <cellStyle name="Text Head 1 2" xfId="35041" xr:uid="{00000000-0005-0000-0000-000018CE0000}"/>
    <cellStyle name="Text Head 1 3" xfId="35042" xr:uid="{00000000-0005-0000-0000-000019CE0000}"/>
    <cellStyle name="Text Head 1_AVA DVA EL" xfId="35043" xr:uid="{00000000-0005-0000-0000-00001ACE0000}"/>
    <cellStyle name="Text Head 2" xfId="35044" xr:uid="{00000000-0005-0000-0000-00001BCE0000}"/>
    <cellStyle name="Text Head 2 2" xfId="35045" xr:uid="{00000000-0005-0000-0000-00001CCE0000}"/>
    <cellStyle name="Text Head 2 3" xfId="35046" xr:uid="{00000000-0005-0000-0000-00001DCE0000}"/>
    <cellStyle name="Text Head 2_AVA DVA EL" xfId="35047" xr:uid="{00000000-0005-0000-0000-00001ECE0000}"/>
    <cellStyle name="Text Indent 1" xfId="35048" xr:uid="{00000000-0005-0000-0000-00001FCE0000}"/>
    <cellStyle name="Text Indent 1 2" xfId="35049" xr:uid="{00000000-0005-0000-0000-000020CE0000}"/>
    <cellStyle name="Text Indent 1 3" xfId="35050" xr:uid="{00000000-0005-0000-0000-000021CE0000}"/>
    <cellStyle name="Text Indent 1_AVA DVA EL" xfId="35051" xr:uid="{00000000-0005-0000-0000-000022CE0000}"/>
    <cellStyle name="Text Indent 2" xfId="35052" xr:uid="{00000000-0005-0000-0000-000023CE0000}"/>
    <cellStyle name="Text Indent 2 2" xfId="35053" xr:uid="{00000000-0005-0000-0000-000024CE0000}"/>
    <cellStyle name="Text Indent 2 3" xfId="35054" xr:uid="{00000000-0005-0000-0000-000025CE0000}"/>
    <cellStyle name="Text Indent 2_AVA DVA EL" xfId="35055" xr:uid="{00000000-0005-0000-0000-000026CE0000}"/>
    <cellStyle name="Text_3. Chng in credit spreads" xfId="52357" xr:uid="{00000000-0005-0000-0000-000027CE0000}"/>
    <cellStyle name="Texto de advertencia" xfId="11178" xr:uid="{00000000-0005-0000-0000-000028CE0000}"/>
    <cellStyle name="Texto de advertencia 2" xfId="35056" xr:uid="{00000000-0005-0000-0000-000029CE0000}"/>
    <cellStyle name="Texto de advertencia_AVA DVA EL" xfId="35057" xr:uid="{00000000-0005-0000-0000-00002ACE0000}"/>
    <cellStyle name="Texto explicativo" xfId="11179" xr:uid="{00000000-0005-0000-0000-00002BCE0000}"/>
    <cellStyle name="Texto explicativo 2" xfId="35058" xr:uid="{00000000-0005-0000-0000-00002CCE0000}"/>
    <cellStyle name="Texto explicativo_AVA DVA EL" xfId="35059" xr:uid="{00000000-0005-0000-0000-00002DCE0000}"/>
    <cellStyle name="Textrubrik" xfId="35060" xr:uid="{00000000-0005-0000-0000-00002ECE0000}"/>
    <cellStyle name="Textrubrik 2" xfId="35061" xr:uid="{00000000-0005-0000-0000-00002FCE0000}"/>
    <cellStyle name="Textrubrik 3" xfId="35062" xr:uid="{00000000-0005-0000-0000-000030CE0000}"/>
    <cellStyle name="Textrubrik 4" xfId="52358" xr:uid="{00000000-0005-0000-0000-000031CE0000}"/>
    <cellStyle name="Textrubrik_AVA DVA EL" xfId="35063" xr:uid="{00000000-0005-0000-0000-000032CE0000}"/>
    <cellStyle name="Tikrinimo langelis" xfId="11180" xr:uid="{00000000-0005-0000-0000-000033CE0000}"/>
    <cellStyle name="Tikrinimo langelis 2" xfId="35064" xr:uid="{00000000-0005-0000-0000-000034CE0000}"/>
    <cellStyle name="Tikrinimo langelis_A02" xfId="55744" xr:uid="{2EF8F70F-3C5C-4E07-96D5-513E72B01DF7}"/>
    <cellStyle name="Times 10" xfId="35065" xr:uid="{00000000-0005-0000-0000-000036CE0000}"/>
    <cellStyle name="Times 10 2" xfId="35066" xr:uid="{00000000-0005-0000-0000-000037CE0000}"/>
    <cellStyle name="Times 10 3" xfId="35067" xr:uid="{00000000-0005-0000-0000-000038CE0000}"/>
    <cellStyle name="Times 10_AVA DVA EL" xfId="35068" xr:uid="{00000000-0005-0000-0000-000039CE0000}"/>
    <cellStyle name="Times 12" xfId="35069" xr:uid="{00000000-0005-0000-0000-00003ACE0000}"/>
    <cellStyle name="Times 12 2" xfId="35070" xr:uid="{00000000-0005-0000-0000-00003BCE0000}"/>
    <cellStyle name="Times 12 3" xfId="35071" xr:uid="{00000000-0005-0000-0000-00003CCE0000}"/>
    <cellStyle name="Times 12_AVA DVA EL" xfId="35072" xr:uid="{00000000-0005-0000-0000-00003DCE0000}"/>
    <cellStyle name="Titel" xfId="35073" xr:uid="{00000000-0005-0000-0000-00003ECE0000}"/>
    <cellStyle name="Titel 2" xfId="35074" xr:uid="{00000000-0005-0000-0000-00003FCE0000}"/>
    <cellStyle name="Titel 3" xfId="35075" xr:uid="{00000000-0005-0000-0000-000040CE0000}"/>
    <cellStyle name="Titel_AVA DVA EL" xfId="35076"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2" xr:uid="{00000000-0005-0000-0000-000045CE0000}"/>
    <cellStyle name="Title 2" xfId="11184" xr:uid="{00000000-0005-0000-0000-000046CE0000}"/>
    <cellStyle name="Title 2 2" xfId="11185" xr:uid="{00000000-0005-0000-0000-000047CE0000}"/>
    <cellStyle name="Title 2 2 2" xfId="35077" xr:uid="{00000000-0005-0000-0000-000048CE0000}"/>
    <cellStyle name="Title 2 2 2 2" xfId="35078" xr:uid="{00000000-0005-0000-0000-000049CE0000}"/>
    <cellStyle name="Title 2 2 2 3" xfId="35079" xr:uid="{00000000-0005-0000-0000-00004ACE0000}"/>
    <cellStyle name="Title 2 2 2_AVA DVA EL" xfId="35080" xr:uid="{00000000-0005-0000-0000-00004BCE0000}"/>
    <cellStyle name="Title 2 2 3" xfId="35081" xr:uid="{00000000-0005-0000-0000-00004CCE0000}"/>
    <cellStyle name="Title 2 2_AVA DVA EL" xfId="35082" xr:uid="{00000000-0005-0000-0000-00004DCE0000}"/>
    <cellStyle name="Title 2 3" xfId="11186" xr:uid="{00000000-0005-0000-0000-00004ECE0000}"/>
    <cellStyle name="Title 2 3 2" xfId="35083" xr:uid="{00000000-0005-0000-0000-00004FCE0000}"/>
    <cellStyle name="Title 2 3_AVA DVA EL" xfId="35084" xr:uid="{00000000-0005-0000-0000-000050CE0000}"/>
    <cellStyle name="Title 2 4" xfId="35085" xr:uid="{00000000-0005-0000-0000-000051CE0000}"/>
    <cellStyle name="Title 2 4 2" xfId="35086" xr:uid="{00000000-0005-0000-0000-000052CE0000}"/>
    <cellStyle name="Title 2 4 3" xfId="35087" xr:uid="{00000000-0005-0000-0000-000053CE0000}"/>
    <cellStyle name="Title 2 4_AVA DVA EL" xfId="35088" xr:uid="{00000000-0005-0000-0000-000054CE0000}"/>
    <cellStyle name="Title 2 5" xfId="35089" xr:uid="{00000000-0005-0000-0000-000055CE0000}"/>
    <cellStyle name="Title 2 5 2" xfId="35090" xr:uid="{00000000-0005-0000-0000-000056CE0000}"/>
    <cellStyle name="Title 2 5 3" xfId="35091" xr:uid="{00000000-0005-0000-0000-000057CE0000}"/>
    <cellStyle name="Title 2 5_AVA DVA EL" xfId="35092" xr:uid="{00000000-0005-0000-0000-000058CE0000}"/>
    <cellStyle name="Title 2 6" xfId="35093" xr:uid="{00000000-0005-0000-0000-000059CE0000}"/>
    <cellStyle name="Title 2 7" xfId="36929" xr:uid="{00000000-0005-0000-0000-00005ACE0000}"/>
    <cellStyle name="Title 2_4Q16" xfId="35094" xr:uid="{00000000-0005-0000-0000-00005BCE0000}"/>
    <cellStyle name="Title 3" xfId="11187" xr:uid="{00000000-0005-0000-0000-00005CCE0000}"/>
    <cellStyle name="Title 3 2" xfId="35095" xr:uid="{00000000-0005-0000-0000-00005DCE0000}"/>
    <cellStyle name="Title 3 2 2" xfId="35096" xr:uid="{00000000-0005-0000-0000-00005ECE0000}"/>
    <cellStyle name="Title 3 2 3" xfId="35097" xr:uid="{00000000-0005-0000-0000-00005FCE0000}"/>
    <cellStyle name="Title 3 2_AVA DVA EL" xfId="35098" xr:uid="{00000000-0005-0000-0000-000060CE0000}"/>
    <cellStyle name="Title 3 3" xfId="35099" xr:uid="{00000000-0005-0000-0000-000061CE0000}"/>
    <cellStyle name="Title 3_AVA DVA EL" xfId="35100" xr:uid="{00000000-0005-0000-0000-000062CE0000}"/>
    <cellStyle name="Title 4" xfId="11188" xr:uid="{00000000-0005-0000-0000-000063CE0000}"/>
    <cellStyle name="Title 4 2" xfId="35101" xr:uid="{00000000-0005-0000-0000-000064CE0000}"/>
    <cellStyle name="Title 4 2 2" xfId="35102" xr:uid="{00000000-0005-0000-0000-000065CE0000}"/>
    <cellStyle name="Title 4 2 3" xfId="35103" xr:uid="{00000000-0005-0000-0000-000066CE0000}"/>
    <cellStyle name="Title 4 2_AVA DVA EL" xfId="35104" xr:uid="{00000000-0005-0000-0000-000067CE0000}"/>
    <cellStyle name="Title 4 3" xfId="35105" xr:uid="{00000000-0005-0000-0000-000068CE0000}"/>
    <cellStyle name="Title 4_AVA DVA EL" xfId="35106" xr:uid="{00000000-0005-0000-0000-000069CE0000}"/>
    <cellStyle name="Title 5" xfId="11189" xr:uid="{00000000-0005-0000-0000-00006ACE0000}"/>
    <cellStyle name="Title 5 2" xfId="35107" xr:uid="{00000000-0005-0000-0000-00006BCE0000}"/>
    <cellStyle name="Title 5 2 2" xfId="35108" xr:uid="{00000000-0005-0000-0000-00006CCE0000}"/>
    <cellStyle name="Title 5 2 3" xfId="35109" xr:uid="{00000000-0005-0000-0000-00006DCE0000}"/>
    <cellStyle name="Title 5 2_AVA DVA EL" xfId="35110" xr:uid="{00000000-0005-0000-0000-00006ECE0000}"/>
    <cellStyle name="Title 5 3" xfId="35111" xr:uid="{00000000-0005-0000-0000-00006FCE0000}"/>
    <cellStyle name="Title 5_AVA DVA EL" xfId="35112" xr:uid="{00000000-0005-0000-0000-000070CE0000}"/>
    <cellStyle name="Title 6" xfId="11190" xr:uid="{00000000-0005-0000-0000-000071CE0000}"/>
    <cellStyle name="Title 6 2" xfId="35113" xr:uid="{00000000-0005-0000-0000-000072CE0000}"/>
    <cellStyle name="Title 6 2 2" xfId="35114" xr:uid="{00000000-0005-0000-0000-000073CE0000}"/>
    <cellStyle name="Title 6 2 3" xfId="35115" xr:uid="{00000000-0005-0000-0000-000074CE0000}"/>
    <cellStyle name="Title 6 2_AVA DVA EL" xfId="35116" xr:uid="{00000000-0005-0000-0000-000075CE0000}"/>
    <cellStyle name="Title 6 3" xfId="35117" xr:uid="{00000000-0005-0000-0000-000076CE0000}"/>
    <cellStyle name="Title 6_AVA DVA EL" xfId="35118" xr:uid="{00000000-0005-0000-0000-000077CE0000}"/>
    <cellStyle name="Title 7" xfId="11191" xr:uid="{00000000-0005-0000-0000-000078CE0000}"/>
    <cellStyle name="Title 7 2" xfId="35119" xr:uid="{00000000-0005-0000-0000-000079CE0000}"/>
    <cellStyle name="Title 7_AVA DVA EL" xfId="35120" xr:uid="{00000000-0005-0000-0000-00007ACE0000}"/>
    <cellStyle name="Title 8" xfId="11192" xr:uid="{00000000-0005-0000-0000-00007BCE0000}"/>
    <cellStyle name="Title 8 2" xfId="35121" xr:uid="{00000000-0005-0000-0000-00007CCE0000}"/>
    <cellStyle name="Title 8_AVA DVA EL" xfId="35122" xr:uid="{00000000-0005-0000-0000-00007DCE0000}"/>
    <cellStyle name="Title 9" xfId="11193" xr:uid="{00000000-0005-0000-0000-00007ECE0000}"/>
    <cellStyle name="Title 9 2" xfId="35123" xr:uid="{00000000-0005-0000-0000-00007FCE0000}"/>
    <cellStyle name="Title 9_AVA DVA EL" xfId="35124" xr:uid="{00000000-0005-0000-0000-000080CE0000}"/>
    <cellStyle name="Title_4Q16" xfId="35125" xr:uid="{00000000-0005-0000-0000-000081CE0000}"/>
    <cellStyle name="Titles" xfId="35126" xr:uid="{00000000-0005-0000-0000-000082CE0000}"/>
    <cellStyle name="Titles 2" xfId="35127" xr:uid="{00000000-0005-0000-0000-000083CE0000}"/>
    <cellStyle name="Titles 3" xfId="35128" xr:uid="{00000000-0005-0000-0000-000084CE0000}"/>
    <cellStyle name="Titles_AVA DVA EL" xfId="35129" xr:uid="{00000000-0005-0000-0000-000085CE0000}"/>
    <cellStyle name="titre" xfId="52359" xr:uid="{00000000-0005-0000-0000-000086CE0000}"/>
    <cellStyle name="Tittel" xfId="36275" xr:uid="{00000000-0005-0000-0000-000087CE0000}"/>
    <cellStyle name="Tittel 2" xfId="11194" xr:uid="{00000000-0005-0000-0000-000088CE0000}"/>
    <cellStyle name="Tittel 2 2" xfId="35130" xr:uid="{00000000-0005-0000-0000-000089CE0000}"/>
    <cellStyle name="Tittel 2_AVA DVA EL" xfId="35131" xr:uid="{00000000-0005-0000-0000-00008ACE0000}"/>
    <cellStyle name="Tittel 3" xfId="35132" xr:uid="{00000000-0005-0000-0000-00008BCE0000}"/>
    <cellStyle name="Tittel 3 2" xfId="35133" xr:uid="{00000000-0005-0000-0000-00008CCE0000}"/>
    <cellStyle name="Tittel 3 3" xfId="35134" xr:uid="{00000000-0005-0000-0000-00008DCE0000}"/>
    <cellStyle name="Tittel 3 4" xfId="52360" xr:uid="{00000000-0005-0000-0000-00008ECE0000}"/>
    <cellStyle name="Tittel 3_AVA DVA EL" xfId="35135" xr:uid="{00000000-0005-0000-0000-00008FCE0000}"/>
    <cellStyle name="Tittel 4" xfId="35136" xr:uid="{00000000-0005-0000-0000-000090CE0000}"/>
    <cellStyle name="Tittel 5" xfId="35137" xr:uid="{00000000-0005-0000-0000-000091CE0000}"/>
    <cellStyle name="Tittel 6" xfId="35138" xr:uid="{00000000-0005-0000-0000-000092CE0000}"/>
    <cellStyle name="Tittel 7" xfId="52361" xr:uid="{00000000-0005-0000-0000-000093CE0000}"/>
    <cellStyle name="Tittel_4Q16" xfId="52362" xr:uid="{00000000-0005-0000-0000-000094CE0000}"/>
    <cellStyle name="Título" xfId="11195" xr:uid="{00000000-0005-0000-0000-000095CE0000}"/>
    <cellStyle name="Título 1" xfId="11196" xr:uid="{00000000-0005-0000-0000-000096CE0000}"/>
    <cellStyle name="Título 1 2" xfId="35139" xr:uid="{00000000-0005-0000-0000-000097CE0000}"/>
    <cellStyle name="Título 1_AVA DVA EL" xfId="35140" xr:uid="{00000000-0005-0000-0000-000098CE0000}"/>
    <cellStyle name="Título 2" xfId="11197" xr:uid="{00000000-0005-0000-0000-000099CE0000}"/>
    <cellStyle name="Título 2 2" xfId="35141" xr:uid="{00000000-0005-0000-0000-00009ACE0000}"/>
    <cellStyle name="Título 2_AVA DVA EL" xfId="35142" xr:uid="{00000000-0005-0000-0000-00009BCE0000}"/>
    <cellStyle name="Título 3" xfId="11198" xr:uid="{00000000-0005-0000-0000-00009CCE0000}"/>
    <cellStyle name="Título 3 2" xfId="35143" xr:uid="{00000000-0005-0000-0000-00009DCE0000}"/>
    <cellStyle name="Título 3_AVA DVA EL" xfId="35144" xr:uid="{00000000-0005-0000-0000-00009ECE0000}"/>
    <cellStyle name="Título 4" xfId="35145" xr:uid="{00000000-0005-0000-0000-00009FCE0000}"/>
    <cellStyle name="Título_20091015 DE_Proposed amendments to CR SEC_MKR" xfId="11199" xr:uid="{00000000-0005-0000-0000-0000A0CE0000}"/>
    <cellStyle name="TOC" xfId="35146" xr:uid="{00000000-0005-0000-0000-0000A1CE0000}"/>
    <cellStyle name="TOC 1" xfId="35147" xr:uid="{00000000-0005-0000-0000-0000A2CE0000}"/>
    <cellStyle name="TOC 1 2" xfId="35148" xr:uid="{00000000-0005-0000-0000-0000A3CE0000}"/>
    <cellStyle name="TOC 1 3" xfId="35149" xr:uid="{00000000-0005-0000-0000-0000A4CE0000}"/>
    <cellStyle name="TOC 1_AVA DVA EL" xfId="35150" xr:uid="{00000000-0005-0000-0000-0000A5CE0000}"/>
    <cellStyle name="TOC 2" xfId="35151" xr:uid="{00000000-0005-0000-0000-0000A6CE0000}"/>
    <cellStyle name="TOC 2 2" xfId="35152" xr:uid="{00000000-0005-0000-0000-0000A7CE0000}"/>
    <cellStyle name="TOC 2 3" xfId="35153" xr:uid="{00000000-0005-0000-0000-0000A8CE0000}"/>
    <cellStyle name="TOC 2_AVA DVA EL" xfId="35154" xr:uid="{00000000-0005-0000-0000-0000A9CE0000}"/>
    <cellStyle name="TOC 3" xfId="35155" xr:uid="{00000000-0005-0000-0000-0000AACE0000}"/>
    <cellStyle name="TOC 4" xfId="35156" xr:uid="{00000000-0005-0000-0000-0000ABCE0000}"/>
    <cellStyle name="TOC_3. Chng in credit spreads" xfId="52363" xr:uid="{00000000-0005-0000-0000-0000ACCE0000}"/>
    <cellStyle name="Total" xfId="11200" xr:uid="{00000000-0005-0000-0000-0000ADCE0000}"/>
    <cellStyle name="Total 10" xfId="11201" xr:uid="{00000000-0005-0000-0000-0000AECE0000}"/>
    <cellStyle name="Total 10 2" xfId="35157" xr:uid="{00000000-0005-0000-0000-0000AFCE0000}"/>
    <cellStyle name="Total 10 3" xfId="35158" xr:uid="{00000000-0005-0000-0000-0000B0CE0000}"/>
    <cellStyle name="Total 10_AVA DVA EL" xfId="35159" xr:uid="{00000000-0005-0000-0000-0000B1CE0000}"/>
    <cellStyle name="Total 11" xfId="11202" xr:uid="{00000000-0005-0000-0000-0000B2CE0000}"/>
    <cellStyle name="Total 11 2" xfId="35160" xr:uid="{00000000-0005-0000-0000-0000B3CE0000}"/>
    <cellStyle name="Total 11 3" xfId="35161" xr:uid="{00000000-0005-0000-0000-0000B4CE0000}"/>
    <cellStyle name="Total 11_AVA DVA EL" xfId="35162" xr:uid="{00000000-0005-0000-0000-0000B5CE0000}"/>
    <cellStyle name="Total 12" xfId="35163" xr:uid="{00000000-0005-0000-0000-0000B6CE0000}"/>
    <cellStyle name="Total 12 2" xfId="35164" xr:uid="{00000000-0005-0000-0000-0000B7CE0000}"/>
    <cellStyle name="Total 12 3" xfId="35165" xr:uid="{00000000-0005-0000-0000-0000B8CE0000}"/>
    <cellStyle name="Total 12_AVA DVA EL" xfId="35166" xr:uid="{00000000-0005-0000-0000-0000B9CE0000}"/>
    <cellStyle name="Total 13" xfId="35167" xr:uid="{00000000-0005-0000-0000-0000BACE0000}"/>
    <cellStyle name="Total 13 2" xfId="35168" xr:uid="{00000000-0005-0000-0000-0000BBCE0000}"/>
    <cellStyle name="Total 13 3" xfId="35169" xr:uid="{00000000-0005-0000-0000-0000BCCE0000}"/>
    <cellStyle name="Total 13_AVA DVA EL" xfId="35170" xr:uid="{00000000-0005-0000-0000-0000BDCE0000}"/>
    <cellStyle name="Total 14" xfId="40173" xr:uid="{00000000-0005-0000-0000-0000BECE0000}"/>
    <cellStyle name="Total 15" xfId="52364" xr:uid="{00000000-0005-0000-0000-0000BFCE0000}"/>
    <cellStyle name="Total 16" xfId="52365" xr:uid="{00000000-0005-0000-0000-0000C0CE0000}"/>
    <cellStyle name="Total 2" xfId="11203" xr:uid="{00000000-0005-0000-0000-0000C1CE0000}"/>
    <cellStyle name="Total 2 10" xfId="36452" xr:uid="{00000000-0005-0000-0000-0000C2CE0000}"/>
    <cellStyle name="Total 2 2" xfId="11204" xr:uid="{00000000-0005-0000-0000-0000C3CE0000}"/>
    <cellStyle name="Total 2 2 2" xfId="35171" xr:uid="{00000000-0005-0000-0000-0000C4CE0000}"/>
    <cellStyle name="Total 2 2 2 2" xfId="35172" xr:uid="{00000000-0005-0000-0000-0000C5CE0000}"/>
    <cellStyle name="Total 2 2 2 3" xfId="35173" xr:uid="{00000000-0005-0000-0000-0000C6CE0000}"/>
    <cellStyle name="Total 2 2 2_AVA DVA EL" xfId="35174" xr:uid="{00000000-0005-0000-0000-0000C7CE0000}"/>
    <cellStyle name="Total 2 2 3" xfId="35175" xr:uid="{00000000-0005-0000-0000-0000C8CE0000}"/>
    <cellStyle name="Total 2 2 3 2" xfId="35176" xr:uid="{00000000-0005-0000-0000-0000C9CE0000}"/>
    <cellStyle name="Total 2 2 3 3" xfId="35177" xr:uid="{00000000-0005-0000-0000-0000CACE0000}"/>
    <cellStyle name="Total 2 2 3_AVA DVA EL" xfId="35178" xr:uid="{00000000-0005-0000-0000-0000CBCE0000}"/>
    <cellStyle name="Total 2 2 4" xfId="35179" xr:uid="{00000000-0005-0000-0000-0000CCCE0000}"/>
    <cellStyle name="Total 2 2 4 2" xfId="35180" xr:uid="{00000000-0005-0000-0000-0000CDCE0000}"/>
    <cellStyle name="Total 2 2 4 3" xfId="35181" xr:uid="{00000000-0005-0000-0000-0000CECE0000}"/>
    <cellStyle name="Total 2 2 4_AVA DVA EL" xfId="35182" xr:uid="{00000000-0005-0000-0000-0000CFCE0000}"/>
    <cellStyle name="Total 2 2 5" xfId="35183" xr:uid="{00000000-0005-0000-0000-0000D0CE0000}"/>
    <cellStyle name="Total 2 2 5 2" xfId="35184" xr:uid="{00000000-0005-0000-0000-0000D1CE0000}"/>
    <cellStyle name="Total 2 2 5 3" xfId="35185" xr:uid="{00000000-0005-0000-0000-0000D2CE0000}"/>
    <cellStyle name="Total 2 2 5_AVA DVA EL" xfId="35186" xr:uid="{00000000-0005-0000-0000-0000D3CE0000}"/>
    <cellStyle name="Total 2 2 6" xfId="35187" xr:uid="{00000000-0005-0000-0000-0000D4CE0000}"/>
    <cellStyle name="Total 2 2 6 2" xfId="35188" xr:uid="{00000000-0005-0000-0000-0000D5CE0000}"/>
    <cellStyle name="Total 2 2 6 3" xfId="35189" xr:uid="{00000000-0005-0000-0000-0000D6CE0000}"/>
    <cellStyle name="Total 2 2 6_AVA DVA EL" xfId="35190" xr:uid="{00000000-0005-0000-0000-0000D7CE0000}"/>
    <cellStyle name="Total 2 2 7" xfId="35191" xr:uid="{00000000-0005-0000-0000-0000D8CE0000}"/>
    <cellStyle name="Total 2 2_AVA DVA EL" xfId="35192"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3" xr:uid="{00000000-0005-0000-0000-0000DDCE0000}"/>
    <cellStyle name="Total 2 3 2" xfId="11208" xr:uid="{00000000-0005-0000-0000-0000DECE0000}"/>
    <cellStyle name="Total 2 3 2 2" xfId="35193" xr:uid="{00000000-0005-0000-0000-0000DFCE0000}"/>
    <cellStyle name="Total 2 3 2 3" xfId="35194" xr:uid="{00000000-0005-0000-0000-0000E0CE0000}"/>
    <cellStyle name="Total 2 3 2_AVA DVA EL" xfId="35195"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6"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1" xr:uid="{00000000-0005-0000-0000-0000EDCE0000}"/>
    <cellStyle name="Total 2 4 13" xfId="36796"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7"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198"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199" xr:uid="{00000000-0005-0000-0000-000008CF0000}"/>
    <cellStyle name="Total 2 6 2 3" xfId="35200" xr:uid="{00000000-0005-0000-0000-000009CF0000}"/>
    <cellStyle name="Total 2 6 2_AVA DVA EL" xfId="35201" xr:uid="{00000000-0005-0000-0000-00000ACF0000}"/>
    <cellStyle name="Total 2 6 3" xfId="11242" xr:uid="{00000000-0005-0000-0000-00000BCF0000}"/>
    <cellStyle name="Total 2 6 3 2" xfId="35202" xr:uid="{00000000-0005-0000-0000-00000CCF0000}"/>
    <cellStyle name="Total 2 6 3 3" xfId="35203" xr:uid="{00000000-0005-0000-0000-00000DCF0000}"/>
    <cellStyle name="Total 2 6 3_AVA DVA EL" xfId="35204"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5"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6"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7" xr:uid="{00000000-0005-0000-0000-00002CCF0000}"/>
    <cellStyle name="Total 2 9" xfId="35208" xr:uid="{00000000-0005-0000-0000-00002DCF0000}"/>
    <cellStyle name="Total 2_4Q16" xfId="35209"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4"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0"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37" xr:uid="{00000000-0005-0000-0000-000040CF0000}"/>
    <cellStyle name="Total 3 3 13" xfId="36764"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1"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1" xr:uid="{00000000-0005-0000-0000-00007ACF0000}"/>
    <cellStyle name="Total 3 9" xfId="36930" xr:uid="{00000000-0005-0000-0000-00007BCF0000}"/>
    <cellStyle name="Total 3_A02" xfId="55745"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5"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2"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2" xr:uid="{00000000-0005-0000-0000-00008ECF0000}"/>
    <cellStyle name="Total 4 3 13" xfId="36800"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3"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4"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5"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0" xr:uid="{00000000-0005-0000-0000-0000C8CF0000}"/>
    <cellStyle name="Total 4 9" xfId="36931" xr:uid="{00000000-0005-0000-0000-0000C9CF0000}"/>
    <cellStyle name="Total 4_A02" xfId="55746"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86"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6"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38" xr:uid="{00000000-0005-0000-0000-0000DCCF0000}"/>
    <cellStyle name="Total 5 3 13" xfId="36765"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1" xr:uid="{00000000-0005-0000-0000-000016D00000}"/>
    <cellStyle name="Total 5 9" xfId="36932" xr:uid="{00000000-0005-0000-0000-000017D00000}"/>
    <cellStyle name="Total 5_A02" xfId="55747"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87"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7"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39" xr:uid="{00000000-0005-0000-0000-00002AD00000}"/>
    <cellStyle name="Total 6 3 13" xfId="36766"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0" xr:uid="{00000000-0005-0000-0000-000064D00000}"/>
    <cellStyle name="Total 6 9" xfId="36933" xr:uid="{00000000-0005-0000-0000-000065D00000}"/>
    <cellStyle name="Total 6_A02" xfId="55748"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88"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18"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0" xr:uid="{00000000-0005-0000-0000-000078D00000}"/>
    <cellStyle name="Total 7 3 13" xfId="36767"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29" xr:uid="{00000000-0005-0000-0000-0000B2D00000}"/>
    <cellStyle name="Total 7 9" xfId="36934" xr:uid="{00000000-0005-0000-0000-0000B3D00000}"/>
    <cellStyle name="Total 7_A02" xfId="55749"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89"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19"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1" xr:uid="{00000000-0005-0000-0000-0000C6D00000}"/>
    <cellStyle name="Total 8 3 13" xfId="36768"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48" xr:uid="{00000000-0005-0000-0000-000000D10000}"/>
    <cellStyle name="Total 8 9" xfId="36935" xr:uid="{00000000-0005-0000-0000-000001D10000}"/>
    <cellStyle name="Total 8_A02" xfId="55750"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0"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0"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2" xr:uid="{00000000-0005-0000-0000-000014D10000}"/>
    <cellStyle name="Total 9 3 13" xfId="36769"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49" xr:uid="{00000000-0005-0000-0000-00004ED10000}"/>
    <cellStyle name="Total 9 9" xfId="36936" xr:uid="{00000000-0005-0000-0000-00004FD10000}"/>
    <cellStyle name="Total 9_A02" xfId="55751" xr:uid="{3C660A46-2D4A-47F7-83B8-0B1534910BCE}"/>
    <cellStyle name="Total Currency" xfId="35221" xr:uid="{00000000-0005-0000-0000-000051D10000}"/>
    <cellStyle name="Total Currency 2" xfId="35222" xr:uid="{00000000-0005-0000-0000-000052D10000}"/>
    <cellStyle name="Total Currency 3" xfId="35223" xr:uid="{00000000-0005-0000-0000-000053D10000}"/>
    <cellStyle name="Total Currency_AVA DVA EL" xfId="35224" xr:uid="{00000000-0005-0000-0000-000054D10000}"/>
    <cellStyle name="Total Normal" xfId="35225" xr:uid="{00000000-0005-0000-0000-000055D10000}"/>
    <cellStyle name="Total Normal 2" xfId="35226" xr:uid="{00000000-0005-0000-0000-000056D10000}"/>
    <cellStyle name="Total Normal 3" xfId="35227" xr:uid="{00000000-0005-0000-0000-000057D10000}"/>
    <cellStyle name="Total Normal_AVA DVA EL" xfId="35228" xr:uid="{00000000-0005-0000-0000-000058D10000}"/>
    <cellStyle name="Total_06-Tilknytta 0906" xfId="52366" xr:uid="{00000000-0005-0000-0000-000059D10000}"/>
    <cellStyle name="Totalt" xfId="36276"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1" xr:uid="{00000000-0005-0000-0000-00005FD10000}"/>
    <cellStyle name="Totalt 2 2 13" xfId="40174"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29"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3" xr:uid="{00000000-0005-0000-0000-00006DD10000}"/>
    <cellStyle name="Totalt 2 3 13" xfId="36770" xr:uid="{00000000-0005-0000-0000-00006ED10000}"/>
    <cellStyle name="Totalt 2 3 14" xfId="40175"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0"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28" xr:uid="{00000000-0005-0000-0000-0000A8D10000}"/>
    <cellStyle name="Totalt 2 9" xfId="36937" xr:uid="{00000000-0005-0000-0000-0000A9D10000}"/>
    <cellStyle name="Totalt 2_A02" xfId="55752" xr:uid="{F2CC1ED4-2837-4B47-B006-9FF45CF27613}"/>
    <cellStyle name="Totalt 3" xfId="35231" xr:uid="{00000000-0005-0000-0000-0000ABD10000}"/>
    <cellStyle name="Totalt 3 2" xfId="35232" xr:uid="{00000000-0005-0000-0000-0000ACD10000}"/>
    <cellStyle name="Totalt 3 2 2" xfId="52367" xr:uid="{00000000-0005-0000-0000-0000ADD10000}"/>
    <cellStyle name="Totalt 3 3" xfId="35233" xr:uid="{00000000-0005-0000-0000-0000AED10000}"/>
    <cellStyle name="Totalt 3 4" xfId="40176" xr:uid="{00000000-0005-0000-0000-0000AFD10000}"/>
    <cellStyle name="Totalt 3_3. Chng in credit spreads" xfId="52368" xr:uid="{00000000-0005-0000-0000-0000B0D10000}"/>
    <cellStyle name="Totalt 4" xfId="35234" xr:uid="{00000000-0005-0000-0000-0000B1D10000}"/>
    <cellStyle name="Totalt 4 2" xfId="35235" xr:uid="{00000000-0005-0000-0000-0000B2D10000}"/>
    <cellStyle name="Totalt 4 3" xfId="35236" xr:uid="{00000000-0005-0000-0000-0000B3D10000}"/>
    <cellStyle name="Totalt 4 4" xfId="40177" xr:uid="{00000000-0005-0000-0000-0000B4D10000}"/>
    <cellStyle name="Totalt 4_AVA DVA EL" xfId="35237" xr:uid="{00000000-0005-0000-0000-0000B5D10000}"/>
    <cellStyle name="Totalt 5" xfId="35238" xr:uid="{00000000-0005-0000-0000-0000B6D10000}"/>
    <cellStyle name="Totalt 6" xfId="35239" xr:uid="{00000000-0005-0000-0000-0000B7D10000}"/>
    <cellStyle name="Totalt 7" xfId="35240" xr:uid="{00000000-0005-0000-0000-0000B8D10000}"/>
    <cellStyle name="Totalt 8" xfId="52369" xr:uid="{00000000-0005-0000-0000-0000B9D10000}"/>
    <cellStyle name="Totalt_4Q16" xfId="52370" xr:uid="{00000000-0005-0000-0000-0000BAD10000}"/>
    <cellStyle name="ts" xfId="35241" xr:uid="{00000000-0005-0000-0000-0000BBD10000}"/>
    <cellStyle name="ts 2" xfId="35242" xr:uid="{00000000-0005-0000-0000-0000BCD10000}"/>
    <cellStyle name="ts 3" xfId="35243" xr:uid="{00000000-0005-0000-0000-0000BDD10000}"/>
    <cellStyle name="ts_AVA DVA EL" xfId="35244" xr:uid="{00000000-0005-0000-0000-0000BED10000}"/>
    <cellStyle name="Tusenskille [0] 2" xfId="35245" xr:uid="{00000000-0005-0000-0000-0000BFD10000}"/>
    <cellStyle name="Tusenskille [0] 2 2" xfId="35246" xr:uid="{00000000-0005-0000-0000-0000C0D10000}"/>
    <cellStyle name="Tusenskille [0] 2 2 2" xfId="52371" xr:uid="{00000000-0005-0000-0000-0000C1D10000}"/>
    <cellStyle name="Tusenskille [0] 2 2 2 2" xfId="52372" xr:uid="{00000000-0005-0000-0000-0000C2D10000}"/>
    <cellStyle name="Tusenskille [0] 2 2 3" xfId="52373" xr:uid="{00000000-0005-0000-0000-0000C3D10000}"/>
    <cellStyle name="Tusenskille [0] 2 2_3. Chng in credit spreads" xfId="52374" xr:uid="{00000000-0005-0000-0000-0000C4D10000}"/>
    <cellStyle name="Tusenskille [0] 2 3" xfId="35247" xr:uid="{00000000-0005-0000-0000-0000C5D10000}"/>
    <cellStyle name="Tusenskille [0] 2 3 2" xfId="52375" xr:uid="{00000000-0005-0000-0000-0000C6D10000}"/>
    <cellStyle name="Tusenskille [0] 2_3. Chng in credit spreads" xfId="52376" xr:uid="{00000000-0005-0000-0000-0000C7D10000}"/>
    <cellStyle name="Tusenskille [0] 3" xfId="52377" xr:uid="{00000000-0005-0000-0000-0000C8D10000}"/>
    <cellStyle name="Tusenskille [0] 3 2" xfId="52378" xr:uid="{00000000-0005-0000-0000-0000C9D10000}"/>
    <cellStyle name="Tusenskille 10" xfId="35248" xr:uid="{00000000-0005-0000-0000-0000CAD10000}"/>
    <cellStyle name="Tusenskille 10 2" xfId="35249" xr:uid="{00000000-0005-0000-0000-0000CBD10000}"/>
    <cellStyle name="Tusenskille 10 2 2" xfId="52379" xr:uid="{00000000-0005-0000-0000-0000CCD10000}"/>
    <cellStyle name="Tusenskille 10 2 2 2" xfId="52380" xr:uid="{00000000-0005-0000-0000-0000CDD10000}"/>
    <cellStyle name="Tusenskille 10 2 3" xfId="52381" xr:uid="{00000000-0005-0000-0000-0000CED10000}"/>
    <cellStyle name="Tusenskille 10 2_3. Chng in credit spreads" xfId="52382" xr:uid="{00000000-0005-0000-0000-0000CFD10000}"/>
    <cellStyle name="Tusenskille 10 3" xfId="35250" xr:uid="{00000000-0005-0000-0000-0000D0D10000}"/>
    <cellStyle name="Tusenskille 10 3 2" xfId="52383" xr:uid="{00000000-0005-0000-0000-0000D1D10000}"/>
    <cellStyle name="Tusenskille 10 4" xfId="52384" xr:uid="{00000000-0005-0000-0000-0000D2D10000}"/>
    <cellStyle name="Tusenskille 10 5" xfId="52385" xr:uid="{00000000-0005-0000-0000-0000D3D10000}"/>
    <cellStyle name="Tusenskille 10_3. Chng in credit spreads" xfId="52386" xr:uid="{00000000-0005-0000-0000-0000D4D10000}"/>
    <cellStyle name="Tusenskille 11" xfId="35251" xr:uid="{00000000-0005-0000-0000-0000D5D10000}"/>
    <cellStyle name="Tusenskille 11 2" xfId="35252" xr:uid="{00000000-0005-0000-0000-0000D6D10000}"/>
    <cellStyle name="Tusenskille 11 2 2" xfId="35253" xr:uid="{00000000-0005-0000-0000-0000D7D10000}"/>
    <cellStyle name="Tusenskille 11 2 3" xfId="35254" xr:uid="{00000000-0005-0000-0000-0000D8D10000}"/>
    <cellStyle name="Tusenskille 11 2 4" xfId="52387" xr:uid="{00000000-0005-0000-0000-0000D9D10000}"/>
    <cellStyle name="Tusenskille 11 2_AVA DVA EL" xfId="35255" xr:uid="{00000000-0005-0000-0000-0000DAD10000}"/>
    <cellStyle name="Tusenskille 11 3" xfId="35256" xr:uid="{00000000-0005-0000-0000-0000DBD10000}"/>
    <cellStyle name="Tusenskille 11 3 2" xfId="52388" xr:uid="{00000000-0005-0000-0000-0000DCD10000}"/>
    <cellStyle name="Tusenskille 11 4" xfId="35257" xr:uid="{00000000-0005-0000-0000-0000DDD10000}"/>
    <cellStyle name="Tusenskille 11 5" xfId="52389" xr:uid="{00000000-0005-0000-0000-0000DED10000}"/>
    <cellStyle name="Tusenskille 11_3. Chng in credit spreads" xfId="52390" xr:uid="{00000000-0005-0000-0000-0000DFD10000}"/>
    <cellStyle name="Tusenskille 12" xfId="35258" xr:uid="{00000000-0005-0000-0000-0000E0D10000}"/>
    <cellStyle name="Tusenskille 12 2" xfId="35259" xr:uid="{00000000-0005-0000-0000-0000E1D10000}"/>
    <cellStyle name="Tusenskille 12 2 2" xfId="52391" xr:uid="{00000000-0005-0000-0000-0000E2D10000}"/>
    <cellStyle name="Tusenskille 12 3" xfId="35260" xr:uid="{00000000-0005-0000-0000-0000E3D10000}"/>
    <cellStyle name="Tusenskille 12 3 2" xfId="52392" xr:uid="{00000000-0005-0000-0000-0000E4D10000}"/>
    <cellStyle name="Tusenskille 12 4" xfId="52393" xr:uid="{00000000-0005-0000-0000-0000E5D10000}"/>
    <cellStyle name="Tusenskille 12_3. Chng in credit spreads" xfId="52394" xr:uid="{00000000-0005-0000-0000-0000E6D10000}"/>
    <cellStyle name="Tusenskille 13" xfId="35261" xr:uid="{00000000-0005-0000-0000-0000E7D10000}"/>
    <cellStyle name="Tusenskille 13 2" xfId="35262" xr:uid="{00000000-0005-0000-0000-0000E8D10000}"/>
    <cellStyle name="Tusenskille 13 2 2" xfId="52395" xr:uid="{00000000-0005-0000-0000-0000E9D10000}"/>
    <cellStyle name="Tusenskille 13 3" xfId="35263" xr:uid="{00000000-0005-0000-0000-0000EAD10000}"/>
    <cellStyle name="Tusenskille 13 3 2" xfId="52396" xr:uid="{00000000-0005-0000-0000-0000EBD10000}"/>
    <cellStyle name="Tusenskille 13 4" xfId="52397" xr:uid="{00000000-0005-0000-0000-0000ECD10000}"/>
    <cellStyle name="Tusenskille 13_3. Chng in credit spreads" xfId="52398" xr:uid="{00000000-0005-0000-0000-0000EDD10000}"/>
    <cellStyle name="Tusenskille 14" xfId="35264" xr:uid="{00000000-0005-0000-0000-0000EED10000}"/>
    <cellStyle name="Tusenskille 14 2" xfId="35265" xr:uid="{00000000-0005-0000-0000-0000EFD10000}"/>
    <cellStyle name="Tusenskille 14 2 2" xfId="52399" xr:uid="{00000000-0005-0000-0000-0000F0D10000}"/>
    <cellStyle name="Tusenskille 14 2 2 2" xfId="52400" xr:uid="{00000000-0005-0000-0000-0000F1D10000}"/>
    <cellStyle name="Tusenskille 14 2 2 2 2" xfId="52401" xr:uid="{00000000-0005-0000-0000-0000F2D10000}"/>
    <cellStyle name="Tusenskille 14 2 2 2 2 2" xfId="52402" xr:uid="{00000000-0005-0000-0000-0000F3D10000}"/>
    <cellStyle name="Tusenskille 14 2 2 2 3" xfId="52403" xr:uid="{00000000-0005-0000-0000-0000F4D10000}"/>
    <cellStyle name="Tusenskille 14 2 2 2 3 2" xfId="52404" xr:uid="{00000000-0005-0000-0000-0000F5D10000}"/>
    <cellStyle name="Tusenskille 14 2 2 2 4" xfId="52405" xr:uid="{00000000-0005-0000-0000-0000F6D10000}"/>
    <cellStyle name="Tusenskille 14 2 2 2_3. Chng in credit spreads" xfId="52406" xr:uid="{00000000-0005-0000-0000-0000F7D10000}"/>
    <cellStyle name="Tusenskille 14 2 2 3" xfId="52407" xr:uid="{00000000-0005-0000-0000-0000F8D10000}"/>
    <cellStyle name="Tusenskille 14 2 2 3 2" xfId="52408" xr:uid="{00000000-0005-0000-0000-0000F9D10000}"/>
    <cellStyle name="Tusenskille 14 2 2 4" xfId="52409" xr:uid="{00000000-0005-0000-0000-0000FAD10000}"/>
    <cellStyle name="Tusenskille 14 2 2 4 2" xfId="52410" xr:uid="{00000000-0005-0000-0000-0000FBD10000}"/>
    <cellStyle name="Tusenskille 14 2 2 5" xfId="52411" xr:uid="{00000000-0005-0000-0000-0000FCD10000}"/>
    <cellStyle name="Tusenskille 14 2 2_3. Chng in credit spreads" xfId="52412" xr:uid="{00000000-0005-0000-0000-0000FDD10000}"/>
    <cellStyle name="Tusenskille 14 2 3" xfId="52413" xr:uid="{00000000-0005-0000-0000-0000FED10000}"/>
    <cellStyle name="Tusenskille 14 2 3 2" xfId="52414" xr:uid="{00000000-0005-0000-0000-0000FFD10000}"/>
    <cellStyle name="Tusenskille 14 2 3 2 2" xfId="52415" xr:uid="{00000000-0005-0000-0000-000000D20000}"/>
    <cellStyle name="Tusenskille 14 2 3 2 2 2" xfId="52416" xr:uid="{00000000-0005-0000-0000-000001D20000}"/>
    <cellStyle name="Tusenskille 14 2 3 2 3" xfId="52417" xr:uid="{00000000-0005-0000-0000-000002D20000}"/>
    <cellStyle name="Tusenskille 14 2 3 2 3 2" xfId="52418" xr:uid="{00000000-0005-0000-0000-000003D20000}"/>
    <cellStyle name="Tusenskille 14 2 3 2 4" xfId="52419" xr:uid="{00000000-0005-0000-0000-000004D20000}"/>
    <cellStyle name="Tusenskille 14 2 3 2_3. Chng in credit spreads" xfId="52420" xr:uid="{00000000-0005-0000-0000-000005D20000}"/>
    <cellStyle name="Tusenskille 14 2 3 3" xfId="52421" xr:uid="{00000000-0005-0000-0000-000006D20000}"/>
    <cellStyle name="Tusenskille 14 2 3 3 2" xfId="52422" xr:uid="{00000000-0005-0000-0000-000007D20000}"/>
    <cellStyle name="Tusenskille 14 2 3 4" xfId="52423" xr:uid="{00000000-0005-0000-0000-000008D20000}"/>
    <cellStyle name="Tusenskille 14 2 3 4 2" xfId="52424" xr:uid="{00000000-0005-0000-0000-000009D20000}"/>
    <cellStyle name="Tusenskille 14 2 3 5" xfId="52425" xr:uid="{00000000-0005-0000-0000-00000AD20000}"/>
    <cellStyle name="Tusenskille 14 2 3_3. Chng in credit spreads" xfId="52426" xr:uid="{00000000-0005-0000-0000-00000BD20000}"/>
    <cellStyle name="Tusenskille 14 2 4" xfId="52427" xr:uid="{00000000-0005-0000-0000-00000CD20000}"/>
    <cellStyle name="Tusenskille 14 2 4 2" xfId="52428" xr:uid="{00000000-0005-0000-0000-00000DD20000}"/>
    <cellStyle name="Tusenskille 14 2 4 2 2" xfId="52429" xr:uid="{00000000-0005-0000-0000-00000ED20000}"/>
    <cellStyle name="Tusenskille 14 2 4 3" xfId="52430" xr:uid="{00000000-0005-0000-0000-00000FD20000}"/>
    <cellStyle name="Tusenskille 14 2 4 3 2" xfId="52431" xr:uid="{00000000-0005-0000-0000-000010D20000}"/>
    <cellStyle name="Tusenskille 14 2 4 4" xfId="52432" xr:uid="{00000000-0005-0000-0000-000011D20000}"/>
    <cellStyle name="Tusenskille 14 2 4_3. Chng in credit spreads" xfId="52433" xr:uid="{00000000-0005-0000-0000-000012D20000}"/>
    <cellStyle name="Tusenskille 14 2 5" xfId="52434" xr:uid="{00000000-0005-0000-0000-000013D20000}"/>
    <cellStyle name="Tusenskille 14 2 5 2" xfId="52435" xr:uid="{00000000-0005-0000-0000-000014D20000}"/>
    <cellStyle name="Tusenskille 14 2 6" xfId="52436" xr:uid="{00000000-0005-0000-0000-000015D20000}"/>
    <cellStyle name="Tusenskille 14 2 6 2" xfId="52437" xr:uid="{00000000-0005-0000-0000-000016D20000}"/>
    <cellStyle name="Tusenskille 14 2 7" xfId="52438" xr:uid="{00000000-0005-0000-0000-000017D20000}"/>
    <cellStyle name="Tusenskille 14 2_3. Chng in credit spreads" xfId="52439" xr:uid="{00000000-0005-0000-0000-000018D20000}"/>
    <cellStyle name="Tusenskille 14 3" xfId="35266" xr:uid="{00000000-0005-0000-0000-000019D20000}"/>
    <cellStyle name="Tusenskille 14 3 2" xfId="52440" xr:uid="{00000000-0005-0000-0000-00001AD20000}"/>
    <cellStyle name="Tusenskille 14 3 2 2" xfId="52441" xr:uid="{00000000-0005-0000-0000-00001BD20000}"/>
    <cellStyle name="Tusenskille 14 3 2 2 2" xfId="52442" xr:uid="{00000000-0005-0000-0000-00001CD20000}"/>
    <cellStyle name="Tusenskille 14 3 2 2 2 2" xfId="52443" xr:uid="{00000000-0005-0000-0000-00001DD20000}"/>
    <cellStyle name="Tusenskille 14 3 2 2 3" xfId="52444" xr:uid="{00000000-0005-0000-0000-00001ED20000}"/>
    <cellStyle name="Tusenskille 14 3 2 2 3 2" xfId="52445" xr:uid="{00000000-0005-0000-0000-00001FD20000}"/>
    <cellStyle name="Tusenskille 14 3 2 2 4" xfId="52446" xr:uid="{00000000-0005-0000-0000-000020D20000}"/>
    <cellStyle name="Tusenskille 14 3 2 2_3. Chng in credit spreads" xfId="52447" xr:uid="{00000000-0005-0000-0000-000021D20000}"/>
    <cellStyle name="Tusenskille 14 3 2 3" xfId="52448" xr:uid="{00000000-0005-0000-0000-000022D20000}"/>
    <cellStyle name="Tusenskille 14 3 2 3 2" xfId="52449" xr:uid="{00000000-0005-0000-0000-000023D20000}"/>
    <cellStyle name="Tusenskille 14 3 2 4" xfId="52450" xr:uid="{00000000-0005-0000-0000-000024D20000}"/>
    <cellStyle name="Tusenskille 14 3 2 4 2" xfId="52451" xr:uid="{00000000-0005-0000-0000-000025D20000}"/>
    <cellStyle name="Tusenskille 14 3 2 5" xfId="52452" xr:uid="{00000000-0005-0000-0000-000026D20000}"/>
    <cellStyle name="Tusenskille 14 3 2_3. Chng in credit spreads" xfId="52453" xr:uid="{00000000-0005-0000-0000-000027D20000}"/>
    <cellStyle name="Tusenskille 14 3 3" xfId="52454" xr:uid="{00000000-0005-0000-0000-000028D20000}"/>
    <cellStyle name="Tusenskille 14 3 3 2" xfId="52455" xr:uid="{00000000-0005-0000-0000-000029D20000}"/>
    <cellStyle name="Tusenskille 14 3 3 2 2" xfId="52456" xr:uid="{00000000-0005-0000-0000-00002AD20000}"/>
    <cellStyle name="Tusenskille 14 3 3 2 2 2" xfId="52457" xr:uid="{00000000-0005-0000-0000-00002BD20000}"/>
    <cellStyle name="Tusenskille 14 3 3 2 3" xfId="52458" xr:uid="{00000000-0005-0000-0000-00002CD20000}"/>
    <cellStyle name="Tusenskille 14 3 3 2 3 2" xfId="52459" xr:uid="{00000000-0005-0000-0000-00002DD20000}"/>
    <cellStyle name="Tusenskille 14 3 3 2 4" xfId="52460" xr:uid="{00000000-0005-0000-0000-00002ED20000}"/>
    <cellStyle name="Tusenskille 14 3 3 2_3. Chng in credit spreads" xfId="52461" xr:uid="{00000000-0005-0000-0000-00002FD20000}"/>
    <cellStyle name="Tusenskille 14 3 3 3" xfId="52462" xr:uid="{00000000-0005-0000-0000-000030D20000}"/>
    <cellStyle name="Tusenskille 14 3 3 3 2" xfId="52463" xr:uid="{00000000-0005-0000-0000-000031D20000}"/>
    <cellStyle name="Tusenskille 14 3 3 4" xfId="52464" xr:uid="{00000000-0005-0000-0000-000032D20000}"/>
    <cellStyle name="Tusenskille 14 3 3 4 2" xfId="52465" xr:uid="{00000000-0005-0000-0000-000033D20000}"/>
    <cellStyle name="Tusenskille 14 3 3 5" xfId="52466" xr:uid="{00000000-0005-0000-0000-000034D20000}"/>
    <cellStyle name="Tusenskille 14 3 3_3. Chng in credit spreads" xfId="52467" xr:uid="{00000000-0005-0000-0000-000035D20000}"/>
    <cellStyle name="Tusenskille 14 3 4" xfId="52468" xr:uid="{00000000-0005-0000-0000-000036D20000}"/>
    <cellStyle name="Tusenskille 14 3 4 2" xfId="52469" xr:uid="{00000000-0005-0000-0000-000037D20000}"/>
    <cellStyle name="Tusenskille 14 3 4 2 2" xfId="52470" xr:uid="{00000000-0005-0000-0000-000038D20000}"/>
    <cellStyle name="Tusenskille 14 3 4 3" xfId="52471" xr:uid="{00000000-0005-0000-0000-000039D20000}"/>
    <cellStyle name="Tusenskille 14 3 4 3 2" xfId="52472" xr:uid="{00000000-0005-0000-0000-00003AD20000}"/>
    <cellStyle name="Tusenskille 14 3 4 4" xfId="52473" xr:uid="{00000000-0005-0000-0000-00003BD20000}"/>
    <cellStyle name="Tusenskille 14 3 4_3. Chng in credit spreads" xfId="52474" xr:uid="{00000000-0005-0000-0000-00003CD20000}"/>
    <cellStyle name="Tusenskille 14 3 5" xfId="52475" xr:uid="{00000000-0005-0000-0000-00003DD20000}"/>
    <cellStyle name="Tusenskille 14 3 5 2" xfId="52476" xr:uid="{00000000-0005-0000-0000-00003ED20000}"/>
    <cellStyle name="Tusenskille 14 3 6" xfId="52477" xr:uid="{00000000-0005-0000-0000-00003FD20000}"/>
    <cellStyle name="Tusenskille 14 3 6 2" xfId="52478" xr:uid="{00000000-0005-0000-0000-000040D20000}"/>
    <cellStyle name="Tusenskille 14 3 7" xfId="52479" xr:uid="{00000000-0005-0000-0000-000041D20000}"/>
    <cellStyle name="Tusenskille 14 3_3. Chng in credit spreads" xfId="52480" xr:uid="{00000000-0005-0000-0000-000042D20000}"/>
    <cellStyle name="Tusenskille 14 4" xfId="52481" xr:uid="{00000000-0005-0000-0000-000043D20000}"/>
    <cellStyle name="Tusenskille 14 4 2" xfId="52482" xr:uid="{00000000-0005-0000-0000-000044D20000}"/>
    <cellStyle name="Tusenskille 14 4 2 2" xfId="52483" xr:uid="{00000000-0005-0000-0000-000045D20000}"/>
    <cellStyle name="Tusenskille 14 4 2 2 2" xfId="52484" xr:uid="{00000000-0005-0000-0000-000046D20000}"/>
    <cellStyle name="Tusenskille 14 4 2 3" xfId="52485" xr:uid="{00000000-0005-0000-0000-000047D20000}"/>
    <cellStyle name="Tusenskille 14 4 2 3 2" xfId="52486" xr:uid="{00000000-0005-0000-0000-000048D20000}"/>
    <cellStyle name="Tusenskille 14 4 2 4" xfId="52487" xr:uid="{00000000-0005-0000-0000-000049D20000}"/>
    <cellStyle name="Tusenskille 14 4 2_3. Chng in credit spreads" xfId="52488" xr:uid="{00000000-0005-0000-0000-00004AD20000}"/>
    <cellStyle name="Tusenskille 14 4 3" xfId="52489" xr:uid="{00000000-0005-0000-0000-00004BD20000}"/>
    <cellStyle name="Tusenskille 14 4 3 2" xfId="52490" xr:uid="{00000000-0005-0000-0000-00004CD20000}"/>
    <cellStyle name="Tusenskille 14 4 4" xfId="52491" xr:uid="{00000000-0005-0000-0000-00004DD20000}"/>
    <cellStyle name="Tusenskille 14 4 4 2" xfId="52492" xr:uid="{00000000-0005-0000-0000-00004ED20000}"/>
    <cellStyle name="Tusenskille 14 4 5" xfId="52493" xr:uid="{00000000-0005-0000-0000-00004FD20000}"/>
    <cellStyle name="Tusenskille 14 4_3. Chng in credit spreads" xfId="52494" xr:uid="{00000000-0005-0000-0000-000050D20000}"/>
    <cellStyle name="Tusenskille 14 5" xfId="52495" xr:uid="{00000000-0005-0000-0000-000051D20000}"/>
    <cellStyle name="Tusenskille 14 5 2" xfId="52496" xr:uid="{00000000-0005-0000-0000-000052D20000}"/>
    <cellStyle name="Tusenskille 14 5 2 2" xfId="52497" xr:uid="{00000000-0005-0000-0000-000053D20000}"/>
    <cellStyle name="Tusenskille 14 5 2 2 2" xfId="52498" xr:uid="{00000000-0005-0000-0000-000054D20000}"/>
    <cellStyle name="Tusenskille 14 5 2 3" xfId="52499" xr:uid="{00000000-0005-0000-0000-000055D20000}"/>
    <cellStyle name="Tusenskille 14 5 2 3 2" xfId="52500" xr:uid="{00000000-0005-0000-0000-000056D20000}"/>
    <cellStyle name="Tusenskille 14 5 2 4" xfId="52501" xr:uid="{00000000-0005-0000-0000-000057D20000}"/>
    <cellStyle name="Tusenskille 14 5 2_3. Chng in credit spreads" xfId="52502" xr:uid="{00000000-0005-0000-0000-000058D20000}"/>
    <cellStyle name="Tusenskille 14 5 3" xfId="52503" xr:uid="{00000000-0005-0000-0000-000059D20000}"/>
    <cellStyle name="Tusenskille 14 5 3 2" xfId="52504" xr:uid="{00000000-0005-0000-0000-00005AD20000}"/>
    <cellStyle name="Tusenskille 14 5 4" xfId="52505" xr:uid="{00000000-0005-0000-0000-00005BD20000}"/>
    <cellStyle name="Tusenskille 14 5 4 2" xfId="52506" xr:uid="{00000000-0005-0000-0000-00005CD20000}"/>
    <cellStyle name="Tusenskille 14 5 5" xfId="52507" xr:uid="{00000000-0005-0000-0000-00005DD20000}"/>
    <cellStyle name="Tusenskille 14 5_3. Chng in credit spreads" xfId="52508" xr:uid="{00000000-0005-0000-0000-00005ED20000}"/>
    <cellStyle name="Tusenskille 14 6" xfId="52509" xr:uid="{00000000-0005-0000-0000-00005FD20000}"/>
    <cellStyle name="Tusenskille 14 6 2" xfId="52510" xr:uid="{00000000-0005-0000-0000-000060D20000}"/>
    <cellStyle name="Tusenskille 14 6 2 2" xfId="52511" xr:uid="{00000000-0005-0000-0000-000061D20000}"/>
    <cellStyle name="Tusenskille 14 6 3" xfId="52512" xr:uid="{00000000-0005-0000-0000-000062D20000}"/>
    <cellStyle name="Tusenskille 14 6 3 2" xfId="52513" xr:uid="{00000000-0005-0000-0000-000063D20000}"/>
    <cellStyle name="Tusenskille 14 6 4" xfId="52514" xr:uid="{00000000-0005-0000-0000-000064D20000}"/>
    <cellStyle name="Tusenskille 14 6_3. Chng in credit spreads" xfId="52515" xr:uid="{00000000-0005-0000-0000-000065D20000}"/>
    <cellStyle name="Tusenskille 14 7" xfId="52516" xr:uid="{00000000-0005-0000-0000-000066D20000}"/>
    <cellStyle name="Tusenskille 14 7 2" xfId="52517" xr:uid="{00000000-0005-0000-0000-000067D20000}"/>
    <cellStyle name="Tusenskille 14 8" xfId="52518" xr:uid="{00000000-0005-0000-0000-000068D20000}"/>
    <cellStyle name="Tusenskille 14 8 2" xfId="52519" xr:uid="{00000000-0005-0000-0000-000069D20000}"/>
    <cellStyle name="Tusenskille 14 9" xfId="52520" xr:uid="{00000000-0005-0000-0000-00006AD20000}"/>
    <cellStyle name="Tusenskille 14_3. Chng in credit spreads" xfId="52521" xr:uid="{00000000-0005-0000-0000-00006BD20000}"/>
    <cellStyle name="Tusenskille 15" xfId="35267" xr:uid="{00000000-0005-0000-0000-00006CD20000}"/>
    <cellStyle name="Tusenskille 15 2" xfId="35268" xr:uid="{00000000-0005-0000-0000-00006DD20000}"/>
    <cellStyle name="Tusenskille 15 2 2" xfId="52522" xr:uid="{00000000-0005-0000-0000-00006ED20000}"/>
    <cellStyle name="Tusenskille 15 3" xfId="35269" xr:uid="{00000000-0005-0000-0000-00006FD20000}"/>
    <cellStyle name="Tusenskille 15 3 2" xfId="52523" xr:uid="{00000000-0005-0000-0000-000070D20000}"/>
    <cellStyle name="Tusenskille 15 4" xfId="52524" xr:uid="{00000000-0005-0000-0000-000071D20000}"/>
    <cellStyle name="Tusenskille 15_3. Chng in credit spreads" xfId="52525" xr:uid="{00000000-0005-0000-0000-000072D20000}"/>
    <cellStyle name="Tusenskille 16" xfId="35270" xr:uid="{00000000-0005-0000-0000-000073D20000}"/>
    <cellStyle name="Tusenskille 16 2" xfId="35271" xr:uid="{00000000-0005-0000-0000-000074D20000}"/>
    <cellStyle name="Tusenskille 16 2 2" xfId="52526" xr:uid="{00000000-0005-0000-0000-000075D20000}"/>
    <cellStyle name="Tusenskille 16 2 2 2" xfId="52527" xr:uid="{00000000-0005-0000-0000-000076D20000}"/>
    <cellStyle name="Tusenskille 16 2 2 2 2" xfId="52528" xr:uid="{00000000-0005-0000-0000-000077D20000}"/>
    <cellStyle name="Tusenskille 16 2 2 2 2 2" xfId="52529" xr:uid="{00000000-0005-0000-0000-000078D20000}"/>
    <cellStyle name="Tusenskille 16 2 2 2 3" xfId="52530" xr:uid="{00000000-0005-0000-0000-000079D20000}"/>
    <cellStyle name="Tusenskille 16 2 2 2 3 2" xfId="52531" xr:uid="{00000000-0005-0000-0000-00007AD20000}"/>
    <cellStyle name="Tusenskille 16 2 2 2 4" xfId="52532" xr:uid="{00000000-0005-0000-0000-00007BD20000}"/>
    <cellStyle name="Tusenskille 16 2 2 2_3. Chng in credit spreads" xfId="52533" xr:uid="{00000000-0005-0000-0000-00007CD20000}"/>
    <cellStyle name="Tusenskille 16 2 2 3" xfId="52534" xr:uid="{00000000-0005-0000-0000-00007DD20000}"/>
    <cellStyle name="Tusenskille 16 2 2 3 2" xfId="52535" xr:uid="{00000000-0005-0000-0000-00007ED20000}"/>
    <cellStyle name="Tusenskille 16 2 2 4" xfId="52536" xr:uid="{00000000-0005-0000-0000-00007FD20000}"/>
    <cellStyle name="Tusenskille 16 2 2 4 2" xfId="52537" xr:uid="{00000000-0005-0000-0000-000080D20000}"/>
    <cellStyle name="Tusenskille 16 2 2 5" xfId="52538" xr:uid="{00000000-0005-0000-0000-000081D20000}"/>
    <cellStyle name="Tusenskille 16 2 2_3. Chng in credit spreads" xfId="52539" xr:uid="{00000000-0005-0000-0000-000082D20000}"/>
    <cellStyle name="Tusenskille 16 2 3" xfId="52540" xr:uid="{00000000-0005-0000-0000-000083D20000}"/>
    <cellStyle name="Tusenskille 16 2 3 2" xfId="52541" xr:uid="{00000000-0005-0000-0000-000084D20000}"/>
    <cellStyle name="Tusenskille 16 2 3 2 2" xfId="52542" xr:uid="{00000000-0005-0000-0000-000085D20000}"/>
    <cellStyle name="Tusenskille 16 2 3 2 2 2" xfId="52543" xr:uid="{00000000-0005-0000-0000-000086D20000}"/>
    <cellStyle name="Tusenskille 16 2 3 2 3" xfId="52544" xr:uid="{00000000-0005-0000-0000-000087D20000}"/>
    <cellStyle name="Tusenskille 16 2 3 2 3 2" xfId="52545" xr:uid="{00000000-0005-0000-0000-000088D20000}"/>
    <cellStyle name="Tusenskille 16 2 3 2 4" xfId="52546" xr:uid="{00000000-0005-0000-0000-000089D20000}"/>
    <cellStyle name="Tusenskille 16 2 3 2_3. Chng in credit spreads" xfId="52547" xr:uid="{00000000-0005-0000-0000-00008AD20000}"/>
    <cellStyle name="Tusenskille 16 2 3 3" xfId="52548" xr:uid="{00000000-0005-0000-0000-00008BD20000}"/>
    <cellStyle name="Tusenskille 16 2 3 3 2" xfId="52549" xr:uid="{00000000-0005-0000-0000-00008CD20000}"/>
    <cellStyle name="Tusenskille 16 2 3 4" xfId="52550" xr:uid="{00000000-0005-0000-0000-00008DD20000}"/>
    <cellStyle name="Tusenskille 16 2 3 4 2" xfId="52551" xr:uid="{00000000-0005-0000-0000-00008ED20000}"/>
    <cellStyle name="Tusenskille 16 2 3 5" xfId="52552" xr:uid="{00000000-0005-0000-0000-00008FD20000}"/>
    <cellStyle name="Tusenskille 16 2 3_3. Chng in credit spreads" xfId="52553" xr:uid="{00000000-0005-0000-0000-000090D20000}"/>
    <cellStyle name="Tusenskille 16 2 4" xfId="52554" xr:uid="{00000000-0005-0000-0000-000091D20000}"/>
    <cellStyle name="Tusenskille 16 2 4 2" xfId="52555" xr:uid="{00000000-0005-0000-0000-000092D20000}"/>
    <cellStyle name="Tusenskille 16 2 4 2 2" xfId="52556" xr:uid="{00000000-0005-0000-0000-000093D20000}"/>
    <cellStyle name="Tusenskille 16 2 4 3" xfId="52557" xr:uid="{00000000-0005-0000-0000-000094D20000}"/>
    <cellStyle name="Tusenskille 16 2 4 3 2" xfId="52558" xr:uid="{00000000-0005-0000-0000-000095D20000}"/>
    <cellStyle name="Tusenskille 16 2 4 4" xfId="52559" xr:uid="{00000000-0005-0000-0000-000096D20000}"/>
    <cellStyle name="Tusenskille 16 2 4_3. Chng in credit spreads" xfId="52560" xr:uid="{00000000-0005-0000-0000-000097D20000}"/>
    <cellStyle name="Tusenskille 16 2 5" xfId="52561" xr:uid="{00000000-0005-0000-0000-000098D20000}"/>
    <cellStyle name="Tusenskille 16 2 5 2" xfId="52562" xr:uid="{00000000-0005-0000-0000-000099D20000}"/>
    <cellStyle name="Tusenskille 16 2 6" xfId="52563" xr:uid="{00000000-0005-0000-0000-00009AD20000}"/>
    <cellStyle name="Tusenskille 16 2 6 2" xfId="52564" xr:uid="{00000000-0005-0000-0000-00009BD20000}"/>
    <cellStyle name="Tusenskille 16 2 7" xfId="52565" xr:uid="{00000000-0005-0000-0000-00009CD20000}"/>
    <cellStyle name="Tusenskille 16 2_3. Chng in credit spreads" xfId="52566" xr:uid="{00000000-0005-0000-0000-00009DD20000}"/>
    <cellStyle name="Tusenskille 16 3" xfId="35272" xr:uid="{00000000-0005-0000-0000-00009ED20000}"/>
    <cellStyle name="Tusenskille 16 3 2" xfId="52567" xr:uid="{00000000-0005-0000-0000-00009FD20000}"/>
    <cellStyle name="Tusenskille 16 3 2 2" xfId="52568" xr:uid="{00000000-0005-0000-0000-0000A0D20000}"/>
    <cellStyle name="Tusenskille 16 3 2 2 2" xfId="52569" xr:uid="{00000000-0005-0000-0000-0000A1D20000}"/>
    <cellStyle name="Tusenskille 16 3 2 3" xfId="52570" xr:uid="{00000000-0005-0000-0000-0000A2D20000}"/>
    <cellStyle name="Tusenskille 16 3 2 3 2" xfId="52571" xr:uid="{00000000-0005-0000-0000-0000A3D20000}"/>
    <cellStyle name="Tusenskille 16 3 2 4" xfId="52572" xr:uid="{00000000-0005-0000-0000-0000A4D20000}"/>
    <cellStyle name="Tusenskille 16 3 2_3. Chng in credit spreads" xfId="52573" xr:uid="{00000000-0005-0000-0000-0000A5D20000}"/>
    <cellStyle name="Tusenskille 16 3 3" xfId="52574" xr:uid="{00000000-0005-0000-0000-0000A6D20000}"/>
    <cellStyle name="Tusenskille 16 3 3 2" xfId="52575" xr:uid="{00000000-0005-0000-0000-0000A7D20000}"/>
    <cellStyle name="Tusenskille 16 3 4" xfId="52576" xr:uid="{00000000-0005-0000-0000-0000A8D20000}"/>
    <cellStyle name="Tusenskille 16 3 4 2" xfId="52577" xr:uid="{00000000-0005-0000-0000-0000A9D20000}"/>
    <cellStyle name="Tusenskille 16 3 5" xfId="52578" xr:uid="{00000000-0005-0000-0000-0000AAD20000}"/>
    <cellStyle name="Tusenskille 16 3_3. Chng in credit spreads" xfId="52579" xr:uid="{00000000-0005-0000-0000-0000ABD20000}"/>
    <cellStyle name="Tusenskille 16 4" xfId="52580" xr:uid="{00000000-0005-0000-0000-0000ACD20000}"/>
    <cellStyle name="Tusenskille 16 4 2" xfId="52581" xr:uid="{00000000-0005-0000-0000-0000ADD20000}"/>
    <cellStyle name="Tusenskille 16 4 2 2" xfId="52582" xr:uid="{00000000-0005-0000-0000-0000AED20000}"/>
    <cellStyle name="Tusenskille 16 4 2 2 2" xfId="52583" xr:uid="{00000000-0005-0000-0000-0000AFD20000}"/>
    <cellStyle name="Tusenskille 16 4 2 3" xfId="52584" xr:uid="{00000000-0005-0000-0000-0000B0D20000}"/>
    <cellStyle name="Tusenskille 16 4 2 3 2" xfId="52585" xr:uid="{00000000-0005-0000-0000-0000B1D20000}"/>
    <cellStyle name="Tusenskille 16 4 2 4" xfId="52586" xr:uid="{00000000-0005-0000-0000-0000B2D20000}"/>
    <cellStyle name="Tusenskille 16 4 2_3. Chng in credit spreads" xfId="52587" xr:uid="{00000000-0005-0000-0000-0000B3D20000}"/>
    <cellStyle name="Tusenskille 16 4 3" xfId="52588" xr:uid="{00000000-0005-0000-0000-0000B4D20000}"/>
    <cellStyle name="Tusenskille 16 4 3 2" xfId="52589" xr:uid="{00000000-0005-0000-0000-0000B5D20000}"/>
    <cellStyle name="Tusenskille 16 4 4" xfId="52590" xr:uid="{00000000-0005-0000-0000-0000B6D20000}"/>
    <cellStyle name="Tusenskille 16 4 4 2" xfId="52591" xr:uid="{00000000-0005-0000-0000-0000B7D20000}"/>
    <cellStyle name="Tusenskille 16 4 5" xfId="52592" xr:uid="{00000000-0005-0000-0000-0000B8D20000}"/>
    <cellStyle name="Tusenskille 16 4_3. Chng in credit spreads" xfId="52593" xr:uid="{00000000-0005-0000-0000-0000B9D20000}"/>
    <cellStyle name="Tusenskille 16 5" xfId="52594" xr:uid="{00000000-0005-0000-0000-0000BAD20000}"/>
    <cellStyle name="Tusenskille 16 5 2" xfId="52595" xr:uid="{00000000-0005-0000-0000-0000BBD20000}"/>
    <cellStyle name="Tusenskille 16 5 2 2" xfId="52596" xr:uid="{00000000-0005-0000-0000-0000BCD20000}"/>
    <cellStyle name="Tusenskille 16 5 3" xfId="52597" xr:uid="{00000000-0005-0000-0000-0000BDD20000}"/>
    <cellStyle name="Tusenskille 16 5 3 2" xfId="52598" xr:uid="{00000000-0005-0000-0000-0000BED20000}"/>
    <cellStyle name="Tusenskille 16 5 4" xfId="52599" xr:uid="{00000000-0005-0000-0000-0000BFD20000}"/>
    <cellStyle name="Tusenskille 16 5_3. Chng in credit spreads" xfId="52600" xr:uid="{00000000-0005-0000-0000-0000C0D20000}"/>
    <cellStyle name="Tusenskille 16 6" xfId="52601" xr:uid="{00000000-0005-0000-0000-0000C1D20000}"/>
    <cellStyle name="Tusenskille 16 6 2" xfId="52602" xr:uid="{00000000-0005-0000-0000-0000C2D20000}"/>
    <cellStyle name="Tusenskille 16 7" xfId="52603" xr:uid="{00000000-0005-0000-0000-0000C3D20000}"/>
    <cellStyle name="Tusenskille 16 7 2" xfId="52604" xr:uid="{00000000-0005-0000-0000-0000C4D20000}"/>
    <cellStyle name="Tusenskille 16 8" xfId="52605" xr:uid="{00000000-0005-0000-0000-0000C5D20000}"/>
    <cellStyle name="Tusenskille 16_3. Chng in credit spreads" xfId="52606" xr:uid="{00000000-0005-0000-0000-0000C6D20000}"/>
    <cellStyle name="Tusenskille 17" xfId="35273" xr:uid="{00000000-0005-0000-0000-0000C7D20000}"/>
    <cellStyle name="Tusenskille 17 2" xfId="35274" xr:uid="{00000000-0005-0000-0000-0000C8D20000}"/>
    <cellStyle name="Tusenskille 17 2 2" xfId="52607" xr:uid="{00000000-0005-0000-0000-0000C9D20000}"/>
    <cellStyle name="Tusenskille 17 2 2 2" xfId="52608" xr:uid="{00000000-0005-0000-0000-0000CAD20000}"/>
    <cellStyle name="Tusenskille 17 2 2 2 2" xfId="52609" xr:uid="{00000000-0005-0000-0000-0000CBD20000}"/>
    <cellStyle name="Tusenskille 17 2 2 2 2 2" xfId="52610" xr:uid="{00000000-0005-0000-0000-0000CCD20000}"/>
    <cellStyle name="Tusenskille 17 2 2 2 3" xfId="52611" xr:uid="{00000000-0005-0000-0000-0000CDD20000}"/>
    <cellStyle name="Tusenskille 17 2 2 2 3 2" xfId="52612" xr:uid="{00000000-0005-0000-0000-0000CED20000}"/>
    <cellStyle name="Tusenskille 17 2 2 2 4" xfId="52613" xr:uid="{00000000-0005-0000-0000-0000CFD20000}"/>
    <cellStyle name="Tusenskille 17 2 2 2_3. Chng in credit spreads" xfId="52614" xr:uid="{00000000-0005-0000-0000-0000D0D20000}"/>
    <cellStyle name="Tusenskille 17 2 2 3" xfId="52615" xr:uid="{00000000-0005-0000-0000-0000D1D20000}"/>
    <cellStyle name="Tusenskille 17 2 2 3 2" xfId="52616" xr:uid="{00000000-0005-0000-0000-0000D2D20000}"/>
    <cellStyle name="Tusenskille 17 2 2 4" xfId="52617" xr:uid="{00000000-0005-0000-0000-0000D3D20000}"/>
    <cellStyle name="Tusenskille 17 2 2 4 2" xfId="52618" xr:uid="{00000000-0005-0000-0000-0000D4D20000}"/>
    <cellStyle name="Tusenskille 17 2 2 5" xfId="52619" xr:uid="{00000000-0005-0000-0000-0000D5D20000}"/>
    <cellStyle name="Tusenskille 17 2 2_3. Chng in credit spreads" xfId="52620" xr:uid="{00000000-0005-0000-0000-0000D6D20000}"/>
    <cellStyle name="Tusenskille 17 2 3" xfId="52621" xr:uid="{00000000-0005-0000-0000-0000D7D20000}"/>
    <cellStyle name="Tusenskille 17 2 3 2" xfId="52622" xr:uid="{00000000-0005-0000-0000-0000D8D20000}"/>
    <cellStyle name="Tusenskille 17 2 3 2 2" xfId="52623" xr:uid="{00000000-0005-0000-0000-0000D9D20000}"/>
    <cellStyle name="Tusenskille 17 2 3 2 2 2" xfId="52624" xr:uid="{00000000-0005-0000-0000-0000DAD20000}"/>
    <cellStyle name="Tusenskille 17 2 3 2 3" xfId="52625" xr:uid="{00000000-0005-0000-0000-0000DBD20000}"/>
    <cellStyle name="Tusenskille 17 2 3 2 3 2" xfId="52626" xr:uid="{00000000-0005-0000-0000-0000DCD20000}"/>
    <cellStyle name="Tusenskille 17 2 3 2 4" xfId="52627" xr:uid="{00000000-0005-0000-0000-0000DDD20000}"/>
    <cellStyle name="Tusenskille 17 2 3 2_3. Chng in credit spreads" xfId="52628" xr:uid="{00000000-0005-0000-0000-0000DED20000}"/>
    <cellStyle name="Tusenskille 17 2 3 3" xfId="52629" xr:uid="{00000000-0005-0000-0000-0000DFD20000}"/>
    <cellStyle name="Tusenskille 17 2 3 3 2" xfId="52630" xr:uid="{00000000-0005-0000-0000-0000E0D20000}"/>
    <cellStyle name="Tusenskille 17 2 3 4" xfId="52631" xr:uid="{00000000-0005-0000-0000-0000E1D20000}"/>
    <cellStyle name="Tusenskille 17 2 3 4 2" xfId="52632" xr:uid="{00000000-0005-0000-0000-0000E2D20000}"/>
    <cellStyle name="Tusenskille 17 2 3 5" xfId="52633" xr:uid="{00000000-0005-0000-0000-0000E3D20000}"/>
    <cellStyle name="Tusenskille 17 2 3_3. Chng in credit spreads" xfId="52634" xr:uid="{00000000-0005-0000-0000-0000E4D20000}"/>
    <cellStyle name="Tusenskille 17 2 4" xfId="52635" xr:uid="{00000000-0005-0000-0000-0000E5D20000}"/>
    <cellStyle name="Tusenskille 17 2 4 2" xfId="52636" xr:uid="{00000000-0005-0000-0000-0000E6D20000}"/>
    <cellStyle name="Tusenskille 17 2 4 2 2" xfId="52637" xr:uid="{00000000-0005-0000-0000-0000E7D20000}"/>
    <cellStyle name="Tusenskille 17 2 4 3" xfId="52638" xr:uid="{00000000-0005-0000-0000-0000E8D20000}"/>
    <cellStyle name="Tusenskille 17 2 4 3 2" xfId="52639" xr:uid="{00000000-0005-0000-0000-0000E9D20000}"/>
    <cellStyle name="Tusenskille 17 2 4 4" xfId="52640" xr:uid="{00000000-0005-0000-0000-0000EAD20000}"/>
    <cellStyle name="Tusenskille 17 2 4_3. Chng in credit spreads" xfId="52641" xr:uid="{00000000-0005-0000-0000-0000EBD20000}"/>
    <cellStyle name="Tusenskille 17 2 5" xfId="52642" xr:uid="{00000000-0005-0000-0000-0000ECD20000}"/>
    <cellStyle name="Tusenskille 17 2 5 2" xfId="52643" xr:uid="{00000000-0005-0000-0000-0000EDD20000}"/>
    <cellStyle name="Tusenskille 17 2 6" xfId="52644" xr:uid="{00000000-0005-0000-0000-0000EED20000}"/>
    <cellStyle name="Tusenskille 17 2 6 2" xfId="52645" xr:uid="{00000000-0005-0000-0000-0000EFD20000}"/>
    <cellStyle name="Tusenskille 17 2 7" xfId="52646" xr:uid="{00000000-0005-0000-0000-0000F0D20000}"/>
    <cellStyle name="Tusenskille 17 2_3. Chng in credit spreads" xfId="52647" xr:uid="{00000000-0005-0000-0000-0000F1D20000}"/>
    <cellStyle name="Tusenskille 17 3" xfId="35275" xr:uid="{00000000-0005-0000-0000-0000F2D20000}"/>
    <cellStyle name="Tusenskille 17 3 2" xfId="52648" xr:uid="{00000000-0005-0000-0000-0000F3D20000}"/>
    <cellStyle name="Tusenskille 17 3 2 2" xfId="52649" xr:uid="{00000000-0005-0000-0000-0000F4D20000}"/>
    <cellStyle name="Tusenskille 17 3 2 2 2" xfId="52650" xr:uid="{00000000-0005-0000-0000-0000F5D20000}"/>
    <cellStyle name="Tusenskille 17 3 2 3" xfId="52651" xr:uid="{00000000-0005-0000-0000-0000F6D20000}"/>
    <cellStyle name="Tusenskille 17 3 2 3 2" xfId="52652" xr:uid="{00000000-0005-0000-0000-0000F7D20000}"/>
    <cellStyle name="Tusenskille 17 3 2 4" xfId="52653" xr:uid="{00000000-0005-0000-0000-0000F8D20000}"/>
    <cellStyle name="Tusenskille 17 3 2_3. Chng in credit spreads" xfId="52654" xr:uid="{00000000-0005-0000-0000-0000F9D20000}"/>
    <cellStyle name="Tusenskille 17 3 3" xfId="52655" xr:uid="{00000000-0005-0000-0000-0000FAD20000}"/>
    <cellStyle name="Tusenskille 17 3 3 2" xfId="52656" xr:uid="{00000000-0005-0000-0000-0000FBD20000}"/>
    <cellStyle name="Tusenskille 17 3 4" xfId="52657" xr:uid="{00000000-0005-0000-0000-0000FCD20000}"/>
    <cellStyle name="Tusenskille 17 3 4 2" xfId="52658" xr:uid="{00000000-0005-0000-0000-0000FDD20000}"/>
    <cellStyle name="Tusenskille 17 3 5" xfId="52659" xr:uid="{00000000-0005-0000-0000-0000FED20000}"/>
    <cellStyle name="Tusenskille 17 3_3. Chng in credit spreads" xfId="52660" xr:uid="{00000000-0005-0000-0000-0000FFD20000}"/>
    <cellStyle name="Tusenskille 17 4" xfId="52661" xr:uid="{00000000-0005-0000-0000-000000D30000}"/>
    <cellStyle name="Tusenskille 17 4 2" xfId="52662" xr:uid="{00000000-0005-0000-0000-000001D30000}"/>
    <cellStyle name="Tusenskille 17 4 2 2" xfId="52663" xr:uid="{00000000-0005-0000-0000-000002D30000}"/>
    <cellStyle name="Tusenskille 17 4 2 2 2" xfId="52664" xr:uid="{00000000-0005-0000-0000-000003D30000}"/>
    <cellStyle name="Tusenskille 17 4 2 3" xfId="52665" xr:uid="{00000000-0005-0000-0000-000004D30000}"/>
    <cellStyle name="Tusenskille 17 4 2 3 2" xfId="52666" xr:uid="{00000000-0005-0000-0000-000005D30000}"/>
    <cellStyle name="Tusenskille 17 4 2 4" xfId="52667" xr:uid="{00000000-0005-0000-0000-000006D30000}"/>
    <cellStyle name="Tusenskille 17 4 2_3. Chng in credit spreads" xfId="52668" xr:uid="{00000000-0005-0000-0000-000007D30000}"/>
    <cellStyle name="Tusenskille 17 4 3" xfId="52669" xr:uid="{00000000-0005-0000-0000-000008D30000}"/>
    <cellStyle name="Tusenskille 17 4 3 2" xfId="52670" xr:uid="{00000000-0005-0000-0000-000009D30000}"/>
    <cellStyle name="Tusenskille 17 4 4" xfId="52671" xr:uid="{00000000-0005-0000-0000-00000AD30000}"/>
    <cellStyle name="Tusenskille 17 4 4 2" xfId="52672" xr:uid="{00000000-0005-0000-0000-00000BD30000}"/>
    <cellStyle name="Tusenskille 17 4 5" xfId="52673" xr:uid="{00000000-0005-0000-0000-00000CD30000}"/>
    <cellStyle name="Tusenskille 17 4_3. Chng in credit spreads" xfId="52674" xr:uid="{00000000-0005-0000-0000-00000DD30000}"/>
    <cellStyle name="Tusenskille 17 5" xfId="52675" xr:uid="{00000000-0005-0000-0000-00000ED30000}"/>
    <cellStyle name="Tusenskille 17 5 2" xfId="52676" xr:uid="{00000000-0005-0000-0000-00000FD30000}"/>
    <cellStyle name="Tusenskille 17 5 2 2" xfId="52677" xr:uid="{00000000-0005-0000-0000-000010D30000}"/>
    <cellStyle name="Tusenskille 17 5 3" xfId="52678" xr:uid="{00000000-0005-0000-0000-000011D30000}"/>
    <cellStyle name="Tusenskille 17 5 3 2" xfId="52679" xr:uid="{00000000-0005-0000-0000-000012D30000}"/>
    <cellStyle name="Tusenskille 17 5 4" xfId="52680" xr:uid="{00000000-0005-0000-0000-000013D30000}"/>
    <cellStyle name="Tusenskille 17 5_3. Chng in credit spreads" xfId="52681" xr:uid="{00000000-0005-0000-0000-000014D30000}"/>
    <cellStyle name="Tusenskille 17 6" xfId="52682" xr:uid="{00000000-0005-0000-0000-000015D30000}"/>
    <cellStyle name="Tusenskille 17 6 2" xfId="52683" xr:uid="{00000000-0005-0000-0000-000016D30000}"/>
    <cellStyle name="Tusenskille 17 7" xfId="52684" xr:uid="{00000000-0005-0000-0000-000017D30000}"/>
    <cellStyle name="Tusenskille 17 7 2" xfId="52685" xr:uid="{00000000-0005-0000-0000-000018D30000}"/>
    <cellStyle name="Tusenskille 17 8" xfId="52686" xr:uid="{00000000-0005-0000-0000-000019D30000}"/>
    <cellStyle name="Tusenskille 17_3. Chng in credit spreads" xfId="52687" xr:uid="{00000000-0005-0000-0000-00001AD30000}"/>
    <cellStyle name="Tusenskille 18" xfId="35276" xr:uid="{00000000-0005-0000-0000-00001BD30000}"/>
    <cellStyle name="Tusenskille 18 2" xfId="35277" xr:uid="{00000000-0005-0000-0000-00001CD30000}"/>
    <cellStyle name="Tusenskille 18 2 2" xfId="52688" xr:uid="{00000000-0005-0000-0000-00001DD30000}"/>
    <cellStyle name="Tusenskille 18 2 2 2" xfId="52689" xr:uid="{00000000-0005-0000-0000-00001ED30000}"/>
    <cellStyle name="Tusenskille 18 2 2 2 2" xfId="52690" xr:uid="{00000000-0005-0000-0000-00001FD30000}"/>
    <cellStyle name="Tusenskille 18 2 2 2 2 2" xfId="52691" xr:uid="{00000000-0005-0000-0000-000020D30000}"/>
    <cellStyle name="Tusenskille 18 2 2 2 3" xfId="52692" xr:uid="{00000000-0005-0000-0000-000021D30000}"/>
    <cellStyle name="Tusenskille 18 2 2 2 3 2" xfId="52693" xr:uid="{00000000-0005-0000-0000-000022D30000}"/>
    <cellStyle name="Tusenskille 18 2 2 2 4" xfId="52694" xr:uid="{00000000-0005-0000-0000-000023D30000}"/>
    <cellStyle name="Tusenskille 18 2 2 2_3. Chng in credit spreads" xfId="52695" xr:uid="{00000000-0005-0000-0000-000024D30000}"/>
    <cellStyle name="Tusenskille 18 2 2 3" xfId="52696" xr:uid="{00000000-0005-0000-0000-000025D30000}"/>
    <cellStyle name="Tusenskille 18 2 2 3 2" xfId="52697" xr:uid="{00000000-0005-0000-0000-000026D30000}"/>
    <cellStyle name="Tusenskille 18 2 2 4" xfId="52698" xr:uid="{00000000-0005-0000-0000-000027D30000}"/>
    <cellStyle name="Tusenskille 18 2 2 4 2" xfId="52699" xr:uid="{00000000-0005-0000-0000-000028D30000}"/>
    <cellStyle name="Tusenskille 18 2 2 5" xfId="52700" xr:uid="{00000000-0005-0000-0000-000029D30000}"/>
    <cellStyle name="Tusenskille 18 2 2_3. Chng in credit spreads" xfId="52701" xr:uid="{00000000-0005-0000-0000-00002AD30000}"/>
    <cellStyle name="Tusenskille 18 2 3" xfId="52702" xr:uid="{00000000-0005-0000-0000-00002BD30000}"/>
    <cellStyle name="Tusenskille 18 2 3 2" xfId="52703" xr:uid="{00000000-0005-0000-0000-00002CD30000}"/>
    <cellStyle name="Tusenskille 18 2 3 2 2" xfId="52704" xr:uid="{00000000-0005-0000-0000-00002DD30000}"/>
    <cellStyle name="Tusenskille 18 2 3 2 2 2" xfId="52705" xr:uid="{00000000-0005-0000-0000-00002ED30000}"/>
    <cellStyle name="Tusenskille 18 2 3 2 3" xfId="52706" xr:uid="{00000000-0005-0000-0000-00002FD30000}"/>
    <cellStyle name="Tusenskille 18 2 3 2 3 2" xfId="52707" xr:uid="{00000000-0005-0000-0000-000030D30000}"/>
    <cellStyle name="Tusenskille 18 2 3 2 4" xfId="52708" xr:uid="{00000000-0005-0000-0000-000031D30000}"/>
    <cellStyle name="Tusenskille 18 2 3 2_3. Chng in credit spreads" xfId="52709" xr:uid="{00000000-0005-0000-0000-000032D30000}"/>
    <cellStyle name="Tusenskille 18 2 3 3" xfId="52710" xr:uid="{00000000-0005-0000-0000-000033D30000}"/>
    <cellStyle name="Tusenskille 18 2 3 3 2" xfId="52711" xr:uid="{00000000-0005-0000-0000-000034D30000}"/>
    <cellStyle name="Tusenskille 18 2 3 4" xfId="52712" xr:uid="{00000000-0005-0000-0000-000035D30000}"/>
    <cellStyle name="Tusenskille 18 2 3 4 2" xfId="52713" xr:uid="{00000000-0005-0000-0000-000036D30000}"/>
    <cellStyle name="Tusenskille 18 2 3 5" xfId="52714" xr:uid="{00000000-0005-0000-0000-000037D30000}"/>
    <cellStyle name="Tusenskille 18 2 3_3. Chng in credit spreads" xfId="52715" xr:uid="{00000000-0005-0000-0000-000038D30000}"/>
    <cellStyle name="Tusenskille 18 2 4" xfId="52716" xr:uid="{00000000-0005-0000-0000-000039D30000}"/>
    <cellStyle name="Tusenskille 18 2 4 2" xfId="52717" xr:uid="{00000000-0005-0000-0000-00003AD30000}"/>
    <cellStyle name="Tusenskille 18 2 4 2 2" xfId="52718" xr:uid="{00000000-0005-0000-0000-00003BD30000}"/>
    <cellStyle name="Tusenskille 18 2 4 3" xfId="52719" xr:uid="{00000000-0005-0000-0000-00003CD30000}"/>
    <cellStyle name="Tusenskille 18 2 4 3 2" xfId="52720" xr:uid="{00000000-0005-0000-0000-00003DD30000}"/>
    <cellStyle name="Tusenskille 18 2 4 4" xfId="52721" xr:uid="{00000000-0005-0000-0000-00003ED30000}"/>
    <cellStyle name="Tusenskille 18 2 4_3. Chng in credit spreads" xfId="52722" xr:uid="{00000000-0005-0000-0000-00003FD30000}"/>
    <cellStyle name="Tusenskille 18 2 5" xfId="52723" xr:uid="{00000000-0005-0000-0000-000040D30000}"/>
    <cellStyle name="Tusenskille 18 2 5 2" xfId="52724" xr:uid="{00000000-0005-0000-0000-000041D30000}"/>
    <cellStyle name="Tusenskille 18 2 6" xfId="52725" xr:uid="{00000000-0005-0000-0000-000042D30000}"/>
    <cellStyle name="Tusenskille 18 2 6 2" xfId="52726" xr:uid="{00000000-0005-0000-0000-000043D30000}"/>
    <cellStyle name="Tusenskille 18 2 7" xfId="52727" xr:uid="{00000000-0005-0000-0000-000044D30000}"/>
    <cellStyle name="Tusenskille 18 2_3. Chng in credit spreads" xfId="52728" xr:uid="{00000000-0005-0000-0000-000045D30000}"/>
    <cellStyle name="Tusenskille 18 3" xfId="35278" xr:uid="{00000000-0005-0000-0000-000046D30000}"/>
    <cellStyle name="Tusenskille 18 3 2" xfId="52729" xr:uid="{00000000-0005-0000-0000-000047D30000}"/>
    <cellStyle name="Tusenskille 18 3 2 2" xfId="52730" xr:uid="{00000000-0005-0000-0000-000048D30000}"/>
    <cellStyle name="Tusenskille 18 3 2 2 2" xfId="52731" xr:uid="{00000000-0005-0000-0000-000049D30000}"/>
    <cellStyle name="Tusenskille 18 3 2 3" xfId="52732" xr:uid="{00000000-0005-0000-0000-00004AD30000}"/>
    <cellStyle name="Tusenskille 18 3 2 3 2" xfId="52733" xr:uid="{00000000-0005-0000-0000-00004BD30000}"/>
    <cellStyle name="Tusenskille 18 3 2 4" xfId="52734" xr:uid="{00000000-0005-0000-0000-00004CD30000}"/>
    <cellStyle name="Tusenskille 18 3 2_3. Chng in credit spreads" xfId="52735" xr:uid="{00000000-0005-0000-0000-00004DD30000}"/>
    <cellStyle name="Tusenskille 18 3 3" xfId="52736" xr:uid="{00000000-0005-0000-0000-00004ED30000}"/>
    <cellStyle name="Tusenskille 18 3 3 2" xfId="52737" xr:uid="{00000000-0005-0000-0000-00004FD30000}"/>
    <cellStyle name="Tusenskille 18 3 4" xfId="52738" xr:uid="{00000000-0005-0000-0000-000050D30000}"/>
    <cellStyle name="Tusenskille 18 3 4 2" xfId="52739" xr:uid="{00000000-0005-0000-0000-000051D30000}"/>
    <cellStyle name="Tusenskille 18 3 5" xfId="52740" xr:uid="{00000000-0005-0000-0000-000052D30000}"/>
    <cellStyle name="Tusenskille 18 3_3. Chng in credit spreads" xfId="52741" xr:uid="{00000000-0005-0000-0000-000053D30000}"/>
    <cellStyle name="Tusenskille 18 4" xfId="52742" xr:uid="{00000000-0005-0000-0000-000054D30000}"/>
    <cellStyle name="Tusenskille 18 4 2" xfId="52743" xr:uid="{00000000-0005-0000-0000-000055D30000}"/>
    <cellStyle name="Tusenskille 18 4 2 2" xfId="52744" xr:uid="{00000000-0005-0000-0000-000056D30000}"/>
    <cellStyle name="Tusenskille 18 4 2 2 2" xfId="52745" xr:uid="{00000000-0005-0000-0000-000057D30000}"/>
    <cellStyle name="Tusenskille 18 4 2 3" xfId="52746" xr:uid="{00000000-0005-0000-0000-000058D30000}"/>
    <cellStyle name="Tusenskille 18 4 2 3 2" xfId="52747" xr:uid="{00000000-0005-0000-0000-000059D30000}"/>
    <cellStyle name="Tusenskille 18 4 2 4" xfId="52748" xr:uid="{00000000-0005-0000-0000-00005AD30000}"/>
    <cellStyle name="Tusenskille 18 4 2_3. Chng in credit spreads" xfId="52749" xr:uid="{00000000-0005-0000-0000-00005BD30000}"/>
    <cellStyle name="Tusenskille 18 4 3" xfId="52750" xr:uid="{00000000-0005-0000-0000-00005CD30000}"/>
    <cellStyle name="Tusenskille 18 4 3 2" xfId="52751" xr:uid="{00000000-0005-0000-0000-00005DD30000}"/>
    <cellStyle name="Tusenskille 18 4 4" xfId="52752" xr:uid="{00000000-0005-0000-0000-00005ED30000}"/>
    <cellStyle name="Tusenskille 18 4 4 2" xfId="52753" xr:uid="{00000000-0005-0000-0000-00005FD30000}"/>
    <cellStyle name="Tusenskille 18 4 5" xfId="52754" xr:uid="{00000000-0005-0000-0000-000060D30000}"/>
    <cellStyle name="Tusenskille 18 4_3. Chng in credit spreads" xfId="52755" xr:uid="{00000000-0005-0000-0000-000061D30000}"/>
    <cellStyle name="Tusenskille 18 5" xfId="52756" xr:uid="{00000000-0005-0000-0000-000062D30000}"/>
    <cellStyle name="Tusenskille 18 5 2" xfId="52757" xr:uid="{00000000-0005-0000-0000-000063D30000}"/>
    <cellStyle name="Tusenskille 18 5 2 2" xfId="52758" xr:uid="{00000000-0005-0000-0000-000064D30000}"/>
    <cellStyle name="Tusenskille 18 5 3" xfId="52759" xr:uid="{00000000-0005-0000-0000-000065D30000}"/>
    <cellStyle name="Tusenskille 18 5 3 2" xfId="52760" xr:uid="{00000000-0005-0000-0000-000066D30000}"/>
    <cellStyle name="Tusenskille 18 5 4" xfId="52761" xr:uid="{00000000-0005-0000-0000-000067D30000}"/>
    <cellStyle name="Tusenskille 18 5_3. Chng in credit spreads" xfId="52762" xr:uid="{00000000-0005-0000-0000-000068D30000}"/>
    <cellStyle name="Tusenskille 18 6" xfId="52763" xr:uid="{00000000-0005-0000-0000-000069D30000}"/>
    <cellStyle name="Tusenskille 18 6 2" xfId="52764" xr:uid="{00000000-0005-0000-0000-00006AD30000}"/>
    <cellStyle name="Tusenskille 18 7" xfId="52765" xr:uid="{00000000-0005-0000-0000-00006BD30000}"/>
    <cellStyle name="Tusenskille 18 7 2" xfId="52766" xr:uid="{00000000-0005-0000-0000-00006CD30000}"/>
    <cellStyle name="Tusenskille 18 8" xfId="52767" xr:uid="{00000000-0005-0000-0000-00006DD30000}"/>
    <cellStyle name="Tusenskille 18_3. Chng in credit spreads" xfId="52768" xr:uid="{00000000-0005-0000-0000-00006ED30000}"/>
    <cellStyle name="Tusenskille 19" xfId="35279" xr:uid="{00000000-0005-0000-0000-00006FD30000}"/>
    <cellStyle name="Tusenskille 19 2" xfId="35280" xr:uid="{00000000-0005-0000-0000-000070D30000}"/>
    <cellStyle name="Tusenskille 19 3" xfId="35281" xr:uid="{00000000-0005-0000-0000-000071D30000}"/>
    <cellStyle name="Tusenskille 19 4" xfId="52769" xr:uid="{00000000-0005-0000-0000-000072D30000}"/>
    <cellStyle name="Tusenskille 19_AVA DVA EL" xfId="35282" xr:uid="{00000000-0005-0000-0000-000073D30000}"/>
    <cellStyle name="Tusenskille 2" xfId="11833" xr:uid="{00000000-0005-0000-0000-000074D30000}"/>
    <cellStyle name="Tusenskille 2 2" xfId="11834" xr:uid="{00000000-0005-0000-0000-000075D30000}"/>
    <cellStyle name="Tusenskille 2 2 2" xfId="40178" xr:uid="{00000000-0005-0000-0000-000076D30000}"/>
    <cellStyle name="Tusenskille 2 2 2 2" xfId="52770" xr:uid="{00000000-0005-0000-0000-000077D30000}"/>
    <cellStyle name="Tusenskille 2 2_3. Chng in credit spreads" xfId="52771" xr:uid="{00000000-0005-0000-0000-000078D30000}"/>
    <cellStyle name="Tusenskille 2 3" xfId="11835" xr:uid="{00000000-0005-0000-0000-000079D30000}"/>
    <cellStyle name="Tusenskille 2 3 2" xfId="35283" xr:uid="{00000000-0005-0000-0000-00007AD30000}"/>
    <cellStyle name="Tusenskille 2 3 2 2" xfId="35284" xr:uid="{00000000-0005-0000-0000-00007BD30000}"/>
    <cellStyle name="Tusenskille 2 3 2 3" xfId="35285" xr:uid="{00000000-0005-0000-0000-00007CD30000}"/>
    <cellStyle name="Tusenskille 2 3 2 4" xfId="40179" xr:uid="{00000000-0005-0000-0000-00007DD30000}"/>
    <cellStyle name="Tusenskille 2 3 2_AVA DVA EL" xfId="35286" xr:uid="{00000000-0005-0000-0000-00007ED30000}"/>
    <cellStyle name="Tusenskille 2 3 3" xfId="35287" xr:uid="{00000000-0005-0000-0000-00007FD30000}"/>
    <cellStyle name="Tusenskille 2 3 4" xfId="36939" xr:uid="{00000000-0005-0000-0000-000080D30000}"/>
    <cellStyle name="Tusenskille 2 3_AVA DVA EL" xfId="35288" xr:uid="{00000000-0005-0000-0000-000081D30000}"/>
    <cellStyle name="Tusenskille 2 4" xfId="36081" xr:uid="{00000000-0005-0000-0000-000082D30000}"/>
    <cellStyle name="Tusenskille 2 4 2" xfId="40181" xr:uid="{00000000-0005-0000-0000-000083D30000}"/>
    <cellStyle name="Tusenskille 2 4 3" xfId="40180" xr:uid="{00000000-0005-0000-0000-000084D30000}"/>
    <cellStyle name="Tusenskille 2 5" xfId="35993" xr:uid="{00000000-0005-0000-0000-000085D30000}"/>
    <cellStyle name="Tusenskille 2 5 2" xfId="40182" xr:uid="{00000000-0005-0000-0000-000086D30000}"/>
    <cellStyle name="Tusenskille 2 6" xfId="36090" xr:uid="{00000000-0005-0000-0000-000087D30000}"/>
    <cellStyle name="Tusenskille 2 6 2" xfId="40183" xr:uid="{00000000-0005-0000-0000-000088D30000}"/>
    <cellStyle name="Tusenskille 2 7" xfId="36938" xr:uid="{00000000-0005-0000-0000-000089D30000}"/>
    <cellStyle name="Tusenskille 2_3. Chng in credit spreads" xfId="52772" xr:uid="{00000000-0005-0000-0000-00008AD30000}"/>
    <cellStyle name="Tusenskille 20" xfId="35289" xr:uid="{00000000-0005-0000-0000-00008BD30000}"/>
    <cellStyle name="Tusenskille 20 2" xfId="35290" xr:uid="{00000000-0005-0000-0000-00008CD30000}"/>
    <cellStyle name="Tusenskille 20 3" xfId="35291" xr:uid="{00000000-0005-0000-0000-00008DD30000}"/>
    <cellStyle name="Tusenskille 20 4" xfId="52773" xr:uid="{00000000-0005-0000-0000-00008ED30000}"/>
    <cellStyle name="Tusenskille 20_AVA DVA EL" xfId="35292" xr:uid="{00000000-0005-0000-0000-00008FD30000}"/>
    <cellStyle name="Tusenskille 21" xfId="35293" xr:uid="{00000000-0005-0000-0000-000090D30000}"/>
    <cellStyle name="Tusenskille 21 2" xfId="35294" xr:uid="{00000000-0005-0000-0000-000091D30000}"/>
    <cellStyle name="Tusenskille 21 3" xfId="35295" xr:uid="{00000000-0005-0000-0000-000092D30000}"/>
    <cellStyle name="Tusenskille 21 4" xfId="52774" xr:uid="{00000000-0005-0000-0000-000093D30000}"/>
    <cellStyle name="Tusenskille 21_AVA DVA EL" xfId="35296" xr:uid="{00000000-0005-0000-0000-000094D30000}"/>
    <cellStyle name="Tusenskille 22" xfId="35297" xr:uid="{00000000-0005-0000-0000-000095D30000}"/>
    <cellStyle name="Tusenskille 22 2" xfId="35298" xr:uid="{00000000-0005-0000-0000-000096D30000}"/>
    <cellStyle name="Tusenskille 22 2 2" xfId="52775" xr:uid="{00000000-0005-0000-0000-000097D30000}"/>
    <cellStyle name="Tusenskille 22 3" xfId="35299" xr:uid="{00000000-0005-0000-0000-000098D30000}"/>
    <cellStyle name="Tusenskille 22 3 2" xfId="52776" xr:uid="{00000000-0005-0000-0000-000099D30000}"/>
    <cellStyle name="Tusenskille 22 4" xfId="52777" xr:uid="{00000000-0005-0000-0000-00009AD30000}"/>
    <cellStyle name="Tusenskille 22_3. Chng in credit spreads" xfId="52778" xr:uid="{00000000-0005-0000-0000-00009BD30000}"/>
    <cellStyle name="Tusenskille 23" xfId="35300" xr:uid="{00000000-0005-0000-0000-00009CD30000}"/>
    <cellStyle name="Tusenskille 23 2" xfId="35301" xr:uid="{00000000-0005-0000-0000-00009DD30000}"/>
    <cellStyle name="Tusenskille 23 2 2" xfId="52779" xr:uid="{00000000-0005-0000-0000-00009ED30000}"/>
    <cellStyle name="Tusenskille 23 3" xfId="35302" xr:uid="{00000000-0005-0000-0000-00009FD30000}"/>
    <cellStyle name="Tusenskille 23 3 2" xfId="52780" xr:uid="{00000000-0005-0000-0000-0000A0D30000}"/>
    <cellStyle name="Tusenskille 23 4" xfId="52781" xr:uid="{00000000-0005-0000-0000-0000A1D30000}"/>
    <cellStyle name="Tusenskille 23_3. Chng in credit spreads" xfId="52782" xr:uid="{00000000-0005-0000-0000-0000A2D30000}"/>
    <cellStyle name="Tusenskille 24" xfId="35303" xr:uid="{00000000-0005-0000-0000-0000A3D30000}"/>
    <cellStyle name="Tusenskille 24 2" xfId="35304" xr:uid="{00000000-0005-0000-0000-0000A4D30000}"/>
    <cellStyle name="Tusenskille 24 2 2" xfId="52783" xr:uid="{00000000-0005-0000-0000-0000A5D30000}"/>
    <cellStyle name="Tusenskille 24 3" xfId="35305" xr:uid="{00000000-0005-0000-0000-0000A6D30000}"/>
    <cellStyle name="Tusenskille 24 3 2" xfId="52784" xr:uid="{00000000-0005-0000-0000-0000A7D30000}"/>
    <cellStyle name="Tusenskille 24 4" xfId="52785" xr:uid="{00000000-0005-0000-0000-0000A8D30000}"/>
    <cellStyle name="Tusenskille 24_3. Chng in credit spreads" xfId="52786" xr:uid="{00000000-0005-0000-0000-0000A9D30000}"/>
    <cellStyle name="Tusenskille 25" xfId="35306" xr:uid="{00000000-0005-0000-0000-0000AAD30000}"/>
    <cellStyle name="Tusenskille 25 2" xfId="35307" xr:uid="{00000000-0005-0000-0000-0000ABD30000}"/>
    <cellStyle name="Tusenskille 25 2 2" xfId="52787" xr:uid="{00000000-0005-0000-0000-0000ACD30000}"/>
    <cellStyle name="Tusenskille 25 3" xfId="35308" xr:uid="{00000000-0005-0000-0000-0000ADD30000}"/>
    <cellStyle name="Tusenskille 25 3 2" xfId="52788" xr:uid="{00000000-0005-0000-0000-0000AED30000}"/>
    <cellStyle name="Tusenskille 25 4" xfId="52789" xr:uid="{00000000-0005-0000-0000-0000AFD30000}"/>
    <cellStyle name="Tusenskille 25_3. Chng in credit spreads" xfId="52790" xr:uid="{00000000-0005-0000-0000-0000B0D30000}"/>
    <cellStyle name="Tusenskille 26" xfId="52791" xr:uid="{00000000-0005-0000-0000-0000B1D30000}"/>
    <cellStyle name="Tusenskille 26 2" xfId="52792" xr:uid="{00000000-0005-0000-0000-0000B2D30000}"/>
    <cellStyle name="Tusenskille 26 2 2" xfId="52793" xr:uid="{00000000-0005-0000-0000-0000B3D30000}"/>
    <cellStyle name="Tusenskille 26 3" xfId="52794" xr:uid="{00000000-0005-0000-0000-0000B4D30000}"/>
    <cellStyle name="Tusenskille 26 3 2" xfId="52795" xr:uid="{00000000-0005-0000-0000-0000B5D30000}"/>
    <cellStyle name="Tusenskille 26 4" xfId="52796" xr:uid="{00000000-0005-0000-0000-0000B6D30000}"/>
    <cellStyle name="Tusenskille 26_3. Chng in credit spreads" xfId="52797" xr:uid="{00000000-0005-0000-0000-0000B7D30000}"/>
    <cellStyle name="Tusenskille 27" xfId="52798" xr:uid="{00000000-0005-0000-0000-0000B8D30000}"/>
    <cellStyle name="Tusenskille 27 2" xfId="52799" xr:uid="{00000000-0005-0000-0000-0000B9D30000}"/>
    <cellStyle name="Tusenskille 27 2 2" xfId="52800" xr:uid="{00000000-0005-0000-0000-0000BAD30000}"/>
    <cellStyle name="Tusenskille 27 3" xfId="52801" xr:uid="{00000000-0005-0000-0000-0000BBD30000}"/>
    <cellStyle name="Tusenskille 27 3 2" xfId="52802" xr:uid="{00000000-0005-0000-0000-0000BCD30000}"/>
    <cellStyle name="Tusenskille 27 4" xfId="52803" xr:uid="{00000000-0005-0000-0000-0000BDD30000}"/>
    <cellStyle name="Tusenskille 27_3. Chng in credit spreads" xfId="52804" xr:uid="{00000000-0005-0000-0000-0000BED30000}"/>
    <cellStyle name="Tusenskille 28" xfId="52805" xr:uid="{00000000-0005-0000-0000-0000BFD30000}"/>
    <cellStyle name="Tusenskille 28 2" xfId="52806" xr:uid="{00000000-0005-0000-0000-0000C0D30000}"/>
    <cellStyle name="Tusenskille 28 2 2" xfId="52807" xr:uid="{00000000-0005-0000-0000-0000C1D30000}"/>
    <cellStyle name="Tusenskille 28 3" xfId="52808" xr:uid="{00000000-0005-0000-0000-0000C2D30000}"/>
    <cellStyle name="Tusenskille 28 3 2" xfId="52809" xr:uid="{00000000-0005-0000-0000-0000C3D30000}"/>
    <cellStyle name="Tusenskille 28 4" xfId="52810" xr:uid="{00000000-0005-0000-0000-0000C4D30000}"/>
    <cellStyle name="Tusenskille 28_3. Chng in credit spreads" xfId="52811" xr:uid="{00000000-0005-0000-0000-0000C5D30000}"/>
    <cellStyle name="Tusenskille 29" xfId="52812" xr:uid="{00000000-0005-0000-0000-0000C6D30000}"/>
    <cellStyle name="Tusenskille 29 2" xfId="52813" xr:uid="{00000000-0005-0000-0000-0000C7D30000}"/>
    <cellStyle name="Tusenskille 29 2 2" xfId="52814" xr:uid="{00000000-0005-0000-0000-0000C8D30000}"/>
    <cellStyle name="Tusenskille 29 3" xfId="52815" xr:uid="{00000000-0005-0000-0000-0000C9D30000}"/>
    <cellStyle name="Tusenskille 29 3 2" xfId="52816" xr:uid="{00000000-0005-0000-0000-0000CAD30000}"/>
    <cellStyle name="Tusenskille 29 4" xfId="52817" xr:uid="{00000000-0005-0000-0000-0000CBD30000}"/>
    <cellStyle name="Tusenskille 29_3. Chng in credit spreads" xfId="52818" xr:uid="{00000000-0005-0000-0000-0000CCD30000}"/>
    <cellStyle name="Tusenskille 3" xfId="11836" xr:uid="{00000000-0005-0000-0000-0000CDD30000}"/>
    <cellStyle name="Tusenskille 3 2" xfId="11837" xr:uid="{00000000-0005-0000-0000-0000CED30000}"/>
    <cellStyle name="Tusenskille 3 2 2" xfId="35309" xr:uid="{00000000-0005-0000-0000-0000CFD30000}"/>
    <cellStyle name="Tusenskille 3 2 2 2" xfId="35310" xr:uid="{00000000-0005-0000-0000-0000D0D30000}"/>
    <cellStyle name="Tusenskille 3 2 2 3" xfId="35311" xr:uid="{00000000-0005-0000-0000-0000D1D30000}"/>
    <cellStyle name="Tusenskille 3 2 2 4" xfId="40185" xr:uid="{00000000-0005-0000-0000-0000D2D30000}"/>
    <cellStyle name="Tusenskille 3 2 2_AVA DVA EL" xfId="35312" xr:uid="{00000000-0005-0000-0000-0000D3D30000}"/>
    <cellStyle name="Tusenskille 3 2 3" xfId="35313" xr:uid="{00000000-0005-0000-0000-0000D4D30000}"/>
    <cellStyle name="Tusenskille 3 2 3 2" xfId="35314" xr:uid="{00000000-0005-0000-0000-0000D5D30000}"/>
    <cellStyle name="Tusenskille 3 2 3_AVA DVA EL" xfId="35315" xr:uid="{00000000-0005-0000-0000-0000D6D30000}"/>
    <cellStyle name="Tusenskille 3 2 4" xfId="40184" xr:uid="{00000000-0005-0000-0000-0000D7D30000}"/>
    <cellStyle name="Tusenskille 3 2_3. Chng in credit spreads" xfId="52819" xr:uid="{00000000-0005-0000-0000-0000D8D30000}"/>
    <cellStyle name="Tusenskille 3 3" xfId="36082" xr:uid="{00000000-0005-0000-0000-0000D9D30000}"/>
    <cellStyle name="Tusenskille 3 3 2" xfId="40186" xr:uid="{00000000-0005-0000-0000-0000DAD30000}"/>
    <cellStyle name="Tusenskille 3 4" xfId="35994" xr:uid="{00000000-0005-0000-0000-0000DBD30000}"/>
    <cellStyle name="Tusenskille 3 4 2" xfId="40187" xr:uid="{00000000-0005-0000-0000-0000DCD30000}"/>
    <cellStyle name="Tusenskille 3 5" xfId="36089" xr:uid="{00000000-0005-0000-0000-0000DDD30000}"/>
    <cellStyle name="Tusenskille 3 6" xfId="36940" xr:uid="{00000000-0005-0000-0000-0000DED30000}"/>
    <cellStyle name="Tusenskille 3_3. Chng in credit spreads" xfId="52820" xr:uid="{00000000-0005-0000-0000-0000DFD30000}"/>
    <cellStyle name="Tusenskille 30" xfId="52821" xr:uid="{00000000-0005-0000-0000-0000E0D30000}"/>
    <cellStyle name="Tusenskille 30 2" xfId="52822" xr:uid="{00000000-0005-0000-0000-0000E1D30000}"/>
    <cellStyle name="Tusenskille 30 2 2" xfId="52823" xr:uid="{00000000-0005-0000-0000-0000E2D30000}"/>
    <cellStyle name="Tusenskille 30 3" xfId="52824" xr:uid="{00000000-0005-0000-0000-0000E3D30000}"/>
    <cellStyle name="Tusenskille 30 3 2" xfId="52825" xr:uid="{00000000-0005-0000-0000-0000E4D30000}"/>
    <cellStyle name="Tusenskille 30 4" xfId="52826" xr:uid="{00000000-0005-0000-0000-0000E5D30000}"/>
    <cellStyle name="Tusenskille 30_3. Chng in credit spreads" xfId="52827" xr:uid="{00000000-0005-0000-0000-0000E6D30000}"/>
    <cellStyle name="Tusenskille 31" xfId="52828" xr:uid="{00000000-0005-0000-0000-0000E7D30000}"/>
    <cellStyle name="Tusenskille 31 2" xfId="52829" xr:uid="{00000000-0005-0000-0000-0000E8D30000}"/>
    <cellStyle name="Tusenskille 31 2 2" xfId="52830" xr:uid="{00000000-0005-0000-0000-0000E9D30000}"/>
    <cellStyle name="Tusenskille 31 3" xfId="52831" xr:uid="{00000000-0005-0000-0000-0000EAD30000}"/>
    <cellStyle name="Tusenskille 31 3 2" xfId="52832" xr:uid="{00000000-0005-0000-0000-0000EBD30000}"/>
    <cellStyle name="Tusenskille 31 4" xfId="52833" xr:uid="{00000000-0005-0000-0000-0000ECD30000}"/>
    <cellStyle name="Tusenskille 31_3. Chng in credit spreads" xfId="52834" xr:uid="{00000000-0005-0000-0000-0000EDD30000}"/>
    <cellStyle name="Tusenskille 32" xfId="52835" xr:uid="{00000000-0005-0000-0000-0000EED30000}"/>
    <cellStyle name="Tusenskille 32 2" xfId="52836" xr:uid="{00000000-0005-0000-0000-0000EFD30000}"/>
    <cellStyle name="Tusenskille 32 2 2" xfId="52837" xr:uid="{00000000-0005-0000-0000-0000F0D30000}"/>
    <cellStyle name="Tusenskille 32 3" xfId="52838" xr:uid="{00000000-0005-0000-0000-0000F1D30000}"/>
    <cellStyle name="Tusenskille 32 3 2" xfId="52839" xr:uid="{00000000-0005-0000-0000-0000F2D30000}"/>
    <cellStyle name="Tusenskille 32 4" xfId="52840" xr:uid="{00000000-0005-0000-0000-0000F3D30000}"/>
    <cellStyle name="Tusenskille 32_3. Chng in credit spreads" xfId="52841" xr:uid="{00000000-0005-0000-0000-0000F4D30000}"/>
    <cellStyle name="Tusenskille 33" xfId="52842" xr:uid="{00000000-0005-0000-0000-0000F5D30000}"/>
    <cellStyle name="Tusenskille 33 2" xfId="52843" xr:uid="{00000000-0005-0000-0000-0000F6D30000}"/>
    <cellStyle name="Tusenskille 33 2 2" xfId="52844" xr:uid="{00000000-0005-0000-0000-0000F7D30000}"/>
    <cellStyle name="Tusenskille 33 3" xfId="52845" xr:uid="{00000000-0005-0000-0000-0000F8D30000}"/>
    <cellStyle name="Tusenskille 33 3 2" xfId="52846" xr:uid="{00000000-0005-0000-0000-0000F9D30000}"/>
    <cellStyle name="Tusenskille 33 4" xfId="52847" xr:uid="{00000000-0005-0000-0000-0000FAD30000}"/>
    <cellStyle name="Tusenskille 33_3. Chng in credit spreads" xfId="52848" xr:uid="{00000000-0005-0000-0000-0000FBD30000}"/>
    <cellStyle name="Tusenskille 34" xfId="52849" xr:uid="{00000000-0005-0000-0000-0000FCD30000}"/>
    <cellStyle name="Tusenskille 34 2" xfId="52850" xr:uid="{00000000-0005-0000-0000-0000FDD30000}"/>
    <cellStyle name="Tusenskille 34 2 2" xfId="52851" xr:uid="{00000000-0005-0000-0000-0000FED30000}"/>
    <cellStyle name="Tusenskille 34 3" xfId="52852" xr:uid="{00000000-0005-0000-0000-0000FFD30000}"/>
    <cellStyle name="Tusenskille 34 3 2" xfId="52853" xr:uid="{00000000-0005-0000-0000-000000D40000}"/>
    <cellStyle name="Tusenskille 34 4" xfId="52854" xr:uid="{00000000-0005-0000-0000-000001D40000}"/>
    <cellStyle name="Tusenskille 34_3. Chng in credit spreads" xfId="52855" xr:uid="{00000000-0005-0000-0000-000002D40000}"/>
    <cellStyle name="Tusenskille 35" xfId="52856" xr:uid="{00000000-0005-0000-0000-000003D40000}"/>
    <cellStyle name="Tusenskille 35 2" xfId="52857" xr:uid="{00000000-0005-0000-0000-000004D40000}"/>
    <cellStyle name="Tusenskille 35 2 2" xfId="52858" xr:uid="{00000000-0005-0000-0000-000005D40000}"/>
    <cellStyle name="Tusenskille 35 3" xfId="52859" xr:uid="{00000000-0005-0000-0000-000006D40000}"/>
    <cellStyle name="Tusenskille 35 3 2" xfId="52860" xr:uid="{00000000-0005-0000-0000-000007D40000}"/>
    <cellStyle name="Tusenskille 35 4" xfId="52861" xr:uid="{00000000-0005-0000-0000-000008D40000}"/>
    <cellStyle name="Tusenskille 35_3. Chng in credit spreads" xfId="52862" xr:uid="{00000000-0005-0000-0000-000009D40000}"/>
    <cellStyle name="Tusenskille 36" xfId="52863" xr:uid="{00000000-0005-0000-0000-00000AD40000}"/>
    <cellStyle name="Tusenskille 36 2" xfId="52864" xr:uid="{00000000-0005-0000-0000-00000BD40000}"/>
    <cellStyle name="Tusenskille 36 2 2" xfId="52865" xr:uid="{00000000-0005-0000-0000-00000CD40000}"/>
    <cellStyle name="Tusenskille 36 3" xfId="52866" xr:uid="{00000000-0005-0000-0000-00000DD40000}"/>
    <cellStyle name="Tusenskille 36 3 2" xfId="52867" xr:uid="{00000000-0005-0000-0000-00000ED40000}"/>
    <cellStyle name="Tusenskille 36 4" xfId="52868" xr:uid="{00000000-0005-0000-0000-00000FD40000}"/>
    <cellStyle name="Tusenskille 36_3. Chng in credit spreads" xfId="52869" xr:uid="{00000000-0005-0000-0000-000010D40000}"/>
    <cellStyle name="Tusenskille 37" xfId="52870" xr:uid="{00000000-0005-0000-0000-000011D40000}"/>
    <cellStyle name="Tusenskille 37 2" xfId="52871" xr:uid="{00000000-0005-0000-0000-000012D40000}"/>
    <cellStyle name="Tusenskille 37 2 2" xfId="52872" xr:uid="{00000000-0005-0000-0000-000013D40000}"/>
    <cellStyle name="Tusenskille 37 3" xfId="52873" xr:uid="{00000000-0005-0000-0000-000014D40000}"/>
    <cellStyle name="Tusenskille 37 3 2" xfId="52874" xr:uid="{00000000-0005-0000-0000-000015D40000}"/>
    <cellStyle name="Tusenskille 37 4" xfId="52875" xr:uid="{00000000-0005-0000-0000-000016D40000}"/>
    <cellStyle name="Tusenskille 37_3. Chng in credit spreads" xfId="52876" xr:uid="{00000000-0005-0000-0000-000017D40000}"/>
    <cellStyle name="Tusenskille 38" xfId="52877" xr:uid="{00000000-0005-0000-0000-000018D40000}"/>
    <cellStyle name="Tusenskille 38 2" xfId="52878" xr:uid="{00000000-0005-0000-0000-000019D40000}"/>
    <cellStyle name="Tusenskille 38 2 2" xfId="52879" xr:uid="{00000000-0005-0000-0000-00001AD40000}"/>
    <cellStyle name="Tusenskille 38 3" xfId="52880" xr:uid="{00000000-0005-0000-0000-00001BD40000}"/>
    <cellStyle name="Tusenskille 38 3 2" xfId="52881" xr:uid="{00000000-0005-0000-0000-00001CD40000}"/>
    <cellStyle name="Tusenskille 38 4" xfId="52882" xr:uid="{00000000-0005-0000-0000-00001DD40000}"/>
    <cellStyle name="Tusenskille 38_3. Chng in credit spreads" xfId="52883" xr:uid="{00000000-0005-0000-0000-00001ED40000}"/>
    <cellStyle name="Tusenskille 39" xfId="52884" xr:uid="{00000000-0005-0000-0000-00001FD40000}"/>
    <cellStyle name="Tusenskille 39 2" xfId="52885" xr:uid="{00000000-0005-0000-0000-000020D40000}"/>
    <cellStyle name="Tusenskille 39 2 2" xfId="52886" xr:uid="{00000000-0005-0000-0000-000021D40000}"/>
    <cellStyle name="Tusenskille 39 3" xfId="52887" xr:uid="{00000000-0005-0000-0000-000022D40000}"/>
    <cellStyle name="Tusenskille 39 3 2" xfId="52888" xr:uid="{00000000-0005-0000-0000-000023D40000}"/>
    <cellStyle name="Tusenskille 39 4" xfId="52889" xr:uid="{00000000-0005-0000-0000-000024D40000}"/>
    <cellStyle name="Tusenskille 39_3. Chng in credit spreads" xfId="52890"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88" xr:uid="{00000000-0005-0000-0000-00002AD40000}"/>
    <cellStyle name="Tusenskille 4 2 2_A02" xfId="55753" xr:uid="{8BA14F18-0746-4072-A6D6-DB91A9FD43AD}"/>
    <cellStyle name="Tusenskille 4 2 3" xfId="11842" xr:uid="{00000000-0005-0000-0000-00002CD40000}"/>
    <cellStyle name="Tusenskille 4 2 3 2" xfId="35316" xr:uid="{00000000-0005-0000-0000-00002DD40000}"/>
    <cellStyle name="Tusenskille 4 2 3 3" xfId="35317" xr:uid="{00000000-0005-0000-0000-00002ED40000}"/>
    <cellStyle name="Tusenskille 4 2 3_AVA DVA EL" xfId="35318" xr:uid="{00000000-0005-0000-0000-00002FD40000}"/>
    <cellStyle name="Tusenskille 4 2 4" xfId="35319" xr:uid="{00000000-0005-0000-0000-000030D40000}"/>
    <cellStyle name="Tusenskille 4 2 5" xfId="36942" xr:uid="{00000000-0005-0000-0000-000031D40000}"/>
    <cellStyle name="Tusenskille 4 2 6" xfId="52891" xr:uid="{00000000-0005-0000-0000-000032D40000}"/>
    <cellStyle name="Tusenskille 4 2 7" xfId="52892" xr:uid="{00000000-0005-0000-0000-000033D40000}"/>
    <cellStyle name="Tusenskille 4 2_3. Chng in credit spreads" xfId="52893" xr:uid="{00000000-0005-0000-0000-000034D40000}"/>
    <cellStyle name="Tusenskille 4 3" xfId="11843" xr:uid="{00000000-0005-0000-0000-000035D40000}"/>
    <cellStyle name="Tusenskille 4 3 2" xfId="11844" xr:uid="{00000000-0005-0000-0000-000036D40000}"/>
    <cellStyle name="Tusenskille 4 3 2 2" xfId="40190" xr:uid="{00000000-0005-0000-0000-000037D40000}"/>
    <cellStyle name="Tusenskille 4 3 3" xfId="40189" xr:uid="{00000000-0005-0000-0000-000038D40000}"/>
    <cellStyle name="Tusenskille 4 3_A02" xfId="55754" xr:uid="{1F922D08-A756-46EF-918B-58E2C184B30F}"/>
    <cellStyle name="Tusenskille 4 4" xfId="11845" xr:uid="{00000000-0005-0000-0000-00003AD40000}"/>
    <cellStyle name="Tusenskille 4 4 2" xfId="11846" xr:uid="{00000000-0005-0000-0000-00003BD40000}"/>
    <cellStyle name="Tusenskille 4 4 2 2" xfId="52894" xr:uid="{00000000-0005-0000-0000-00003CD40000}"/>
    <cellStyle name="Tusenskille 4 4 2 2 2" xfId="52895" xr:uid="{00000000-0005-0000-0000-00003DD40000}"/>
    <cellStyle name="Tusenskille 4 4 2 3" xfId="52896" xr:uid="{00000000-0005-0000-0000-00003ED40000}"/>
    <cellStyle name="Tusenskille 4 4 2 4" xfId="52897" xr:uid="{00000000-0005-0000-0000-00003FD40000}"/>
    <cellStyle name="Tusenskille 4 4 2_3. Chng in credit spreads" xfId="52898" xr:uid="{00000000-0005-0000-0000-000040D40000}"/>
    <cellStyle name="Tusenskille 4 4 3" xfId="40191" xr:uid="{00000000-0005-0000-0000-000041D40000}"/>
    <cellStyle name="Tusenskille 4 4 3 2" xfId="52899" xr:uid="{00000000-0005-0000-0000-000042D40000}"/>
    <cellStyle name="Tusenskille 4 4 4" xfId="52900" xr:uid="{00000000-0005-0000-0000-000043D40000}"/>
    <cellStyle name="Tusenskille 4 4 5" xfId="52901" xr:uid="{00000000-0005-0000-0000-000044D40000}"/>
    <cellStyle name="Tusenskille 4 4_3. Chng in credit spreads" xfId="52902" xr:uid="{00000000-0005-0000-0000-000045D40000}"/>
    <cellStyle name="Tusenskille 4 5" xfId="35320" xr:uid="{00000000-0005-0000-0000-000046D40000}"/>
    <cellStyle name="Tusenskille 4 5 2" xfId="35321" xr:uid="{00000000-0005-0000-0000-000047D40000}"/>
    <cellStyle name="Tusenskille 4 5 3" xfId="35322" xr:uid="{00000000-0005-0000-0000-000048D40000}"/>
    <cellStyle name="Tusenskille 4 5 4" xfId="52903" xr:uid="{00000000-0005-0000-0000-000049D40000}"/>
    <cellStyle name="Tusenskille 4 5_AVA DVA EL" xfId="35323" xr:uid="{00000000-0005-0000-0000-00004AD40000}"/>
    <cellStyle name="Tusenskille 4 6" xfId="35324" xr:uid="{00000000-0005-0000-0000-00004BD40000}"/>
    <cellStyle name="Tusenskille 4 7" xfId="36941" xr:uid="{00000000-0005-0000-0000-00004CD40000}"/>
    <cellStyle name="Tusenskille 4 8" xfId="52904" xr:uid="{00000000-0005-0000-0000-00004DD40000}"/>
    <cellStyle name="Tusenskille 4 9" xfId="52905" xr:uid="{00000000-0005-0000-0000-00004ED40000}"/>
    <cellStyle name="Tusenskille 4_11" xfId="11847" xr:uid="{00000000-0005-0000-0000-00004FD40000}"/>
    <cellStyle name="Tusenskille 40" xfId="52906" xr:uid="{00000000-0005-0000-0000-000050D40000}"/>
    <cellStyle name="Tusenskille 40 2" xfId="52907" xr:uid="{00000000-0005-0000-0000-000051D40000}"/>
    <cellStyle name="Tusenskille 40 2 2" xfId="52908" xr:uid="{00000000-0005-0000-0000-000052D40000}"/>
    <cellStyle name="Tusenskille 40 3" xfId="52909" xr:uid="{00000000-0005-0000-0000-000053D40000}"/>
    <cellStyle name="Tusenskille 40 3 2" xfId="52910" xr:uid="{00000000-0005-0000-0000-000054D40000}"/>
    <cellStyle name="Tusenskille 40 4" xfId="52911" xr:uid="{00000000-0005-0000-0000-000055D40000}"/>
    <cellStyle name="Tusenskille 40_3. Chng in credit spreads" xfId="52912" xr:uid="{00000000-0005-0000-0000-000056D40000}"/>
    <cellStyle name="Tusenskille 41" xfId="52913" xr:uid="{00000000-0005-0000-0000-000057D40000}"/>
    <cellStyle name="Tusenskille 41 2" xfId="52914" xr:uid="{00000000-0005-0000-0000-000058D40000}"/>
    <cellStyle name="Tusenskille 41 2 2" xfId="52915" xr:uid="{00000000-0005-0000-0000-000059D40000}"/>
    <cellStyle name="Tusenskille 41 3" xfId="52916" xr:uid="{00000000-0005-0000-0000-00005AD40000}"/>
    <cellStyle name="Tusenskille 41 3 2" xfId="52917" xr:uid="{00000000-0005-0000-0000-00005BD40000}"/>
    <cellStyle name="Tusenskille 41 4" xfId="52918" xr:uid="{00000000-0005-0000-0000-00005CD40000}"/>
    <cellStyle name="Tusenskille 41_3. Chng in credit spreads" xfId="52919" xr:uid="{00000000-0005-0000-0000-00005DD40000}"/>
    <cellStyle name="Tusenskille 42" xfId="52920" xr:uid="{00000000-0005-0000-0000-00005ED40000}"/>
    <cellStyle name="Tusenskille 42 2" xfId="52921" xr:uid="{00000000-0005-0000-0000-00005FD40000}"/>
    <cellStyle name="Tusenskille 42 2 2" xfId="52922" xr:uid="{00000000-0005-0000-0000-000060D40000}"/>
    <cellStyle name="Tusenskille 42 3" xfId="52923" xr:uid="{00000000-0005-0000-0000-000061D40000}"/>
    <cellStyle name="Tusenskille 42 3 2" xfId="52924" xr:uid="{00000000-0005-0000-0000-000062D40000}"/>
    <cellStyle name="Tusenskille 42 4" xfId="52925" xr:uid="{00000000-0005-0000-0000-000063D40000}"/>
    <cellStyle name="Tusenskille 42_3. Chng in credit spreads" xfId="52926" xr:uid="{00000000-0005-0000-0000-000064D40000}"/>
    <cellStyle name="Tusenskille 43" xfId="52927" xr:uid="{00000000-0005-0000-0000-000065D40000}"/>
    <cellStyle name="Tusenskille 43 2" xfId="52928" xr:uid="{00000000-0005-0000-0000-000066D40000}"/>
    <cellStyle name="Tusenskille 43 2 2" xfId="52929" xr:uid="{00000000-0005-0000-0000-000067D40000}"/>
    <cellStyle name="Tusenskille 43 3" xfId="52930" xr:uid="{00000000-0005-0000-0000-000068D40000}"/>
    <cellStyle name="Tusenskille 43 3 2" xfId="52931" xr:uid="{00000000-0005-0000-0000-000069D40000}"/>
    <cellStyle name="Tusenskille 43 4" xfId="52932" xr:uid="{00000000-0005-0000-0000-00006AD40000}"/>
    <cellStyle name="Tusenskille 43_3. Chng in credit spreads" xfId="52933" xr:uid="{00000000-0005-0000-0000-00006BD40000}"/>
    <cellStyle name="Tusenskille 44" xfId="52934" xr:uid="{00000000-0005-0000-0000-00006CD40000}"/>
    <cellStyle name="Tusenskille 44 2" xfId="52935" xr:uid="{00000000-0005-0000-0000-00006DD40000}"/>
    <cellStyle name="Tusenskille 44 2 2" xfId="52936" xr:uid="{00000000-0005-0000-0000-00006ED40000}"/>
    <cellStyle name="Tusenskille 44 3" xfId="52937" xr:uid="{00000000-0005-0000-0000-00006FD40000}"/>
    <cellStyle name="Tusenskille 44 3 2" xfId="52938" xr:uid="{00000000-0005-0000-0000-000070D40000}"/>
    <cellStyle name="Tusenskille 44 4" xfId="52939" xr:uid="{00000000-0005-0000-0000-000071D40000}"/>
    <cellStyle name="Tusenskille 44_3. Chng in credit spreads" xfId="52940" xr:uid="{00000000-0005-0000-0000-000072D40000}"/>
    <cellStyle name="Tusenskille 45" xfId="52941" xr:uid="{00000000-0005-0000-0000-000073D40000}"/>
    <cellStyle name="Tusenskille 45 2" xfId="52942" xr:uid="{00000000-0005-0000-0000-000074D40000}"/>
    <cellStyle name="Tusenskille 45 2 2" xfId="52943" xr:uid="{00000000-0005-0000-0000-000075D40000}"/>
    <cellStyle name="Tusenskille 45 3" xfId="52944" xr:uid="{00000000-0005-0000-0000-000076D40000}"/>
    <cellStyle name="Tusenskille 45 3 2" xfId="52945" xr:uid="{00000000-0005-0000-0000-000077D40000}"/>
    <cellStyle name="Tusenskille 45 4" xfId="52946" xr:uid="{00000000-0005-0000-0000-000078D40000}"/>
    <cellStyle name="Tusenskille 45_3. Chng in credit spreads" xfId="52947" xr:uid="{00000000-0005-0000-0000-000079D40000}"/>
    <cellStyle name="Tusenskille 46" xfId="52948" xr:uid="{00000000-0005-0000-0000-00007AD40000}"/>
    <cellStyle name="Tusenskille 46 2" xfId="52949" xr:uid="{00000000-0005-0000-0000-00007BD40000}"/>
    <cellStyle name="Tusenskille 46 2 2" xfId="52950" xr:uid="{00000000-0005-0000-0000-00007CD40000}"/>
    <cellStyle name="Tusenskille 46 3" xfId="52951" xr:uid="{00000000-0005-0000-0000-00007DD40000}"/>
    <cellStyle name="Tusenskille 46 3 2" xfId="52952" xr:uid="{00000000-0005-0000-0000-00007ED40000}"/>
    <cellStyle name="Tusenskille 46 4" xfId="52953" xr:uid="{00000000-0005-0000-0000-00007FD40000}"/>
    <cellStyle name="Tusenskille 46_3. Chng in credit spreads" xfId="52954" xr:uid="{00000000-0005-0000-0000-000080D40000}"/>
    <cellStyle name="Tusenskille 47" xfId="52955" xr:uid="{00000000-0005-0000-0000-000081D40000}"/>
    <cellStyle name="Tusenskille 47 2" xfId="52956" xr:uid="{00000000-0005-0000-0000-000082D40000}"/>
    <cellStyle name="Tusenskille 47 2 2" xfId="52957" xr:uid="{00000000-0005-0000-0000-000083D40000}"/>
    <cellStyle name="Tusenskille 47 3" xfId="52958" xr:uid="{00000000-0005-0000-0000-000084D40000}"/>
    <cellStyle name="Tusenskille 47 3 2" xfId="52959" xr:uid="{00000000-0005-0000-0000-000085D40000}"/>
    <cellStyle name="Tusenskille 47 4" xfId="52960" xr:uid="{00000000-0005-0000-0000-000086D40000}"/>
    <cellStyle name="Tusenskille 47_3. Chng in credit spreads" xfId="52961" xr:uid="{00000000-0005-0000-0000-000087D40000}"/>
    <cellStyle name="Tusenskille 48" xfId="52962" xr:uid="{00000000-0005-0000-0000-000088D40000}"/>
    <cellStyle name="Tusenskille 48 2" xfId="52963" xr:uid="{00000000-0005-0000-0000-000089D40000}"/>
    <cellStyle name="Tusenskille 48 2 2" xfId="52964" xr:uid="{00000000-0005-0000-0000-00008AD40000}"/>
    <cellStyle name="Tusenskille 48 3" xfId="52965" xr:uid="{00000000-0005-0000-0000-00008BD40000}"/>
    <cellStyle name="Tusenskille 48 3 2" xfId="52966" xr:uid="{00000000-0005-0000-0000-00008CD40000}"/>
    <cellStyle name="Tusenskille 48 4" xfId="52967" xr:uid="{00000000-0005-0000-0000-00008DD40000}"/>
    <cellStyle name="Tusenskille 48_3. Chng in credit spreads" xfId="52968" xr:uid="{00000000-0005-0000-0000-00008ED40000}"/>
    <cellStyle name="Tusenskille 49" xfId="52969" xr:uid="{00000000-0005-0000-0000-00008FD40000}"/>
    <cellStyle name="Tusenskille 49 2" xfId="52970" xr:uid="{00000000-0005-0000-0000-000090D40000}"/>
    <cellStyle name="Tusenskille 49 2 2" xfId="52971" xr:uid="{00000000-0005-0000-0000-000091D40000}"/>
    <cellStyle name="Tusenskille 49 3" xfId="52972" xr:uid="{00000000-0005-0000-0000-000092D40000}"/>
    <cellStyle name="Tusenskille 49 3 2" xfId="52973" xr:uid="{00000000-0005-0000-0000-000093D40000}"/>
    <cellStyle name="Tusenskille 49 4" xfId="52974" xr:uid="{00000000-0005-0000-0000-000094D40000}"/>
    <cellStyle name="Tusenskille 49_3. Chng in credit spreads" xfId="52975" xr:uid="{00000000-0005-0000-0000-000095D40000}"/>
    <cellStyle name="Tusenskille 5" xfId="11848" xr:uid="{00000000-0005-0000-0000-000096D40000}"/>
    <cellStyle name="Tusenskille 5 2" xfId="35325" xr:uid="{00000000-0005-0000-0000-000097D40000}"/>
    <cellStyle name="Tusenskille 5 2 2" xfId="35326" xr:uid="{00000000-0005-0000-0000-000098D40000}"/>
    <cellStyle name="Tusenskille 5 2 2 2" xfId="52976" xr:uid="{00000000-0005-0000-0000-000099D40000}"/>
    <cellStyle name="Tusenskille 5 2 3" xfId="35327" xr:uid="{00000000-0005-0000-0000-00009AD40000}"/>
    <cellStyle name="Tusenskille 5 2 4" xfId="40192" xr:uid="{00000000-0005-0000-0000-00009BD40000}"/>
    <cellStyle name="Tusenskille 5 2_3. Chng in credit spreads" xfId="52977" xr:uid="{00000000-0005-0000-0000-00009CD40000}"/>
    <cellStyle name="Tusenskille 5 3" xfId="35328" xr:uid="{00000000-0005-0000-0000-00009DD40000}"/>
    <cellStyle name="Tusenskille 5 3 2" xfId="40193" xr:uid="{00000000-0005-0000-0000-00009ED40000}"/>
    <cellStyle name="Tusenskille 5 4" xfId="36943" xr:uid="{00000000-0005-0000-0000-00009FD40000}"/>
    <cellStyle name="Tusenskille 5_3. Chng in credit spreads" xfId="52978" xr:uid="{00000000-0005-0000-0000-0000A0D40000}"/>
    <cellStyle name="Tusenskille 50" xfId="52979" xr:uid="{00000000-0005-0000-0000-0000A1D40000}"/>
    <cellStyle name="Tusenskille 50 2" xfId="52980" xr:uid="{00000000-0005-0000-0000-0000A2D40000}"/>
    <cellStyle name="Tusenskille 50 2 2" xfId="52981" xr:uid="{00000000-0005-0000-0000-0000A3D40000}"/>
    <cellStyle name="Tusenskille 50 3" xfId="52982" xr:uid="{00000000-0005-0000-0000-0000A4D40000}"/>
    <cellStyle name="Tusenskille 50 3 2" xfId="52983" xr:uid="{00000000-0005-0000-0000-0000A5D40000}"/>
    <cellStyle name="Tusenskille 50 4" xfId="52984" xr:uid="{00000000-0005-0000-0000-0000A6D40000}"/>
    <cellStyle name="Tusenskille 50_3. Chng in credit spreads" xfId="52985" xr:uid="{00000000-0005-0000-0000-0000A7D40000}"/>
    <cellStyle name="Tusenskille 51" xfId="52986" xr:uid="{00000000-0005-0000-0000-0000A8D40000}"/>
    <cellStyle name="Tusenskille 51 2" xfId="52987" xr:uid="{00000000-0005-0000-0000-0000A9D40000}"/>
    <cellStyle name="Tusenskille 51 2 2" xfId="52988" xr:uid="{00000000-0005-0000-0000-0000AAD40000}"/>
    <cellStyle name="Tusenskille 51 3" xfId="52989" xr:uid="{00000000-0005-0000-0000-0000ABD40000}"/>
    <cellStyle name="Tusenskille 51 3 2" xfId="52990" xr:uid="{00000000-0005-0000-0000-0000ACD40000}"/>
    <cellStyle name="Tusenskille 51 4" xfId="52991" xr:uid="{00000000-0005-0000-0000-0000ADD40000}"/>
    <cellStyle name="Tusenskille 51_3. Chng in credit spreads" xfId="52992" xr:uid="{00000000-0005-0000-0000-0000AED40000}"/>
    <cellStyle name="Tusenskille 52" xfId="52993" xr:uid="{00000000-0005-0000-0000-0000AFD40000}"/>
    <cellStyle name="Tusenskille 52 2" xfId="52994" xr:uid="{00000000-0005-0000-0000-0000B0D40000}"/>
    <cellStyle name="Tusenskille 52 2 2" xfId="52995" xr:uid="{00000000-0005-0000-0000-0000B1D40000}"/>
    <cellStyle name="Tusenskille 52 3" xfId="52996" xr:uid="{00000000-0005-0000-0000-0000B2D40000}"/>
    <cellStyle name="Tusenskille 52 3 2" xfId="52997" xr:uid="{00000000-0005-0000-0000-0000B3D40000}"/>
    <cellStyle name="Tusenskille 52 4" xfId="52998" xr:uid="{00000000-0005-0000-0000-0000B4D40000}"/>
    <cellStyle name="Tusenskille 52_3. Chng in credit spreads" xfId="52999" xr:uid="{00000000-0005-0000-0000-0000B5D40000}"/>
    <cellStyle name="Tusenskille 53" xfId="53000" xr:uid="{00000000-0005-0000-0000-0000B6D40000}"/>
    <cellStyle name="Tusenskille 53 2" xfId="53001" xr:uid="{00000000-0005-0000-0000-0000B7D40000}"/>
    <cellStyle name="Tusenskille 53 2 2" xfId="53002" xr:uid="{00000000-0005-0000-0000-0000B8D40000}"/>
    <cellStyle name="Tusenskille 53 3" xfId="53003" xr:uid="{00000000-0005-0000-0000-0000B9D40000}"/>
    <cellStyle name="Tusenskille 53 3 2" xfId="53004" xr:uid="{00000000-0005-0000-0000-0000BAD40000}"/>
    <cellStyle name="Tusenskille 53 4" xfId="53005" xr:uid="{00000000-0005-0000-0000-0000BBD40000}"/>
    <cellStyle name="Tusenskille 53_3. Chng in credit spreads" xfId="53006" xr:uid="{00000000-0005-0000-0000-0000BCD40000}"/>
    <cellStyle name="Tusenskille 54" xfId="53007" xr:uid="{00000000-0005-0000-0000-0000BDD40000}"/>
    <cellStyle name="Tusenskille 54 2" xfId="53008" xr:uid="{00000000-0005-0000-0000-0000BED40000}"/>
    <cellStyle name="Tusenskille 54 2 2" xfId="53009" xr:uid="{00000000-0005-0000-0000-0000BFD40000}"/>
    <cellStyle name="Tusenskille 54 3" xfId="53010" xr:uid="{00000000-0005-0000-0000-0000C0D40000}"/>
    <cellStyle name="Tusenskille 54 3 2" xfId="53011" xr:uid="{00000000-0005-0000-0000-0000C1D40000}"/>
    <cellStyle name="Tusenskille 54 4" xfId="53012" xr:uid="{00000000-0005-0000-0000-0000C2D40000}"/>
    <cellStyle name="Tusenskille 54_3. Chng in credit spreads" xfId="53013" xr:uid="{00000000-0005-0000-0000-0000C3D40000}"/>
    <cellStyle name="Tusenskille 55" xfId="53014" xr:uid="{00000000-0005-0000-0000-0000C4D40000}"/>
    <cellStyle name="Tusenskille 55 2" xfId="53015" xr:uid="{00000000-0005-0000-0000-0000C5D40000}"/>
    <cellStyle name="Tusenskille 55 2 2" xfId="53016" xr:uid="{00000000-0005-0000-0000-0000C6D40000}"/>
    <cellStyle name="Tusenskille 55 3" xfId="53017" xr:uid="{00000000-0005-0000-0000-0000C7D40000}"/>
    <cellStyle name="Tusenskille 55 3 2" xfId="53018" xr:uid="{00000000-0005-0000-0000-0000C8D40000}"/>
    <cellStyle name="Tusenskille 55 4" xfId="53019" xr:uid="{00000000-0005-0000-0000-0000C9D40000}"/>
    <cellStyle name="Tusenskille 55_3. Chng in credit spreads" xfId="53020" xr:uid="{00000000-0005-0000-0000-0000CAD40000}"/>
    <cellStyle name="Tusenskille 56" xfId="53021" xr:uid="{00000000-0005-0000-0000-0000CBD40000}"/>
    <cellStyle name="Tusenskille 56 2" xfId="53022" xr:uid="{00000000-0005-0000-0000-0000CCD40000}"/>
    <cellStyle name="Tusenskille 56 2 2" xfId="53023" xr:uid="{00000000-0005-0000-0000-0000CDD40000}"/>
    <cellStyle name="Tusenskille 56 3" xfId="53024" xr:uid="{00000000-0005-0000-0000-0000CED40000}"/>
    <cellStyle name="Tusenskille 56 3 2" xfId="53025" xr:uid="{00000000-0005-0000-0000-0000CFD40000}"/>
    <cellStyle name="Tusenskille 56 4" xfId="53026" xr:uid="{00000000-0005-0000-0000-0000D0D40000}"/>
    <cellStyle name="Tusenskille 56_3. Chng in credit spreads" xfId="53027" xr:uid="{00000000-0005-0000-0000-0000D1D40000}"/>
    <cellStyle name="Tusenskille 57" xfId="53028" xr:uid="{00000000-0005-0000-0000-0000D2D40000}"/>
    <cellStyle name="Tusenskille 57 2" xfId="53029" xr:uid="{00000000-0005-0000-0000-0000D3D40000}"/>
    <cellStyle name="Tusenskille 57 2 2" xfId="53030" xr:uid="{00000000-0005-0000-0000-0000D4D40000}"/>
    <cellStyle name="Tusenskille 57 3" xfId="53031" xr:uid="{00000000-0005-0000-0000-0000D5D40000}"/>
    <cellStyle name="Tusenskille 57 3 2" xfId="53032" xr:uid="{00000000-0005-0000-0000-0000D6D40000}"/>
    <cellStyle name="Tusenskille 57 4" xfId="53033" xr:uid="{00000000-0005-0000-0000-0000D7D40000}"/>
    <cellStyle name="Tusenskille 57_3. Chng in credit spreads" xfId="53034" xr:uid="{00000000-0005-0000-0000-0000D8D40000}"/>
    <cellStyle name="Tusenskille 58" xfId="53035" xr:uid="{00000000-0005-0000-0000-0000D9D40000}"/>
    <cellStyle name="Tusenskille 58 2" xfId="53036" xr:uid="{00000000-0005-0000-0000-0000DAD40000}"/>
    <cellStyle name="Tusenskille 58 2 2" xfId="53037" xr:uid="{00000000-0005-0000-0000-0000DBD40000}"/>
    <cellStyle name="Tusenskille 58 3" xfId="53038" xr:uid="{00000000-0005-0000-0000-0000DCD40000}"/>
    <cellStyle name="Tusenskille 58 3 2" xfId="53039" xr:uid="{00000000-0005-0000-0000-0000DDD40000}"/>
    <cellStyle name="Tusenskille 58 4" xfId="53040" xr:uid="{00000000-0005-0000-0000-0000DED40000}"/>
    <cellStyle name="Tusenskille 58_3. Chng in credit spreads" xfId="53041" xr:uid="{00000000-0005-0000-0000-0000DFD40000}"/>
    <cellStyle name="Tusenskille 59" xfId="53042" xr:uid="{00000000-0005-0000-0000-0000E0D40000}"/>
    <cellStyle name="Tusenskille 59 2" xfId="53043" xr:uid="{00000000-0005-0000-0000-0000E1D40000}"/>
    <cellStyle name="Tusenskille 6" xfId="11849" xr:uid="{00000000-0005-0000-0000-0000E2D40000}"/>
    <cellStyle name="Tusenskille 6 2" xfId="35329" xr:uid="{00000000-0005-0000-0000-0000E3D40000}"/>
    <cellStyle name="Tusenskille 6 2 2" xfId="35330" xr:uid="{00000000-0005-0000-0000-0000E4D40000}"/>
    <cellStyle name="Tusenskille 6 2 2 2" xfId="40196" xr:uid="{00000000-0005-0000-0000-0000E5D40000}"/>
    <cellStyle name="Tusenskille 6 2 3" xfId="35331" xr:uid="{00000000-0005-0000-0000-0000E6D40000}"/>
    <cellStyle name="Tusenskille 6 2 4" xfId="40195" xr:uid="{00000000-0005-0000-0000-0000E7D40000}"/>
    <cellStyle name="Tusenskille 6 2_AVA DVA EL" xfId="35332" xr:uid="{00000000-0005-0000-0000-0000E8D40000}"/>
    <cellStyle name="Tusenskille 6 3" xfId="35333" xr:uid="{00000000-0005-0000-0000-0000E9D40000}"/>
    <cellStyle name="Tusenskille 6 3 2" xfId="40198" xr:uid="{00000000-0005-0000-0000-0000EAD40000}"/>
    <cellStyle name="Tusenskille 6 3 3" xfId="40197" xr:uid="{00000000-0005-0000-0000-0000EBD40000}"/>
    <cellStyle name="Tusenskille 6 4" xfId="40199" xr:uid="{00000000-0005-0000-0000-0000ECD40000}"/>
    <cellStyle name="Tusenskille 6 5" xfId="40200" xr:uid="{00000000-0005-0000-0000-0000EDD40000}"/>
    <cellStyle name="Tusenskille 6 6" xfId="40194" xr:uid="{00000000-0005-0000-0000-0000EED40000}"/>
    <cellStyle name="Tusenskille 6_3. Chng in credit spreads" xfId="53044" xr:uid="{00000000-0005-0000-0000-0000EFD40000}"/>
    <cellStyle name="Tusenskille 60" xfId="53045" xr:uid="{00000000-0005-0000-0000-0000F0D40000}"/>
    <cellStyle name="Tusenskille 60 2" xfId="53046" xr:uid="{00000000-0005-0000-0000-0000F1D40000}"/>
    <cellStyle name="Tusenskille 60 2 2" xfId="53047" xr:uid="{00000000-0005-0000-0000-0000F2D40000}"/>
    <cellStyle name="Tusenskille 60 3" xfId="53048" xr:uid="{00000000-0005-0000-0000-0000F3D40000}"/>
    <cellStyle name="Tusenskille 60 3 2" xfId="53049" xr:uid="{00000000-0005-0000-0000-0000F4D40000}"/>
    <cellStyle name="Tusenskille 60 4" xfId="53050" xr:uid="{00000000-0005-0000-0000-0000F5D40000}"/>
    <cellStyle name="Tusenskille 60_3. Chng in credit spreads" xfId="53051" xr:uid="{00000000-0005-0000-0000-0000F6D40000}"/>
    <cellStyle name="Tusenskille 61" xfId="53052" xr:uid="{00000000-0005-0000-0000-0000F7D40000}"/>
    <cellStyle name="Tusenskille 61 2" xfId="53053" xr:uid="{00000000-0005-0000-0000-0000F8D40000}"/>
    <cellStyle name="Tusenskille 62" xfId="53054" xr:uid="{00000000-0005-0000-0000-0000F9D40000}"/>
    <cellStyle name="Tusenskille 62 2" xfId="53055" xr:uid="{00000000-0005-0000-0000-0000FAD40000}"/>
    <cellStyle name="Tusenskille 62 2 2" xfId="53056" xr:uid="{00000000-0005-0000-0000-0000FBD40000}"/>
    <cellStyle name="Tusenskille 62 3" xfId="53057" xr:uid="{00000000-0005-0000-0000-0000FCD40000}"/>
    <cellStyle name="Tusenskille 62_3. Chng in credit spreads" xfId="53058" xr:uid="{00000000-0005-0000-0000-0000FDD40000}"/>
    <cellStyle name="Tusenskille 63" xfId="53059" xr:uid="{00000000-0005-0000-0000-0000FED40000}"/>
    <cellStyle name="Tusenskille 63 2" xfId="53060" xr:uid="{00000000-0005-0000-0000-0000FFD40000}"/>
    <cellStyle name="Tusenskille 63 2 2" xfId="53061" xr:uid="{00000000-0005-0000-0000-000000D50000}"/>
    <cellStyle name="Tusenskille 63 2 2 2" xfId="53062" xr:uid="{00000000-0005-0000-0000-000001D50000}"/>
    <cellStyle name="Tusenskille 63 2 3" xfId="53063" xr:uid="{00000000-0005-0000-0000-000002D50000}"/>
    <cellStyle name="Tusenskille 63 2 3 2" xfId="53064" xr:uid="{00000000-0005-0000-0000-000003D50000}"/>
    <cellStyle name="Tusenskille 63 2 4" xfId="53065" xr:uid="{00000000-0005-0000-0000-000004D50000}"/>
    <cellStyle name="Tusenskille 63 2_3. Chng in credit spreads" xfId="53066" xr:uid="{00000000-0005-0000-0000-000005D50000}"/>
    <cellStyle name="Tusenskille 63 3" xfId="53067" xr:uid="{00000000-0005-0000-0000-000006D50000}"/>
    <cellStyle name="Tusenskille 63 3 2" xfId="53068" xr:uid="{00000000-0005-0000-0000-000007D50000}"/>
    <cellStyle name="Tusenskille 63 4" xfId="53069" xr:uid="{00000000-0005-0000-0000-000008D50000}"/>
    <cellStyle name="Tusenskille 63 4 2" xfId="53070" xr:uid="{00000000-0005-0000-0000-000009D50000}"/>
    <cellStyle name="Tusenskille 63 5" xfId="53071" xr:uid="{00000000-0005-0000-0000-00000AD50000}"/>
    <cellStyle name="Tusenskille 63_3. Chng in credit spreads" xfId="53072" xr:uid="{00000000-0005-0000-0000-00000BD50000}"/>
    <cellStyle name="Tusenskille 64" xfId="53073" xr:uid="{00000000-0005-0000-0000-00000CD50000}"/>
    <cellStyle name="Tusenskille 64 2" xfId="53074" xr:uid="{00000000-0005-0000-0000-00000DD50000}"/>
    <cellStyle name="Tusenskille 65" xfId="53075" xr:uid="{00000000-0005-0000-0000-00000ED50000}"/>
    <cellStyle name="Tusenskille 65 2" xfId="53076" xr:uid="{00000000-0005-0000-0000-00000FD50000}"/>
    <cellStyle name="Tusenskille 66" xfId="53077" xr:uid="{00000000-0005-0000-0000-000010D50000}"/>
    <cellStyle name="Tusenskille 66 2" xfId="53078" xr:uid="{00000000-0005-0000-0000-000011D50000}"/>
    <cellStyle name="Tusenskille 67" xfId="53079" xr:uid="{00000000-0005-0000-0000-000012D50000}"/>
    <cellStyle name="Tusenskille 67 2" xfId="53080" xr:uid="{00000000-0005-0000-0000-000013D50000}"/>
    <cellStyle name="Tusenskille 68" xfId="53081" xr:uid="{00000000-0005-0000-0000-000014D50000}"/>
    <cellStyle name="Tusenskille 68 2" xfId="53082" xr:uid="{00000000-0005-0000-0000-000015D50000}"/>
    <cellStyle name="Tusenskille 69" xfId="53083" xr:uid="{00000000-0005-0000-0000-000016D50000}"/>
    <cellStyle name="Tusenskille 69 2" xfId="53084" xr:uid="{00000000-0005-0000-0000-000017D50000}"/>
    <cellStyle name="Tusenskille 7" xfId="11850" xr:uid="{00000000-0005-0000-0000-000018D50000}"/>
    <cellStyle name="Tusenskille 7 2" xfId="35334" xr:uid="{00000000-0005-0000-0000-000019D50000}"/>
    <cellStyle name="Tusenskille 7 2 2" xfId="35335" xr:uid="{00000000-0005-0000-0000-00001AD50000}"/>
    <cellStyle name="Tusenskille 7 2 2 2" xfId="53085" xr:uid="{00000000-0005-0000-0000-00001BD50000}"/>
    <cellStyle name="Tusenskille 7 2 3" xfId="35336" xr:uid="{00000000-0005-0000-0000-00001CD50000}"/>
    <cellStyle name="Tusenskille 7 2 4" xfId="40202" xr:uid="{00000000-0005-0000-0000-00001DD50000}"/>
    <cellStyle name="Tusenskille 7 2_3. Chng in credit spreads" xfId="53086" xr:uid="{00000000-0005-0000-0000-00001ED50000}"/>
    <cellStyle name="Tusenskille 7 3" xfId="35337" xr:uid="{00000000-0005-0000-0000-00001FD50000}"/>
    <cellStyle name="Tusenskille 7 3 2" xfId="35338" xr:uid="{00000000-0005-0000-0000-000020D50000}"/>
    <cellStyle name="Tusenskille 7 3 3" xfId="35339" xr:uid="{00000000-0005-0000-0000-000021D50000}"/>
    <cellStyle name="Tusenskille 7 3 4" xfId="40203" xr:uid="{00000000-0005-0000-0000-000022D50000}"/>
    <cellStyle name="Tusenskille 7 3_AVA DVA EL" xfId="35340" xr:uid="{00000000-0005-0000-0000-000023D50000}"/>
    <cellStyle name="Tusenskille 7 4" xfId="35341" xr:uid="{00000000-0005-0000-0000-000024D50000}"/>
    <cellStyle name="Tusenskille 7 5" xfId="40201" xr:uid="{00000000-0005-0000-0000-000025D50000}"/>
    <cellStyle name="Tusenskille 7 6" xfId="53087" xr:uid="{00000000-0005-0000-0000-000026D50000}"/>
    <cellStyle name="Tusenskille 7_3. Chng in credit spreads" xfId="53088" xr:uid="{00000000-0005-0000-0000-000027D50000}"/>
    <cellStyle name="Tusenskille 70" xfId="53089" xr:uid="{00000000-0005-0000-0000-000028D50000}"/>
    <cellStyle name="Tusenskille 70 2" xfId="53090" xr:uid="{00000000-0005-0000-0000-000029D50000}"/>
    <cellStyle name="Tusenskille 71" xfId="53091" xr:uid="{00000000-0005-0000-0000-00002AD50000}"/>
    <cellStyle name="Tusenskille 71 2" xfId="53092" xr:uid="{00000000-0005-0000-0000-00002BD50000}"/>
    <cellStyle name="Tusenskille 72" xfId="53093" xr:uid="{00000000-0005-0000-0000-00002CD50000}"/>
    <cellStyle name="Tusenskille 72 2" xfId="53094" xr:uid="{00000000-0005-0000-0000-00002DD50000}"/>
    <cellStyle name="Tusenskille 73" xfId="53095" xr:uid="{00000000-0005-0000-0000-00002ED50000}"/>
    <cellStyle name="Tusenskille 73 2" xfId="53096" xr:uid="{00000000-0005-0000-0000-00002FD50000}"/>
    <cellStyle name="Tusenskille 8" xfId="35342" xr:uid="{00000000-0005-0000-0000-000030D50000}"/>
    <cellStyle name="Tusenskille 8 2" xfId="35343" xr:uid="{00000000-0005-0000-0000-000031D50000}"/>
    <cellStyle name="Tusenskille 8 2 2" xfId="53097" xr:uid="{00000000-0005-0000-0000-000032D50000}"/>
    <cellStyle name="Tusenskille 8 2 2 2" xfId="53098" xr:uid="{00000000-0005-0000-0000-000033D50000}"/>
    <cellStyle name="Tusenskille 8 2 3" xfId="53099" xr:uid="{00000000-0005-0000-0000-000034D50000}"/>
    <cellStyle name="Tusenskille 8 2_3. Chng in credit spreads" xfId="53100" xr:uid="{00000000-0005-0000-0000-000035D50000}"/>
    <cellStyle name="Tusenskille 8 3" xfId="35344" xr:uid="{00000000-0005-0000-0000-000036D50000}"/>
    <cellStyle name="Tusenskille 8 3 2" xfId="53101" xr:uid="{00000000-0005-0000-0000-000037D50000}"/>
    <cellStyle name="Tusenskille 8 4" xfId="40204" xr:uid="{00000000-0005-0000-0000-000038D50000}"/>
    <cellStyle name="Tusenskille 8 5" xfId="53102" xr:uid="{00000000-0005-0000-0000-000039D50000}"/>
    <cellStyle name="Tusenskille 8 6" xfId="53103" xr:uid="{00000000-0005-0000-0000-00003AD50000}"/>
    <cellStyle name="Tusenskille 8_3. Chng in credit spreads" xfId="53104" xr:uid="{00000000-0005-0000-0000-00003BD50000}"/>
    <cellStyle name="Tusenskille 9" xfId="35345" xr:uid="{00000000-0005-0000-0000-00003CD50000}"/>
    <cellStyle name="Tusenskille 9 2" xfId="35346" xr:uid="{00000000-0005-0000-0000-00003DD50000}"/>
    <cellStyle name="Tusenskille 9 2 2" xfId="35347" xr:uid="{00000000-0005-0000-0000-00003ED50000}"/>
    <cellStyle name="Tusenskille 9 2 3" xfId="35348" xr:uid="{00000000-0005-0000-0000-00003FD50000}"/>
    <cellStyle name="Tusenskille 9 2 4" xfId="53105" xr:uid="{00000000-0005-0000-0000-000040D50000}"/>
    <cellStyle name="Tusenskille 9 2_AVA DVA EL" xfId="35349" xr:uid="{00000000-0005-0000-0000-000041D50000}"/>
    <cellStyle name="Tusenskille 9 3" xfId="35350" xr:uid="{00000000-0005-0000-0000-000042D50000}"/>
    <cellStyle name="Tusenskille 9 3 2" xfId="53106" xr:uid="{00000000-0005-0000-0000-000043D50000}"/>
    <cellStyle name="Tusenskille 9 4" xfId="35351" xr:uid="{00000000-0005-0000-0000-000044D50000}"/>
    <cellStyle name="Tusenskille 9 5" xfId="53107" xr:uid="{00000000-0005-0000-0000-000045D50000}"/>
    <cellStyle name="Tusenskille 9 6" xfId="53108" xr:uid="{00000000-0005-0000-0000-000046D50000}"/>
    <cellStyle name="Tusenskille 9 7" xfId="53109" xr:uid="{00000000-0005-0000-0000-000047D50000}"/>
    <cellStyle name="Tusenskille 9_3. Chng in credit spreads" xfId="53110" xr:uid="{00000000-0005-0000-0000-000048D50000}"/>
    <cellStyle name="Tytuł" xfId="35352" xr:uid="{00000000-0005-0000-0000-00004AD50000}"/>
    <cellStyle name="Tytuł 2" xfId="35353" xr:uid="{00000000-0005-0000-0000-00004BD50000}"/>
    <cellStyle name="Tytuł 3" xfId="35354" xr:uid="{00000000-0005-0000-0000-00004CD50000}"/>
    <cellStyle name="Tytuł_AVA DVA EL" xfId="35355" xr:uid="{00000000-0005-0000-0000-00004DD50000}"/>
    <cellStyle name="Ugyldig" xfId="35356" xr:uid="{00000000-0005-0000-0000-00004ED50000}"/>
    <cellStyle name="Ugyldig 2" xfId="35357" xr:uid="{00000000-0005-0000-0000-00004FD50000}"/>
    <cellStyle name="Ugyldig 3" xfId="35358" xr:uid="{00000000-0005-0000-0000-000050D50000}"/>
    <cellStyle name="Ugyldig_AVA DVA EL" xfId="35359" xr:uid="{00000000-0005-0000-0000-000051D50000}"/>
    <cellStyle name="Underline_Single" xfId="35360" xr:uid="{00000000-0005-0000-0000-000052D50000}"/>
    <cellStyle name="Utdata" xfId="36277"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2" xr:uid="{00000000-0005-0000-0000-000058D50000}"/>
    <cellStyle name="Utdata 2 2 13" xfId="40205"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1"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5" xr:uid="{00000000-0005-0000-0000-000066D50000}"/>
    <cellStyle name="Utdata 2 3 13" xfId="36774" xr:uid="{00000000-0005-0000-0000-000067D50000}"/>
    <cellStyle name="Utdata 2 3 14" xfId="40206"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2"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47" xr:uid="{00000000-0005-0000-0000-0000A1D50000}"/>
    <cellStyle name="Utdata 2 9" xfId="36944" xr:uid="{00000000-0005-0000-0000-0000A2D50000}"/>
    <cellStyle name="Utdata 2_A02" xfId="55755" xr:uid="{EC1C5248-02CC-4442-8114-000B4074FD1F}"/>
    <cellStyle name="Utdata 3" xfId="35363" xr:uid="{00000000-0005-0000-0000-0000A4D50000}"/>
    <cellStyle name="Utdata 3 2" xfId="35364" xr:uid="{00000000-0005-0000-0000-0000A5D50000}"/>
    <cellStyle name="Utdata 3 2 2" xfId="53111" xr:uid="{00000000-0005-0000-0000-0000A6D50000}"/>
    <cellStyle name="Utdata 3 3" xfId="35365" xr:uid="{00000000-0005-0000-0000-0000A7D50000}"/>
    <cellStyle name="Utdata 3 4" xfId="40207" xr:uid="{00000000-0005-0000-0000-0000A8D50000}"/>
    <cellStyle name="Utdata 3_3. Chng in credit spreads" xfId="53112" xr:uid="{00000000-0005-0000-0000-0000A9D50000}"/>
    <cellStyle name="Utdata 4" xfId="35366" xr:uid="{00000000-0005-0000-0000-0000AAD50000}"/>
    <cellStyle name="Utdata 4 2" xfId="35367" xr:uid="{00000000-0005-0000-0000-0000ABD50000}"/>
    <cellStyle name="Utdata 4 3" xfId="35368" xr:uid="{00000000-0005-0000-0000-0000ACD50000}"/>
    <cellStyle name="Utdata 4 4" xfId="40208" xr:uid="{00000000-0005-0000-0000-0000ADD50000}"/>
    <cellStyle name="Utdata 4_AVA DVA EL" xfId="35369" xr:uid="{00000000-0005-0000-0000-0000AED50000}"/>
    <cellStyle name="Utdata 5" xfId="35370" xr:uid="{00000000-0005-0000-0000-0000AFD50000}"/>
    <cellStyle name="Utdata 6" xfId="35371" xr:uid="{00000000-0005-0000-0000-0000B0D50000}"/>
    <cellStyle name="Utdata 7" xfId="35372" xr:uid="{00000000-0005-0000-0000-0000B1D50000}"/>
    <cellStyle name="Utdata 8" xfId="53113" xr:uid="{00000000-0005-0000-0000-0000B2D50000}"/>
    <cellStyle name="Utdata_4Q16" xfId="53114" xr:uid="{00000000-0005-0000-0000-0000B3D50000}"/>
    <cellStyle name="Uthevingsfarge1" xfId="36278" xr:uid="{00000000-0005-0000-0000-0000B4D50000}"/>
    <cellStyle name="Uthevingsfarge1 2" xfId="11921" xr:uid="{00000000-0005-0000-0000-0000B5D50000}"/>
    <cellStyle name="Uthevingsfarge1 2 2" xfId="35373" xr:uid="{00000000-0005-0000-0000-0000B6D50000}"/>
    <cellStyle name="Uthevingsfarge1 2 2 2" xfId="35374" xr:uid="{00000000-0005-0000-0000-0000B7D50000}"/>
    <cellStyle name="Uthevingsfarge1 2 2 3" xfId="35375" xr:uid="{00000000-0005-0000-0000-0000B8D50000}"/>
    <cellStyle name="Uthevingsfarge1 2 2 4" xfId="40209" xr:uid="{00000000-0005-0000-0000-0000B9D50000}"/>
    <cellStyle name="Uthevingsfarge1 2 2_AVA DVA EL" xfId="35376" xr:uid="{00000000-0005-0000-0000-0000BAD50000}"/>
    <cellStyle name="Uthevingsfarge1 2 3" xfId="35377" xr:uid="{00000000-0005-0000-0000-0000BBD50000}"/>
    <cellStyle name="Uthevingsfarge1 2 3 2" xfId="40210" xr:uid="{00000000-0005-0000-0000-0000BCD50000}"/>
    <cellStyle name="Uthevingsfarge1 2 4" xfId="53115" xr:uid="{00000000-0005-0000-0000-0000BDD50000}"/>
    <cellStyle name="Uthevingsfarge1 2 5" xfId="53116" xr:uid="{00000000-0005-0000-0000-0000BED50000}"/>
    <cellStyle name="Uthevingsfarge1 2 6" xfId="53117" xr:uid="{00000000-0005-0000-0000-0000BFD50000}"/>
    <cellStyle name="Uthevingsfarge1 2_A02" xfId="55756" xr:uid="{E1AB7E57-48C9-4E8D-A1E9-9AE33E65E7DB}"/>
    <cellStyle name="Uthevingsfarge1 3" xfId="35378" xr:uid="{00000000-0005-0000-0000-0000C1D50000}"/>
    <cellStyle name="Uthevingsfarge1 3 2" xfId="35379" xr:uid="{00000000-0005-0000-0000-0000C2D50000}"/>
    <cellStyle name="Uthevingsfarge1 3 3" xfId="35380" xr:uid="{00000000-0005-0000-0000-0000C3D50000}"/>
    <cellStyle name="Uthevingsfarge1 3 4" xfId="40211" xr:uid="{00000000-0005-0000-0000-0000C4D50000}"/>
    <cellStyle name="Uthevingsfarge1 3_AVA DVA EL" xfId="35381" xr:uid="{00000000-0005-0000-0000-0000C5D50000}"/>
    <cellStyle name="Uthevingsfarge1 4" xfId="35382" xr:uid="{00000000-0005-0000-0000-0000C6D50000}"/>
    <cellStyle name="Uthevingsfarge1 4 2" xfId="35383" xr:uid="{00000000-0005-0000-0000-0000C7D50000}"/>
    <cellStyle name="Uthevingsfarge1 4 3" xfId="35384" xr:uid="{00000000-0005-0000-0000-0000C8D50000}"/>
    <cellStyle name="Uthevingsfarge1 4 4" xfId="40212" xr:uid="{00000000-0005-0000-0000-0000C9D50000}"/>
    <cellStyle name="Uthevingsfarge1 4_AVA DVA EL" xfId="35385" xr:uid="{00000000-0005-0000-0000-0000CAD50000}"/>
    <cellStyle name="Uthevingsfarge1 5" xfId="35386" xr:uid="{00000000-0005-0000-0000-0000CBD50000}"/>
    <cellStyle name="Uthevingsfarge1 6" xfId="35387" xr:uid="{00000000-0005-0000-0000-0000CCD50000}"/>
    <cellStyle name="Uthevingsfarge1 7" xfId="35388" xr:uid="{00000000-0005-0000-0000-0000CDD50000}"/>
    <cellStyle name="Uthevingsfarge1 8" xfId="53118" xr:uid="{00000000-0005-0000-0000-0000CED50000}"/>
    <cellStyle name="Uthevingsfarge1_4Q16" xfId="53119" xr:uid="{00000000-0005-0000-0000-0000CFD50000}"/>
    <cellStyle name="Uthevingsfarge2" xfId="36279" xr:uid="{00000000-0005-0000-0000-0000D0D50000}"/>
    <cellStyle name="Uthevingsfarge2 2" xfId="11922" xr:uid="{00000000-0005-0000-0000-0000D1D50000}"/>
    <cellStyle name="Uthevingsfarge2 2 2" xfId="35389" xr:uid="{00000000-0005-0000-0000-0000D2D50000}"/>
    <cellStyle name="Uthevingsfarge2 2 2 2" xfId="35390" xr:uid="{00000000-0005-0000-0000-0000D3D50000}"/>
    <cellStyle name="Uthevingsfarge2 2 2 3" xfId="35391" xr:uid="{00000000-0005-0000-0000-0000D4D50000}"/>
    <cellStyle name="Uthevingsfarge2 2 2 4" xfId="40213" xr:uid="{00000000-0005-0000-0000-0000D5D50000}"/>
    <cellStyle name="Uthevingsfarge2 2 2_AVA DVA EL" xfId="35392" xr:uid="{00000000-0005-0000-0000-0000D6D50000}"/>
    <cellStyle name="Uthevingsfarge2 2 3" xfId="35393" xr:uid="{00000000-0005-0000-0000-0000D7D50000}"/>
    <cellStyle name="Uthevingsfarge2 2 3 2" xfId="40214" xr:uid="{00000000-0005-0000-0000-0000D8D50000}"/>
    <cellStyle name="Uthevingsfarge2 2 4" xfId="53120" xr:uid="{00000000-0005-0000-0000-0000D9D50000}"/>
    <cellStyle name="Uthevingsfarge2 2 5" xfId="53121" xr:uid="{00000000-0005-0000-0000-0000DAD50000}"/>
    <cellStyle name="Uthevingsfarge2 2 6" xfId="53122" xr:uid="{00000000-0005-0000-0000-0000DBD50000}"/>
    <cellStyle name="Uthevingsfarge2 2_A02" xfId="55757" xr:uid="{BCA473E5-1D51-44FE-9F58-2E1D848030CA}"/>
    <cellStyle name="Uthevingsfarge2 3" xfId="35394" xr:uid="{00000000-0005-0000-0000-0000DDD50000}"/>
    <cellStyle name="Uthevingsfarge2 3 2" xfId="35395" xr:uid="{00000000-0005-0000-0000-0000DED50000}"/>
    <cellStyle name="Uthevingsfarge2 3 3" xfId="35396" xr:uid="{00000000-0005-0000-0000-0000DFD50000}"/>
    <cellStyle name="Uthevingsfarge2 3 4" xfId="40215" xr:uid="{00000000-0005-0000-0000-0000E0D50000}"/>
    <cellStyle name="Uthevingsfarge2 3_AVA DVA EL" xfId="35397" xr:uid="{00000000-0005-0000-0000-0000E1D50000}"/>
    <cellStyle name="Uthevingsfarge2 4" xfId="35398" xr:uid="{00000000-0005-0000-0000-0000E2D50000}"/>
    <cellStyle name="Uthevingsfarge2 4 2" xfId="35399" xr:uid="{00000000-0005-0000-0000-0000E3D50000}"/>
    <cellStyle name="Uthevingsfarge2 4 3" xfId="35400" xr:uid="{00000000-0005-0000-0000-0000E4D50000}"/>
    <cellStyle name="Uthevingsfarge2 4 4" xfId="40216" xr:uid="{00000000-0005-0000-0000-0000E5D50000}"/>
    <cellStyle name="Uthevingsfarge2 4_AVA DVA EL" xfId="35401" xr:uid="{00000000-0005-0000-0000-0000E6D50000}"/>
    <cellStyle name="Uthevingsfarge2 5" xfId="35402" xr:uid="{00000000-0005-0000-0000-0000E7D50000}"/>
    <cellStyle name="Uthevingsfarge2 6" xfId="35403" xr:uid="{00000000-0005-0000-0000-0000E8D50000}"/>
    <cellStyle name="Uthevingsfarge2 7" xfId="35404" xr:uid="{00000000-0005-0000-0000-0000E9D50000}"/>
    <cellStyle name="Uthevingsfarge2 8" xfId="53123" xr:uid="{00000000-0005-0000-0000-0000EAD50000}"/>
    <cellStyle name="Uthevingsfarge2_4Q16" xfId="53124" xr:uid="{00000000-0005-0000-0000-0000EBD50000}"/>
    <cellStyle name="Uthevingsfarge3" xfId="36280" xr:uid="{00000000-0005-0000-0000-0000ECD50000}"/>
    <cellStyle name="Uthevingsfarge3 2" xfId="11923" xr:uid="{00000000-0005-0000-0000-0000EDD50000}"/>
    <cellStyle name="Uthevingsfarge3 2 2" xfId="35405" xr:uid="{00000000-0005-0000-0000-0000EED50000}"/>
    <cellStyle name="Uthevingsfarge3 2 2 2" xfId="35406" xr:uid="{00000000-0005-0000-0000-0000EFD50000}"/>
    <cellStyle name="Uthevingsfarge3 2 2 3" xfId="35407" xr:uid="{00000000-0005-0000-0000-0000F0D50000}"/>
    <cellStyle name="Uthevingsfarge3 2 2 4" xfId="40217" xr:uid="{00000000-0005-0000-0000-0000F1D50000}"/>
    <cellStyle name="Uthevingsfarge3 2 2_AVA DVA EL" xfId="35408" xr:uid="{00000000-0005-0000-0000-0000F2D50000}"/>
    <cellStyle name="Uthevingsfarge3 2 3" xfId="35409" xr:uid="{00000000-0005-0000-0000-0000F3D50000}"/>
    <cellStyle name="Uthevingsfarge3 2 3 2" xfId="40218" xr:uid="{00000000-0005-0000-0000-0000F4D50000}"/>
    <cellStyle name="Uthevingsfarge3 2 4" xfId="53125" xr:uid="{00000000-0005-0000-0000-0000F5D50000}"/>
    <cellStyle name="Uthevingsfarge3 2 5" xfId="53126" xr:uid="{00000000-0005-0000-0000-0000F6D50000}"/>
    <cellStyle name="Uthevingsfarge3 2 6" xfId="53127" xr:uid="{00000000-0005-0000-0000-0000F7D50000}"/>
    <cellStyle name="Uthevingsfarge3 2_A02" xfId="55758" xr:uid="{CFB223A1-6E2D-44F2-AE70-7BB71D54434F}"/>
    <cellStyle name="Uthevingsfarge3 3" xfId="35410" xr:uid="{00000000-0005-0000-0000-0000F9D50000}"/>
    <cellStyle name="Uthevingsfarge3 3 2" xfId="35411" xr:uid="{00000000-0005-0000-0000-0000FAD50000}"/>
    <cellStyle name="Uthevingsfarge3 3 3" xfId="35412" xr:uid="{00000000-0005-0000-0000-0000FBD50000}"/>
    <cellStyle name="Uthevingsfarge3 3 4" xfId="40219" xr:uid="{00000000-0005-0000-0000-0000FCD50000}"/>
    <cellStyle name="Uthevingsfarge3 3_AVA DVA EL" xfId="35413" xr:uid="{00000000-0005-0000-0000-0000FDD50000}"/>
    <cellStyle name="Uthevingsfarge3 4" xfId="35414" xr:uid="{00000000-0005-0000-0000-0000FED50000}"/>
    <cellStyle name="Uthevingsfarge3 4 2" xfId="35415" xr:uid="{00000000-0005-0000-0000-0000FFD50000}"/>
    <cellStyle name="Uthevingsfarge3 4 3" xfId="35416" xr:uid="{00000000-0005-0000-0000-000000D60000}"/>
    <cellStyle name="Uthevingsfarge3 4 4" xfId="40220" xr:uid="{00000000-0005-0000-0000-000001D60000}"/>
    <cellStyle name="Uthevingsfarge3 4_AVA DVA EL" xfId="35417" xr:uid="{00000000-0005-0000-0000-000002D60000}"/>
    <cellStyle name="Uthevingsfarge3 5" xfId="35418" xr:uid="{00000000-0005-0000-0000-000003D60000}"/>
    <cellStyle name="Uthevingsfarge3 6" xfId="35419" xr:uid="{00000000-0005-0000-0000-000004D60000}"/>
    <cellStyle name="Uthevingsfarge3 7" xfId="35420" xr:uid="{00000000-0005-0000-0000-000005D60000}"/>
    <cellStyle name="Uthevingsfarge3 8" xfId="53128" xr:uid="{00000000-0005-0000-0000-000006D60000}"/>
    <cellStyle name="Uthevingsfarge3_4Q16" xfId="53129" xr:uid="{00000000-0005-0000-0000-000007D60000}"/>
    <cellStyle name="Uthevingsfarge4" xfId="36281" xr:uid="{00000000-0005-0000-0000-000008D60000}"/>
    <cellStyle name="Uthevingsfarge4 2" xfId="11924" xr:uid="{00000000-0005-0000-0000-000009D60000}"/>
    <cellStyle name="Uthevingsfarge4 2 2" xfId="35421" xr:uid="{00000000-0005-0000-0000-00000AD60000}"/>
    <cellStyle name="Uthevingsfarge4 2 2 2" xfId="35422" xr:uid="{00000000-0005-0000-0000-00000BD60000}"/>
    <cellStyle name="Uthevingsfarge4 2 2 3" xfId="35423" xr:uid="{00000000-0005-0000-0000-00000CD60000}"/>
    <cellStyle name="Uthevingsfarge4 2 2 4" xfId="40221" xr:uid="{00000000-0005-0000-0000-00000DD60000}"/>
    <cellStyle name="Uthevingsfarge4 2 2_AVA DVA EL" xfId="35424" xr:uid="{00000000-0005-0000-0000-00000ED60000}"/>
    <cellStyle name="Uthevingsfarge4 2 3" xfId="35425" xr:uid="{00000000-0005-0000-0000-00000FD60000}"/>
    <cellStyle name="Uthevingsfarge4 2 3 2" xfId="40222" xr:uid="{00000000-0005-0000-0000-000010D60000}"/>
    <cellStyle name="Uthevingsfarge4 2 4" xfId="53130" xr:uid="{00000000-0005-0000-0000-000011D60000}"/>
    <cellStyle name="Uthevingsfarge4 2 5" xfId="53131" xr:uid="{00000000-0005-0000-0000-000012D60000}"/>
    <cellStyle name="Uthevingsfarge4 2 6" xfId="53132" xr:uid="{00000000-0005-0000-0000-000013D60000}"/>
    <cellStyle name="Uthevingsfarge4 2_A02" xfId="55759" xr:uid="{D4F43ADC-7CCC-494D-AEFC-4F012F71417F}"/>
    <cellStyle name="Uthevingsfarge4 3" xfId="35426" xr:uid="{00000000-0005-0000-0000-000015D60000}"/>
    <cellStyle name="Uthevingsfarge4 3 2" xfId="35427" xr:uid="{00000000-0005-0000-0000-000016D60000}"/>
    <cellStyle name="Uthevingsfarge4 3 3" xfId="35428" xr:uid="{00000000-0005-0000-0000-000017D60000}"/>
    <cellStyle name="Uthevingsfarge4 3 4" xfId="40223" xr:uid="{00000000-0005-0000-0000-000018D60000}"/>
    <cellStyle name="Uthevingsfarge4 3_AVA DVA EL" xfId="35429" xr:uid="{00000000-0005-0000-0000-000019D60000}"/>
    <cellStyle name="Uthevingsfarge4 4" xfId="35430" xr:uid="{00000000-0005-0000-0000-00001AD60000}"/>
    <cellStyle name="Uthevingsfarge4 4 2" xfId="35431" xr:uid="{00000000-0005-0000-0000-00001BD60000}"/>
    <cellStyle name="Uthevingsfarge4 4 3" xfId="35432" xr:uid="{00000000-0005-0000-0000-00001CD60000}"/>
    <cellStyle name="Uthevingsfarge4 4 4" xfId="40224" xr:uid="{00000000-0005-0000-0000-00001DD60000}"/>
    <cellStyle name="Uthevingsfarge4 4_AVA DVA EL" xfId="35433" xr:uid="{00000000-0005-0000-0000-00001ED60000}"/>
    <cellStyle name="Uthevingsfarge4 5" xfId="35434" xr:uid="{00000000-0005-0000-0000-00001FD60000}"/>
    <cellStyle name="Uthevingsfarge4 6" xfId="35435" xr:uid="{00000000-0005-0000-0000-000020D60000}"/>
    <cellStyle name="Uthevingsfarge4 7" xfId="35436" xr:uid="{00000000-0005-0000-0000-000021D60000}"/>
    <cellStyle name="Uthevingsfarge4 8" xfId="53133" xr:uid="{00000000-0005-0000-0000-000022D60000}"/>
    <cellStyle name="Uthevingsfarge4_4Q16" xfId="53134" xr:uid="{00000000-0005-0000-0000-000023D60000}"/>
    <cellStyle name="Uthevingsfarge5" xfId="36282" xr:uid="{00000000-0005-0000-0000-000024D60000}"/>
    <cellStyle name="Uthevingsfarge5 2" xfId="11925" xr:uid="{00000000-0005-0000-0000-000025D60000}"/>
    <cellStyle name="Uthevingsfarge5 2 2" xfId="35437" xr:uid="{00000000-0005-0000-0000-000026D60000}"/>
    <cellStyle name="Uthevingsfarge5 2 2 2" xfId="35438" xr:uid="{00000000-0005-0000-0000-000027D60000}"/>
    <cellStyle name="Uthevingsfarge5 2 2 3" xfId="35439" xr:uid="{00000000-0005-0000-0000-000028D60000}"/>
    <cellStyle name="Uthevingsfarge5 2 2 4" xfId="40225" xr:uid="{00000000-0005-0000-0000-000029D60000}"/>
    <cellStyle name="Uthevingsfarge5 2 2_AVA DVA EL" xfId="35440" xr:uid="{00000000-0005-0000-0000-00002AD60000}"/>
    <cellStyle name="Uthevingsfarge5 2 3" xfId="35441" xr:uid="{00000000-0005-0000-0000-00002BD60000}"/>
    <cellStyle name="Uthevingsfarge5 2 3 2" xfId="40226" xr:uid="{00000000-0005-0000-0000-00002CD60000}"/>
    <cellStyle name="Uthevingsfarge5 2 4" xfId="53135" xr:uid="{00000000-0005-0000-0000-00002DD60000}"/>
    <cellStyle name="Uthevingsfarge5 2 5" xfId="53136" xr:uid="{00000000-0005-0000-0000-00002ED60000}"/>
    <cellStyle name="Uthevingsfarge5 2 6" xfId="53137" xr:uid="{00000000-0005-0000-0000-00002FD60000}"/>
    <cellStyle name="Uthevingsfarge5 2_A02" xfId="55760" xr:uid="{BF9344CD-C9FA-40B8-AA97-9113781D4DEB}"/>
    <cellStyle name="Uthevingsfarge5 3" xfId="35442" xr:uid="{00000000-0005-0000-0000-000031D60000}"/>
    <cellStyle name="Uthevingsfarge5 3 2" xfId="35443" xr:uid="{00000000-0005-0000-0000-000032D60000}"/>
    <cellStyle name="Uthevingsfarge5 3 3" xfId="35444" xr:uid="{00000000-0005-0000-0000-000033D60000}"/>
    <cellStyle name="Uthevingsfarge5 3 4" xfId="40227" xr:uid="{00000000-0005-0000-0000-000034D60000}"/>
    <cellStyle name="Uthevingsfarge5 3_AVA DVA EL" xfId="35445" xr:uid="{00000000-0005-0000-0000-000035D60000}"/>
    <cellStyle name="Uthevingsfarge5 4" xfId="35446" xr:uid="{00000000-0005-0000-0000-000036D60000}"/>
    <cellStyle name="Uthevingsfarge5 4 2" xfId="35447" xr:uid="{00000000-0005-0000-0000-000037D60000}"/>
    <cellStyle name="Uthevingsfarge5 4 3" xfId="35448" xr:uid="{00000000-0005-0000-0000-000038D60000}"/>
    <cellStyle name="Uthevingsfarge5 4 4" xfId="40228" xr:uid="{00000000-0005-0000-0000-000039D60000}"/>
    <cellStyle name="Uthevingsfarge5 4_AVA DVA EL" xfId="35449" xr:uid="{00000000-0005-0000-0000-00003AD60000}"/>
    <cellStyle name="Uthevingsfarge5 5" xfId="35450" xr:uid="{00000000-0005-0000-0000-00003BD60000}"/>
    <cellStyle name="Uthevingsfarge5 6" xfId="35451" xr:uid="{00000000-0005-0000-0000-00003CD60000}"/>
    <cellStyle name="Uthevingsfarge5 7" xfId="35452" xr:uid="{00000000-0005-0000-0000-00003DD60000}"/>
    <cellStyle name="Uthevingsfarge5 8" xfId="53138" xr:uid="{00000000-0005-0000-0000-00003ED60000}"/>
    <cellStyle name="Uthevingsfarge5_4Q16" xfId="53139" xr:uid="{00000000-0005-0000-0000-00003FD60000}"/>
    <cellStyle name="Uthevingsfarge6" xfId="36283" xr:uid="{00000000-0005-0000-0000-000040D60000}"/>
    <cellStyle name="Uthevingsfarge6 2" xfId="11926" xr:uid="{00000000-0005-0000-0000-000041D60000}"/>
    <cellStyle name="Uthevingsfarge6 2 2" xfId="35453" xr:uid="{00000000-0005-0000-0000-000042D60000}"/>
    <cellStyle name="Uthevingsfarge6 2 2 2" xfId="35454" xr:uid="{00000000-0005-0000-0000-000043D60000}"/>
    <cellStyle name="Uthevingsfarge6 2 2 3" xfId="35455" xr:uid="{00000000-0005-0000-0000-000044D60000}"/>
    <cellStyle name="Uthevingsfarge6 2 2 4" xfId="40229" xr:uid="{00000000-0005-0000-0000-000045D60000}"/>
    <cellStyle name="Uthevingsfarge6 2 2_AVA DVA EL" xfId="35456" xr:uid="{00000000-0005-0000-0000-000046D60000}"/>
    <cellStyle name="Uthevingsfarge6 2 3" xfId="35457" xr:uid="{00000000-0005-0000-0000-000047D60000}"/>
    <cellStyle name="Uthevingsfarge6 2 3 2" xfId="40230" xr:uid="{00000000-0005-0000-0000-000048D60000}"/>
    <cellStyle name="Uthevingsfarge6 2 4" xfId="53140" xr:uid="{00000000-0005-0000-0000-000049D60000}"/>
    <cellStyle name="Uthevingsfarge6 2 5" xfId="53141" xr:uid="{00000000-0005-0000-0000-00004AD60000}"/>
    <cellStyle name="Uthevingsfarge6 2 6" xfId="53142" xr:uid="{00000000-0005-0000-0000-00004BD60000}"/>
    <cellStyle name="Uthevingsfarge6 2_A02" xfId="55761" xr:uid="{785141F9-AEAD-4A57-806E-7B43D0CBA058}"/>
    <cellStyle name="Uthevingsfarge6 3" xfId="35458" xr:uid="{00000000-0005-0000-0000-00004DD60000}"/>
    <cellStyle name="Uthevingsfarge6 3 2" xfId="35459" xr:uid="{00000000-0005-0000-0000-00004ED60000}"/>
    <cellStyle name="Uthevingsfarge6 3 3" xfId="35460" xr:uid="{00000000-0005-0000-0000-00004FD60000}"/>
    <cellStyle name="Uthevingsfarge6 3 4" xfId="40231" xr:uid="{00000000-0005-0000-0000-000050D60000}"/>
    <cellStyle name="Uthevingsfarge6 3_AVA DVA EL" xfId="35461" xr:uid="{00000000-0005-0000-0000-000051D60000}"/>
    <cellStyle name="Uthevingsfarge6 4" xfId="35462" xr:uid="{00000000-0005-0000-0000-000052D60000}"/>
    <cellStyle name="Uthevingsfarge6 4 2" xfId="35463" xr:uid="{00000000-0005-0000-0000-000053D60000}"/>
    <cellStyle name="Uthevingsfarge6 4 3" xfId="35464" xr:uid="{00000000-0005-0000-0000-000054D60000}"/>
    <cellStyle name="Uthevingsfarge6 4 4" xfId="40232" xr:uid="{00000000-0005-0000-0000-000055D60000}"/>
    <cellStyle name="Uthevingsfarge6 4_AVA DVA EL" xfId="35465" xr:uid="{00000000-0005-0000-0000-000056D60000}"/>
    <cellStyle name="Uthevingsfarge6 5" xfId="35466" xr:uid="{00000000-0005-0000-0000-000057D60000}"/>
    <cellStyle name="Uthevingsfarge6 6" xfId="35467" xr:uid="{00000000-0005-0000-0000-000058D60000}"/>
    <cellStyle name="Uthevingsfarge6 7" xfId="35468" xr:uid="{00000000-0005-0000-0000-000059D60000}"/>
    <cellStyle name="Uthevingsfarge6 8" xfId="53143" xr:uid="{00000000-0005-0000-0000-00005AD60000}"/>
    <cellStyle name="Uthevingsfarge6_4Q16" xfId="53144" xr:uid="{00000000-0005-0000-0000-00005BD60000}"/>
    <cellStyle name="Uwaga" xfId="35469" xr:uid="{00000000-0005-0000-0000-00005CD60000}"/>
    <cellStyle name="Uwaga 2" xfId="35470" xr:uid="{00000000-0005-0000-0000-00005DD60000}"/>
    <cellStyle name="Uwaga 3" xfId="35471" xr:uid="{00000000-0005-0000-0000-00005ED60000}"/>
    <cellStyle name="Uwaga_AVA DVA EL" xfId="35472" xr:uid="{00000000-0005-0000-0000-00005FD60000}"/>
    <cellStyle name="Valuta (0)_Costi" xfId="35473" xr:uid="{00000000-0005-0000-0000-000060D60000}"/>
    <cellStyle name="Valuta 2" xfId="11927" xr:uid="{00000000-0005-0000-0000-000061D60000}"/>
    <cellStyle name="Valuta 2 2" xfId="35474" xr:uid="{00000000-0005-0000-0000-000062D60000}"/>
    <cellStyle name="Valuta 2 2 2" xfId="35475" xr:uid="{00000000-0005-0000-0000-000063D60000}"/>
    <cellStyle name="Valuta 2 2 3" xfId="35476" xr:uid="{00000000-0005-0000-0000-000064D60000}"/>
    <cellStyle name="Valuta 2 2_AVA DVA EL" xfId="35477" xr:uid="{00000000-0005-0000-0000-000065D60000}"/>
    <cellStyle name="Valuta 2 3" xfId="35478" xr:uid="{00000000-0005-0000-0000-000066D60000}"/>
    <cellStyle name="Valuta 2 4" xfId="53145" xr:uid="{00000000-0005-0000-0000-000067D60000}"/>
    <cellStyle name="Valuta 2_AVA DVA EL" xfId="35479" xr:uid="{00000000-0005-0000-0000-000068D60000}"/>
    <cellStyle name="Valuta 3" xfId="11928" xr:uid="{00000000-0005-0000-0000-000069D60000}"/>
    <cellStyle name="Valuta 3 2" xfId="35480" xr:uid="{00000000-0005-0000-0000-00006AD60000}"/>
    <cellStyle name="Valuta 3 2 2" xfId="35481" xr:uid="{00000000-0005-0000-0000-00006BD60000}"/>
    <cellStyle name="Valuta 3 2 3" xfId="35482" xr:uid="{00000000-0005-0000-0000-00006CD60000}"/>
    <cellStyle name="Valuta 3 2_AVA DVA EL" xfId="35483" xr:uid="{00000000-0005-0000-0000-00006DD60000}"/>
    <cellStyle name="Valuta 3 3" xfId="35484" xr:uid="{00000000-0005-0000-0000-00006ED60000}"/>
    <cellStyle name="Valuta 3 4" xfId="53146" xr:uid="{00000000-0005-0000-0000-00006FD60000}"/>
    <cellStyle name="Valuta 3_AVA DVA EL" xfId="35485" xr:uid="{00000000-0005-0000-0000-000070D60000}"/>
    <cellStyle name="Valuta 4" xfId="35486" xr:uid="{00000000-0005-0000-0000-000071D60000}"/>
    <cellStyle name="Valuta 4 2" xfId="35487" xr:uid="{00000000-0005-0000-0000-000072D60000}"/>
    <cellStyle name="Valuta 4 3" xfId="35488" xr:uid="{00000000-0005-0000-0000-000073D60000}"/>
    <cellStyle name="Valuta 4 4" xfId="53147" xr:uid="{00000000-0005-0000-0000-000074D60000}"/>
    <cellStyle name="Valuta 4_AVA DVA EL" xfId="35489" xr:uid="{00000000-0005-0000-0000-000075D60000}"/>
    <cellStyle name="Varseltekst" xfId="36284" xr:uid="{00000000-0005-0000-0000-000076D60000}"/>
    <cellStyle name="Varseltekst 2" xfId="11929" xr:uid="{00000000-0005-0000-0000-000077D60000}"/>
    <cellStyle name="Varseltekst 2 2" xfId="35490" xr:uid="{00000000-0005-0000-0000-000078D60000}"/>
    <cellStyle name="Varseltekst 2 2 2" xfId="35491" xr:uid="{00000000-0005-0000-0000-000079D60000}"/>
    <cellStyle name="Varseltekst 2 2 3" xfId="35492" xr:uid="{00000000-0005-0000-0000-00007AD60000}"/>
    <cellStyle name="Varseltekst 2 2 4" xfId="40233" xr:uid="{00000000-0005-0000-0000-00007BD60000}"/>
    <cellStyle name="Varseltekst 2 2_AVA DVA EL" xfId="35493" xr:uid="{00000000-0005-0000-0000-00007CD60000}"/>
    <cellStyle name="Varseltekst 2 3" xfId="40234" xr:uid="{00000000-0005-0000-0000-00007DD60000}"/>
    <cellStyle name="Varseltekst 2 4" xfId="53148" xr:uid="{00000000-0005-0000-0000-00007ED60000}"/>
    <cellStyle name="Varseltekst 2 5" xfId="53149" xr:uid="{00000000-0005-0000-0000-00007FD60000}"/>
    <cellStyle name="Varseltekst 2_A02" xfId="55762" xr:uid="{9FD359CF-65F4-4F96-B1E7-9DBC9A948CDA}"/>
    <cellStyle name="Varseltekst 3" xfId="35494" xr:uid="{00000000-0005-0000-0000-000081D60000}"/>
    <cellStyle name="Varseltekst 3 2" xfId="35495" xr:uid="{00000000-0005-0000-0000-000082D60000}"/>
    <cellStyle name="Varseltekst 3 3" xfId="40235" xr:uid="{00000000-0005-0000-0000-000083D60000}"/>
    <cellStyle name="Varseltekst 3_A02" xfId="55763" xr:uid="{B5CA453A-7834-4249-839C-A6B88C74602C}"/>
    <cellStyle name="Varseltekst 4" xfId="35496" xr:uid="{00000000-0005-0000-0000-000085D60000}"/>
    <cellStyle name="Varseltekst 4 2" xfId="35497" xr:uid="{00000000-0005-0000-0000-000086D60000}"/>
    <cellStyle name="Varseltekst 4 3" xfId="35498" xr:uid="{00000000-0005-0000-0000-000087D60000}"/>
    <cellStyle name="Varseltekst 4 4" xfId="40236" xr:uid="{00000000-0005-0000-0000-000088D60000}"/>
    <cellStyle name="Varseltekst 4_AVA DVA EL" xfId="35499" xr:uid="{00000000-0005-0000-0000-000089D60000}"/>
    <cellStyle name="Varseltekst 5" xfId="35500" xr:uid="{00000000-0005-0000-0000-00008AD60000}"/>
    <cellStyle name="Varseltekst 6" xfId="35501" xr:uid="{00000000-0005-0000-0000-00008BD60000}"/>
    <cellStyle name="Varseltekst 7" xfId="53150" xr:uid="{00000000-0005-0000-0000-00008CD60000}"/>
    <cellStyle name="Varseltekst_4Q16" xfId="53151" xr:uid="{00000000-0005-0000-0000-00008DD60000}"/>
    <cellStyle name="w" xfId="35502" xr:uid="{00000000-0005-0000-0000-00008ED60000}"/>
    <cellStyle name="w 2" xfId="35503" xr:uid="{00000000-0005-0000-0000-00008FD60000}"/>
    <cellStyle name="w 3" xfId="35504" xr:uid="{00000000-0005-0000-0000-000090D60000}"/>
    <cellStyle name="w_3. Chng in credit spreads" xfId="53152" xr:uid="{00000000-0005-0000-0000-000091D60000}"/>
    <cellStyle name="w_3. Chng in credit spreads 2" xfId="53153" xr:uid="{00000000-0005-0000-0000-000092D60000}"/>
    <cellStyle name="w_3. Chng in credit spreads_Månedsanalyse" xfId="53154" xr:uid="{00000000-0005-0000-0000-000093D60000}"/>
    <cellStyle name="w_7. Other MTM adjustments" xfId="53155" xr:uid="{00000000-0005-0000-0000-000094D60000}"/>
    <cellStyle name="w_7. Other MTM adjustments 2" xfId="53156" xr:uid="{00000000-0005-0000-0000-000095D60000}"/>
    <cellStyle name="w_7. Other MTM adjustments_Månedsanalyse" xfId="53157" xr:uid="{00000000-0005-0000-0000-000096D60000}"/>
    <cellStyle name="w_AVA DVA EL" xfId="35505" xr:uid="{00000000-0005-0000-0000-000097D60000}"/>
    <cellStyle name="w_Avkortning" xfId="53158" xr:uid="{00000000-0005-0000-0000-000098D60000}"/>
    <cellStyle name="w_Balanse bankkonsern" xfId="35506" xr:uid="{00000000-0005-0000-0000-000099D60000}"/>
    <cellStyle name="w_Balanse bankkonsern_Avkortning" xfId="53159" xr:uid="{00000000-0005-0000-0000-00009AD60000}"/>
    <cellStyle name="w_Balanse bankkonsern_Desember 2017" xfId="53160" xr:uid="{00000000-0005-0000-0000-00009BD60000}"/>
    <cellStyle name="w_Balanse bankkonsern_Note Bank" xfId="53161" xr:uid="{00000000-0005-0000-0000-00009CD60000}"/>
    <cellStyle name="w_Balanse bankkonsern_Note Bankkonsern" xfId="53162" xr:uid="{00000000-0005-0000-0000-00009DD60000}"/>
    <cellStyle name="w_Balanse bankkonsern_September 2017" xfId="53163" xr:uid="{00000000-0005-0000-0000-00009ED60000}"/>
    <cellStyle name="w_Desember 2017" xfId="53164" xr:uid="{00000000-0005-0000-0000-00009FD60000}"/>
    <cellStyle name="w_Juni 2017" xfId="35507" xr:uid="{00000000-0005-0000-0000-0000A0D60000}"/>
    <cellStyle name="w_Juni 2017_Avkortning" xfId="53165" xr:uid="{00000000-0005-0000-0000-0000A1D60000}"/>
    <cellStyle name="w_Juni 2017_Desember 2017" xfId="53166" xr:uid="{00000000-0005-0000-0000-0000A2D60000}"/>
    <cellStyle name="w_Manuell input" xfId="53167" xr:uid="{00000000-0005-0000-0000-0000A4D60000}"/>
    <cellStyle name="w_Manuell input_Månedsanalyse" xfId="53168" xr:uid="{00000000-0005-0000-0000-0000A5D60000}"/>
    <cellStyle name="w_Månedsanalyse" xfId="53169" xr:uid="{00000000-0005-0000-0000-0000A3D60000}"/>
    <cellStyle name="w_Note Bank" xfId="53170" xr:uid="{00000000-0005-0000-0000-0000A6D60000}"/>
    <cellStyle name="w_Note Bankkonsern" xfId="53171" xr:uid="{00000000-0005-0000-0000-0000A7D60000}"/>
    <cellStyle name="w_Results &amp; key fig." xfId="53172" xr:uid="{00000000-0005-0000-0000-0000A8D60000}"/>
    <cellStyle name="w_SAP data_link" xfId="53173" xr:uid="{00000000-0005-0000-0000-0000A9D60000}"/>
    <cellStyle name="w_SAP data_link 2" xfId="53174" xr:uid="{00000000-0005-0000-0000-0000AAD60000}"/>
    <cellStyle name="w_SAP data_link_Månedsanalyse" xfId="53175" xr:uid="{00000000-0005-0000-0000-0000ABD60000}"/>
    <cellStyle name="w_September 2017" xfId="53176" xr:uid="{00000000-0005-0000-0000-0000ACD60000}"/>
    <cellStyle name="w_September 2017_1" xfId="53177" xr:uid="{00000000-0005-0000-0000-0000ADD60000}"/>
    <cellStyle name="Warburg" xfId="35508" xr:uid="{00000000-0005-0000-0000-0000B0D60000}"/>
    <cellStyle name="Warburg 2" xfId="35509" xr:uid="{00000000-0005-0000-0000-0000B1D60000}"/>
    <cellStyle name="Warburg 3" xfId="35510" xr:uid="{00000000-0005-0000-0000-0000B2D60000}"/>
    <cellStyle name="Warburg_AVA DVA EL" xfId="35511"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2" xr:uid="{00000000-0005-0000-0000-0000B8D60000}"/>
    <cellStyle name="Warning Text 2 2 2 2" xfId="35513" xr:uid="{00000000-0005-0000-0000-0000B9D60000}"/>
    <cellStyle name="Warning Text 2 2 2 3" xfId="35514" xr:uid="{00000000-0005-0000-0000-0000BAD60000}"/>
    <cellStyle name="Warning Text 2 2 2_AVA DVA EL" xfId="35515" xr:uid="{00000000-0005-0000-0000-0000BBD60000}"/>
    <cellStyle name="Warning Text 2 2 3" xfId="35516" xr:uid="{00000000-0005-0000-0000-0000BCD60000}"/>
    <cellStyle name="Warning Text 2 2 3 2" xfId="35517" xr:uid="{00000000-0005-0000-0000-0000BDD60000}"/>
    <cellStyle name="Warning Text 2 2 3 3" xfId="35518" xr:uid="{00000000-0005-0000-0000-0000BED60000}"/>
    <cellStyle name="Warning Text 2 2 3_AVA DVA EL" xfId="35519" xr:uid="{00000000-0005-0000-0000-0000BFD60000}"/>
    <cellStyle name="Warning Text 2 2 4" xfId="35520" xr:uid="{00000000-0005-0000-0000-0000C0D60000}"/>
    <cellStyle name="Warning Text 2 2 4 2" xfId="35521" xr:uid="{00000000-0005-0000-0000-0000C1D60000}"/>
    <cellStyle name="Warning Text 2 2 4 3" xfId="35522" xr:uid="{00000000-0005-0000-0000-0000C2D60000}"/>
    <cellStyle name="Warning Text 2 2 4_AVA DVA EL" xfId="35523" xr:uid="{00000000-0005-0000-0000-0000C3D60000}"/>
    <cellStyle name="Warning Text 2 2 5" xfId="35524" xr:uid="{00000000-0005-0000-0000-0000C4D60000}"/>
    <cellStyle name="Warning Text 2 2 5 2" xfId="35525" xr:uid="{00000000-0005-0000-0000-0000C5D60000}"/>
    <cellStyle name="Warning Text 2 2 5 3" xfId="35526" xr:uid="{00000000-0005-0000-0000-0000C6D60000}"/>
    <cellStyle name="Warning Text 2 2 5_AVA DVA EL" xfId="35527" xr:uid="{00000000-0005-0000-0000-0000C7D60000}"/>
    <cellStyle name="Warning Text 2 2 6" xfId="35528" xr:uid="{00000000-0005-0000-0000-0000C8D60000}"/>
    <cellStyle name="Warning Text 2 2 6 2" xfId="35529" xr:uid="{00000000-0005-0000-0000-0000C9D60000}"/>
    <cellStyle name="Warning Text 2 2 6 3" xfId="35530" xr:uid="{00000000-0005-0000-0000-0000CAD60000}"/>
    <cellStyle name="Warning Text 2 2 6_AVA DVA EL" xfId="35531" xr:uid="{00000000-0005-0000-0000-0000CBD60000}"/>
    <cellStyle name="Warning Text 2 2 7" xfId="35532" xr:uid="{00000000-0005-0000-0000-0000CCD60000}"/>
    <cellStyle name="Warning Text 2 2_AVA DVA EL" xfId="35533" xr:uid="{00000000-0005-0000-0000-0000CDD60000}"/>
    <cellStyle name="Warning Text 2 3" xfId="35534" xr:uid="{00000000-0005-0000-0000-0000CED60000}"/>
    <cellStyle name="Warning Text 2 3 2" xfId="35535" xr:uid="{00000000-0005-0000-0000-0000CFD60000}"/>
    <cellStyle name="Warning Text 2 3 3" xfId="35536" xr:uid="{00000000-0005-0000-0000-0000D0D60000}"/>
    <cellStyle name="Warning Text 2 3_AVA DVA EL" xfId="35537" xr:uid="{00000000-0005-0000-0000-0000D1D60000}"/>
    <cellStyle name="Warning Text 2 4" xfId="35538" xr:uid="{00000000-0005-0000-0000-0000D2D60000}"/>
    <cellStyle name="Warning Text 2 4 2" xfId="35539" xr:uid="{00000000-0005-0000-0000-0000D3D60000}"/>
    <cellStyle name="Warning Text 2 4 3" xfId="35540" xr:uid="{00000000-0005-0000-0000-0000D4D60000}"/>
    <cellStyle name="Warning Text 2 4_AVA DVA EL" xfId="35541" xr:uid="{00000000-0005-0000-0000-0000D5D60000}"/>
    <cellStyle name="Warning Text 2 5" xfId="35542" xr:uid="{00000000-0005-0000-0000-0000D6D60000}"/>
    <cellStyle name="Warning Text 2 6" xfId="53178" xr:uid="{00000000-0005-0000-0000-0000D7D60000}"/>
    <cellStyle name="Warning Text 2_4Q16" xfId="35543" xr:uid="{00000000-0005-0000-0000-0000D8D60000}"/>
    <cellStyle name="Warning Text 3" xfId="11934" xr:uid="{00000000-0005-0000-0000-0000D9D60000}"/>
    <cellStyle name="Warning Text 3 2" xfId="35544" xr:uid="{00000000-0005-0000-0000-0000DAD60000}"/>
    <cellStyle name="Warning Text 3 3" xfId="35545" xr:uid="{00000000-0005-0000-0000-0000DBD60000}"/>
    <cellStyle name="Warning Text 3_AVA DVA EL" xfId="35546" xr:uid="{00000000-0005-0000-0000-0000DCD60000}"/>
    <cellStyle name="Warning Text 4" xfId="11935" xr:uid="{00000000-0005-0000-0000-0000DDD60000}"/>
    <cellStyle name="Warning Text 4 2" xfId="35547" xr:uid="{00000000-0005-0000-0000-0000DED60000}"/>
    <cellStyle name="Warning Text 4 2 2" xfId="35548" xr:uid="{00000000-0005-0000-0000-0000DFD60000}"/>
    <cellStyle name="Warning Text 4 2 3" xfId="35549" xr:uid="{00000000-0005-0000-0000-0000E0D60000}"/>
    <cellStyle name="Warning Text 4 2_AVA DVA EL" xfId="35550" xr:uid="{00000000-0005-0000-0000-0000E1D60000}"/>
    <cellStyle name="Warning Text 4 3" xfId="35551" xr:uid="{00000000-0005-0000-0000-0000E2D60000}"/>
    <cellStyle name="Warning Text 4 3 2" xfId="35552" xr:uid="{00000000-0005-0000-0000-0000E3D60000}"/>
    <cellStyle name="Warning Text 4 3 3" xfId="35553" xr:uid="{00000000-0005-0000-0000-0000E4D60000}"/>
    <cellStyle name="Warning Text 4 3_AVA DVA EL" xfId="35554" xr:uid="{00000000-0005-0000-0000-0000E5D60000}"/>
    <cellStyle name="Warning Text 4 4" xfId="35555" xr:uid="{00000000-0005-0000-0000-0000E6D60000}"/>
    <cellStyle name="Warning Text 4 5" xfId="35556" xr:uid="{00000000-0005-0000-0000-0000E7D60000}"/>
    <cellStyle name="Warning Text 4_AVA DVA EL" xfId="35557" xr:uid="{00000000-0005-0000-0000-0000E8D60000}"/>
    <cellStyle name="Warning Text 5" xfId="11936" xr:uid="{00000000-0005-0000-0000-0000E9D60000}"/>
    <cellStyle name="Warning Text 5 2" xfId="35558" xr:uid="{00000000-0005-0000-0000-0000EAD60000}"/>
    <cellStyle name="Warning Text 5 3" xfId="35559" xr:uid="{00000000-0005-0000-0000-0000EBD60000}"/>
    <cellStyle name="Warning Text 5_AVA DVA EL" xfId="35560" xr:uid="{00000000-0005-0000-0000-0000ECD60000}"/>
    <cellStyle name="Warning Text 6" xfId="11937" xr:uid="{00000000-0005-0000-0000-0000EDD60000}"/>
    <cellStyle name="Warning Text 6 2" xfId="35561" xr:uid="{00000000-0005-0000-0000-0000EED60000}"/>
    <cellStyle name="Warning Text 6 3" xfId="35562" xr:uid="{00000000-0005-0000-0000-0000EFD60000}"/>
    <cellStyle name="Warning Text 6_AVA DVA EL" xfId="35563"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4"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45"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79"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4" xr:uid="{00000000-0005-0000-0000-000000D70000}"/>
    <cellStyle name="Year 2 2_3. Chng in credit spreads" xfId="53180" xr:uid="{00000000-0005-0000-0000-000001D70000}"/>
    <cellStyle name="Year 2 3" xfId="11952" xr:uid="{00000000-0005-0000-0000-000002D70000}"/>
    <cellStyle name="Year 2 3 2" xfId="11953" xr:uid="{00000000-0005-0000-0000-000003D70000}"/>
    <cellStyle name="Year 2 3 2 2" xfId="53181"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48" xr:uid="{00000000-0005-0000-0000-00000AD70000}"/>
    <cellStyle name="Year 2 3 9" xfId="36776" xr:uid="{00000000-0005-0000-0000-00000BD70000}"/>
    <cellStyle name="Year 2 3_3. Chng in credit spreads" xfId="53182"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26" xr:uid="{00000000-0005-0000-0000-00002CD70000}"/>
    <cellStyle name="Year 2 9" xfId="36946" xr:uid="{00000000-0005-0000-0000-00002DD70000}"/>
    <cellStyle name="Year 2_3. Chng in credit spreads" xfId="53183" xr:uid="{00000000-0005-0000-0000-00002ED70000}"/>
    <cellStyle name="Year 3" xfId="11990" xr:uid="{00000000-0005-0000-0000-00002FD70000}"/>
    <cellStyle name="Year 3 2" xfId="11991" xr:uid="{00000000-0005-0000-0000-000030D70000}"/>
    <cellStyle name="Year 3 2 2" xfId="35565" xr:uid="{00000000-0005-0000-0000-000031D70000}"/>
    <cellStyle name="Year 3 2 2 2" xfId="53184" xr:uid="{00000000-0005-0000-0000-000032D70000}"/>
    <cellStyle name="Year 3 2 3" xfId="35566" xr:uid="{00000000-0005-0000-0000-000033D70000}"/>
    <cellStyle name="Year 3 2_3. Chng in credit spreads" xfId="53185" xr:uid="{00000000-0005-0000-0000-000034D70000}"/>
    <cellStyle name="Year 3 3" xfId="11992" xr:uid="{00000000-0005-0000-0000-000035D70000}"/>
    <cellStyle name="Year 3 3 2" xfId="53186"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3" xr:uid="{00000000-0005-0000-0000-00003BD70000}"/>
    <cellStyle name="Year 3_3. Chng in credit spreads" xfId="53187" xr:uid="{00000000-0005-0000-0000-00003CD70000}"/>
    <cellStyle name="Year 4" xfId="11997" xr:uid="{00000000-0005-0000-0000-00003DD70000}"/>
    <cellStyle name="Year 4 2" xfId="11998" xr:uid="{00000000-0005-0000-0000-00003ED70000}"/>
    <cellStyle name="Year 4 2 2" xfId="53188"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47" xr:uid="{00000000-0005-0000-0000-000045D70000}"/>
    <cellStyle name="Year 4 9" xfId="36775" xr:uid="{00000000-0005-0000-0000-000046D70000}"/>
    <cellStyle name="Year 4_3. Chng in credit spreads" xfId="53189"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27" xr:uid="{00000000-0005-0000-0000-000067D70000}"/>
    <cellStyle name="Year_1" xfId="53190" xr:uid="{00000000-0005-0000-0000-000068D70000}"/>
    <cellStyle name="YearFormat" xfId="35567" xr:uid="{00000000-0005-0000-0000-000069D70000}"/>
    <cellStyle name="YearFormat 2" xfId="35568" xr:uid="{00000000-0005-0000-0000-00006AD70000}"/>
    <cellStyle name="YearFormat 3" xfId="35569" xr:uid="{00000000-0005-0000-0000-00006BD70000}"/>
    <cellStyle name="YearFormat 4" xfId="40237" xr:uid="{00000000-0005-0000-0000-00006CD70000}"/>
    <cellStyle name="YearFormat_AVA DVA EL" xfId="35570" xr:uid="{00000000-0005-0000-0000-00006DD70000}"/>
    <cellStyle name="Yen" xfId="35571" xr:uid="{00000000-0005-0000-0000-00006ED70000}"/>
    <cellStyle name="Yen 2" xfId="35572" xr:uid="{00000000-0005-0000-0000-00006FD70000}"/>
    <cellStyle name="Yen 3" xfId="35573" xr:uid="{00000000-0005-0000-0000-000070D70000}"/>
    <cellStyle name="Yen_AVA DVA EL" xfId="35574" xr:uid="{00000000-0005-0000-0000-000071D70000}"/>
    <cellStyle name="Złe" xfId="35575" xr:uid="{00000000-0005-0000-0000-000072D70000}"/>
    <cellStyle name="Złe 2" xfId="35576" xr:uid="{00000000-0005-0000-0000-000073D70000}"/>
    <cellStyle name="Złe 3" xfId="35577" xr:uid="{00000000-0005-0000-0000-000074D70000}"/>
    <cellStyle name="Złe_AVA DVA EL" xfId="35578"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5"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49" xr:uid="{00000000-0005-0000-0000-0000EDBB0000}"/>
    <cellStyle name="Összesen 3 13" xfId="36777"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46" xr:uid="{00000000-0005-0000-0000-000027BC0000}"/>
    <cellStyle name="Összesen_A02" xfId="55764" xr:uid="{2F4979C6-4F68-464D-ABE3-D803D4322912}"/>
    <cellStyle name="Акцент1" xfId="35579" xr:uid="{00000000-0005-0000-0000-000076D70000}"/>
    <cellStyle name="Акцент1 2" xfId="35580" xr:uid="{00000000-0005-0000-0000-000077D70000}"/>
    <cellStyle name="Акцент1 3" xfId="35581" xr:uid="{00000000-0005-0000-0000-000078D70000}"/>
    <cellStyle name="Акцент1_AVA DVA EL" xfId="35582" xr:uid="{00000000-0005-0000-0000-000079D70000}"/>
    <cellStyle name="Акцент2" xfId="35583" xr:uid="{00000000-0005-0000-0000-00007AD70000}"/>
    <cellStyle name="Акцент2 2" xfId="35584" xr:uid="{00000000-0005-0000-0000-00007BD70000}"/>
    <cellStyle name="Акцент2 3" xfId="35585" xr:uid="{00000000-0005-0000-0000-00007CD70000}"/>
    <cellStyle name="Акцент2_AVA DVA EL" xfId="35586" xr:uid="{00000000-0005-0000-0000-00007DD70000}"/>
    <cellStyle name="Акцент3" xfId="35587" xr:uid="{00000000-0005-0000-0000-00007ED70000}"/>
    <cellStyle name="Акцент3 2" xfId="35588" xr:uid="{00000000-0005-0000-0000-00007FD70000}"/>
    <cellStyle name="Акцент3 3" xfId="35589" xr:uid="{00000000-0005-0000-0000-000080D70000}"/>
    <cellStyle name="Акцент3_AVA DVA EL" xfId="35590" xr:uid="{00000000-0005-0000-0000-000081D70000}"/>
    <cellStyle name="Акцент4" xfId="35591" xr:uid="{00000000-0005-0000-0000-000082D70000}"/>
    <cellStyle name="Акцент4 2" xfId="35592" xr:uid="{00000000-0005-0000-0000-000083D70000}"/>
    <cellStyle name="Акцент4 3" xfId="35593" xr:uid="{00000000-0005-0000-0000-000084D70000}"/>
    <cellStyle name="Акцент4_AVA DVA EL" xfId="35594" xr:uid="{00000000-0005-0000-0000-000085D70000}"/>
    <cellStyle name="Акцент5" xfId="35595" xr:uid="{00000000-0005-0000-0000-000086D70000}"/>
    <cellStyle name="Акцент5 2" xfId="35596" xr:uid="{00000000-0005-0000-0000-000087D70000}"/>
    <cellStyle name="Акцент5 3" xfId="35597" xr:uid="{00000000-0005-0000-0000-000088D70000}"/>
    <cellStyle name="Акцент5_AVA DVA EL" xfId="35598" xr:uid="{00000000-0005-0000-0000-000089D70000}"/>
    <cellStyle name="Акцент6" xfId="35599" xr:uid="{00000000-0005-0000-0000-00008AD70000}"/>
    <cellStyle name="Акцент6 2" xfId="35600" xr:uid="{00000000-0005-0000-0000-00008BD70000}"/>
    <cellStyle name="Акцент6 3" xfId="35601" xr:uid="{00000000-0005-0000-0000-00008CD70000}"/>
    <cellStyle name="Акцент6_AVA DVA EL" xfId="35602" xr:uid="{00000000-0005-0000-0000-00008DD70000}"/>
    <cellStyle name="Ввод " xfId="35603" xr:uid="{00000000-0005-0000-0000-00008ED70000}"/>
    <cellStyle name="Ввод  2" xfId="35604" xr:uid="{00000000-0005-0000-0000-00008FD70000}"/>
    <cellStyle name="Ввод  3" xfId="35605" xr:uid="{00000000-0005-0000-0000-000090D70000}"/>
    <cellStyle name="Ввод  4" xfId="40238" xr:uid="{00000000-0005-0000-0000-000091D70000}"/>
    <cellStyle name="Ввод _AVA DVA EL" xfId="35606" xr:uid="{00000000-0005-0000-0000-000092D70000}"/>
    <cellStyle name="Вывод" xfId="35607" xr:uid="{00000000-0005-0000-0000-000093D70000}"/>
    <cellStyle name="Вывод 2" xfId="35608" xr:uid="{00000000-0005-0000-0000-000094D70000}"/>
    <cellStyle name="Вывод 3" xfId="35609" xr:uid="{00000000-0005-0000-0000-000095D70000}"/>
    <cellStyle name="Вывод_AVA DVA EL" xfId="35610" xr:uid="{00000000-0005-0000-0000-000096D70000}"/>
    <cellStyle name="Вычисление" xfId="35611" xr:uid="{00000000-0005-0000-0000-000097D70000}"/>
    <cellStyle name="Вычисление 2" xfId="35612" xr:uid="{00000000-0005-0000-0000-000098D70000}"/>
    <cellStyle name="Вычисление 3" xfId="35613" xr:uid="{00000000-0005-0000-0000-000099D70000}"/>
    <cellStyle name="Вычисление_AVA DVA EL" xfId="35614" xr:uid="{00000000-0005-0000-0000-00009AD70000}"/>
    <cellStyle name="Гиперссылка 2" xfId="35615" xr:uid="{00000000-0005-0000-0000-00009BD70000}"/>
    <cellStyle name="Гиперссылка 2 2" xfId="35616" xr:uid="{00000000-0005-0000-0000-00009CD70000}"/>
    <cellStyle name="Гиперссылка 2 3" xfId="35617" xr:uid="{00000000-0005-0000-0000-00009DD70000}"/>
    <cellStyle name="Гиперссылка 2_AVA DVA EL" xfId="35618" xr:uid="{00000000-0005-0000-0000-00009ED70000}"/>
    <cellStyle name="Заголовок 1" xfId="35619" xr:uid="{00000000-0005-0000-0000-00009FD70000}"/>
    <cellStyle name="Заголовок 1 2" xfId="35620" xr:uid="{00000000-0005-0000-0000-0000A0D70000}"/>
    <cellStyle name="Заголовок 1 3" xfId="35621" xr:uid="{00000000-0005-0000-0000-0000A1D70000}"/>
    <cellStyle name="Заголовок 1_AVA DVA EL" xfId="35622" xr:uid="{00000000-0005-0000-0000-0000A2D70000}"/>
    <cellStyle name="Заголовок 2" xfId="35623" xr:uid="{00000000-0005-0000-0000-0000A3D70000}"/>
    <cellStyle name="Заголовок 2 2" xfId="35624" xr:uid="{00000000-0005-0000-0000-0000A4D70000}"/>
    <cellStyle name="Заголовок 2 3" xfId="35625" xr:uid="{00000000-0005-0000-0000-0000A5D70000}"/>
    <cellStyle name="Заголовок 2_AVA DVA EL" xfId="35626" xr:uid="{00000000-0005-0000-0000-0000A6D70000}"/>
    <cellStyle name="Заголовок 3" xfId="35627" xr:uid="{00000000-0005-0000-0000-0000A7D70000}"/>
    <cellStyle name="Заголовок 3 2" xfId="35628" xr:uid="{00000000-0005-0000-0000-0000A8D70000}"/>
    <cellStyle name="Заголовок 3 3" xfId="35629" xr:uid="{00000000-0005-0000-0000-0000A9D70000}"/>
    <cellStyle name="Заголовок 3_AVA DVA EL" xfId="35630" xr:uid="{00000000-0005-0000-0000-0000AAD70000}"/>
    <cellStyle name="Заголовок 4" xfId="35631" xr:uid="{00000000-0005-0000-0000-0000ABD70000}"/>
    <cellStyle name="Заголовок 4 2" xfId="35632" xr:uid="{00000000-0005-0000-0000-0000ACD70000}"/>
    <cellStyle name="Заголовок 4 3" xfId="35633" xr:uid="{00000000-0005-0000-0000-0000ADD70000}"/>
    <cellStyle name="Заголовок 4_AVA DVA EL" xfId="35634" xr:uid="{00000000-0005-0000-0000-0000AED70000}"/>
    <cellStyle name="Итог" xfId="35635" xr:uid="{00000000-0005-0000-0000-0000AFD70000}"/>
    <cellStyle name="Итог 2" xfId="35636" xr:uid="{00000000-0005-0000-0000-0000B0D70000}"/>
    <cellStyle name="Итог 3" xfId="35637" xr:uid="{00000000-0005-0000-0000-0000B1D70000}"/>
    <cellStyle name="Итог_AVA DVA EL" xfId="35638" xr:uid="{00000000-0005-0000-0000-0000B2D70000}"/>
    <cellStyle name="Контрольная ячейка" xfId="35639" xr:uid="{00000000-0005-0000-0000-0000B3D70000}"/>
    <cellStyle name="Контрольная ячейка 2" xfId="35640" xr:uid="{00000000-0005-0000-0000-0000B4D70000}"/>
    <cellStyle name="Контрольная ячейка 3" xfId="35641" xr:uid="{00000000-0005-0000-0000-0000B5D70000}"/>
    <cellStyle name="Контрольная ячейка_AVA DVA EL" xfId="35642" xr:uid="{00000000-0005-0000-0000-0000B6D70000}"/>
    <cellStyle name="Название" xfId="35643" xr:uid="{00000000-0005-0000-0000-0000B7D70000}"/>
    <cellStyle name="Название 2" xfId="35644" xr:uid="{00000000-0005-0000-0000-0000B8D70000}"/>
    <cellStyle name="Название 3" xfId="35645" xr:uid="{00000000-0005-0000-0000-0000B9D70000}"/>
    <cellStyle name="Название_AVA DVA EL" xfId="35646" xr:uid="{00000000-0005-0000-0000-0000BAD70000}"/>
    <cellStyle name="Нейтральный" xfId="35647" xr:uid="{00000000-0005-0000-0000-0000BBD70000}"/>
    <cellStyle name="Нейтральный 2" xfId="35648" xr:uid="{00000000-0005-0000-0000-0000BCD70000}"/>
    <cellStyle name="Нейтральный 3" xfId="35649" xr:uid="{00000000-0005-0000-0000-0000BDD70000}"/>
    <cellStyle name="Нейтральный_AVA DVA EL" xfId="35650" xr:uid="{00000000-0005-0000-0000-0000BED70000}"/>
    <cellStyle name="Обычный 2" xfId="40239" xr:uid="{00000000-0005-0000-0000-0000BFD70000}"/>
    <cellStyle name="Обычный_Книга2" xfId="35651" xr:uid="{00000000-0005-0000-0000-0000C0D70000}"/>
    <cellStyle name="Плохой" xfId="35652" xr:uid="{00000000-0005-0000-0000-0000C1D70000}"/>
    <cellStyle name="Плохой 2" xfId="35653" xr:uid="{00000000-0005-0000-0000-0000C2D70000}"/>
    <cellStyle name="Плохой 3" xfId="35654" xr:uid="{00000000-0005-0000-0000-0000C3D70000}"/>
    <cellStyle name="Плохой_AVA DVA EL" xfId="35655" xr:uid="{00000000-0005-0000-0000-0000C4D70000}"/>
    <cellStyle name="Пояснение" xfId="35656" xr:uid="{00000000-0005-0000-0000-0000C5D70000}"/>
    <cellStyle name="Пояснение 2" xfId="35657" xr:uid="{00000000-0005-0000-0000-0000C6D70000}"/>
    <cellStyle name="Пояснение 3" xfId="35658" xr:uid="{00000000-0005-0000-0000-0000C7D70000}"/>
    <cellStyle name="Пояснение_AVA DVA EL" xfId="35659" xr:uid="{00000000-0005-0000-0000-0000C8D70000}"/>
    <cellStyle name="Примечание" xfId="35660" xr:uid="{00000000-0005-0000-0000-0000C9D70000}"/>
    <cellStyle name="Примечание 2" xfId="35661" xr:uid="{00000000-0005-0000-0000-0000CAD70000}"/>
    <cellStyle name="Примечание 3" xfId="35662" xr:uid="{00000000-0005-0000-0000-0000CBD70000}"/>
    <cellStyle name="Примечание 4" xfId="53191" xr:uid="{00000000-0005-0000-0000-0000CCD70000}"/>
    <cellStyle name="Примечание_AVA DVA EL" xfId="35663" xr:uid="{00000000-0005-0000-0000-0000CDD70000}"/>
    <cellStyle name="Связанная ячейка" xfId="35664" xr:uid="{00000000-0005-0000-0000-0000CED70000}"/>
    <cellStyle name="Связанная ячейка 2" xfId="35665" xr:uid="{00000000-0005-0000-0000-0000CFD70000}"/>
    <cellStyle name="Связанная ячейка 3" xfId="35666" xr:uid="{00000000-0005-0000-0000-0000D0D70000}"/>
    <cellStyle name="Связанная ячейка_AVA DVA EL" xfId="35667" xr:uid="{00000000-0005-0000-0000-0000D1D70000}"/>
    <cellStyle name="Текст предупреждения" xfId="35668" xr:uid="{00000000-0005-0000-0000-0000D2D70000}"/>
    <cellStyle name="Текст предупреждения 2" xfId="35669" xr:uid="{00000000-0005-0000-0000-0000D3D70000}"/>
    <cellStyle name="Текст предупреждения 3" xfId="35670" xr:uid="{00000000-0005-0000-0000-0000D4D70000}"/>
    <cellStyle name="Текст предупреждения_AVA DVA EL" xfId="35671" xr:uid="{00000000-0005-0000-0000-0000D5D70000}"/>
    <cellStyle name="Финансовый 2" xfId="40240" xr:uid="{00000000-0005-0000-0000-0000D6D70000}"/>
    <cellStyle name="Финансовый_Книга2" xfId="35672" xr:uid="{00000000-0005-0000-0000-0000D7D70000}"/>
    <cellStyle name="Хороший" xfId="35673" xr:uid="{00000000-0005-0000-0000-0000D8D70000}"/>
    <cellStyle name="Хороший 2" xfId="35674" xr:uid="{00000000-0005-0000-0000-0000D9D70000}"/>
    <cellStyle name="Хороший 3" xfId="35675" xr:uid="{00000000-0005-0000-0000-0000DAD70000}"/>
    <cellStyle name="Хороший_AVA DVA EL" xfId="35676" xr:uid="{00000000-0005-0000-0000-0000DBD70000}"/>
  </cellStyles>
  <dxfs count="3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66FFFF"/>
      <color rgb="FFFFFF99"/>
      <color rgb="FFFFFF66"/>
      <color rgb="FF007272"/>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1</xdr:col>
      <xdr:colOff>834390</xdr:colOff>
      <xdr:row>17</xdr:row>
      <xdr:rowOff>85091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3450980</xdr:colOff>
      <xdr:row>30</xdr:row>
      <xdr:rowOff>21983</xdr:rowOff>
    </xdr:from>
    <xdr:to>
      <xdr:col>3</xdr:col>
      <xdr:colOff>334593</xdr:colOff>
      <xdr:row>32</xdr:row>
      <xdr:rowOff>51290</xdr:rowOff>
    </xdr:to>
    <xdr:pic>
      <xdr:nvPicPr>
        <xdr:cNvPr id="2" name="Bilde 1">
          <a:extLst>
            <a:ext uri="{FF2B5EF4-FFF2-40B4-BE49-F238E27FC236}">
              <a16:creationId xmlns:a16="http://schemas.microsoft.com/office/drawing/2014/main" id="{919D3F9D-A3B9-7B1E-1497-4DFE8C5C6D90}"/>
            </a:ext>
          </a:extLst>
        </xdr:cNvPr>
        <xdr:cNvPicPr>
          <a:picLocks noChangeAspect="1"/>
        </xdr:cNvPicPr>
      </xdr:nvPicPr>
      <xdr:blipFill>
        <a:blip xmlns:r="http://schemas.openxmlformats.org/officeDocument/2006/relationships" r:embed="rId1"/>
        <a:stretch>
          <a:fillRect/>
        </a:stretch>
      </xdr:blipFill>
      <xdr:spPr>
        <a:xfrm>
          <a:off x="3956538" y="5326675"/>
          <a:ext cx="1396997" cy="3370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271</xdr:row>
      <xdr:rowOff>0</xdr:rowOff>
    </xdr:from>
    <xdr:ext cx="184731" cy="264560"/>
    <xdr:sp macro="" textlink="">
      <xdr:nvSpPr>
        <xdr:cNvPr id="2" name="TekstSylinder 3">
          <a:extLst>
            <a:ext uri="{FF2B5EF4-FFF2-40B4-BE49-F238E27FC236}">
              <a16:creationId xmlns:a16="http://schemas.microsoft.com/office/drawing/2014/main" id="{6500FE79-4B79-4570-9816-0C835587640F}"/>
            </a:ext>
          </a:extLst>
        </xdr:cNvPr>
        <xdr:cNvSpPr txBox="1"/>
      </xdr:nvSpPr>
      <xdr:spPr>
        <a:xfrm>
          <a:off x="0" y="397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line.skramstad@dnb.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8" Type="http://schemas.openxmlformats.org/officeDocument/2006/relationships/hyperlink" Target="https://www.ir.dnb.no/funding-and-rating/funding-programmes" TargetMode="External"/><Relationship Id="rId3" Type="http://schemas.openxmlformats.org/officeDocument/2006/relationships/hyperlink" Target="https://www.ir.dnb.no/funding-and-rating/funding-programmes" TargetMode="External"/><Relationship Id="rId7" Type="http://schemas.openxmlformats.org/officeDocument/2006/relationships/hyperlink" Target="https://www.ir.dnb.no/funding-and-rating/funding-programmes" TargetMode="External"/><Relationship Id="rId2" Type="http://schemas.openxmlformats.org/officeDocument/2006/relationships/hyperlink" Target="https://www.ir.dnb.no/funding-and-rating/funding-programmes" TargetMode="External"/><Relationship Id="rId1" Type="http://schemas.openxmlformats.org/officeDocument/2006/relationships/hyperlink" Target="https://www.ir.dnb.no/funding-and-rating/funding-programmes" TargetMode="External"/><Relationship Id="rId6" Type="http://schemas.openxmlformats.org/officeDocument/2006/relationships/hyperlink" Target="https://www.ir.dnb.no/funding-and-rating/funding-programmes" TargetMode="External"/><Relationship Id="rId5" Type="http://schemas.openxmlformats.org/officeDocument/2006/relationships/hyperlink" Target="https://www.ir.dnb.no/funding-and-rating/funding-programmes" TargetMode="External"/><Relationship Id="rId4" Type="http://schemas.openxmlformats.org/officeDocument/2006/relationships/hyperlink" Target="https://www.ir.dnb.no/funding-and-rating/funding-programmes" TargetMode="External"/><Relationship Id="rId9"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B1:O26"/>
  <sheetViews>
    <sheetView showGridLines="0" showRowColHeaders="0" tabSelected="1" showWhiteSpace="0" zoomScale="85" zoomScaleNormal="85" zoomScaleSheetLayoutView="100" zoomScalePageLayoutView="25" workbookViewId="0"/>
  </sheetViews>
  <sheetFormatPr baseColWidth="10" defaultColWidth="12.5703125" defaultRowHeight="11.25"/>
  <cols>
    <col min="1" max="1" width="2.5703125" style="3" customWidth="1"/>
    <col min="2" max="2" width="101" style="3" bestFit="1" customWidth="1"/>
    <col min="3"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85546875" style="3" customWidth="1"/>
    <col min="14" max="17" width="12.5703125" style="3"/>
    <col min="18" max="18" width="5.140625" style="3" customWidth="1"/>
    <col min="19" max="16384" width="12.5703125" style="3"/>
  </cols>
  <sheetData>
    <row r="1" spans="2:15" ht="15" customHeight="1"/>
    <row r="2" spans="2:15" ht="33">
      <c r="B2" s="972" t="s">
        <v>0</v>
      </c>
    </row>
    <row r="6" spans="2:15" ht="23.25">
      <c r="B6" s="104" t="s">
        <v>1</v>
      </c>
    </row>
    <row r="7" spans="2:15" ht="18">
      <c r="B7" s="105" t="s">
        <v>2</v>
      </c>
    </row>
    <row r="8" spans="2:15" ht="12">
      <c r="B8" s="103"/>
    </row>
    <row r="11" spans="2:15" ht="249.75">
      <c r="B11" s="2370" t="s">
        <v>2661</v>
      </c>
      <c r="C11" s="2370"/>
      <c r="D11" s="2370"/>
      <c r="E11" s="2370"/>
      <c r="F11" s="2370"/>
      <c r="H11"/>
      <c r="I11"/>
      <c r="J11"/>
      <c r="K11"/>
      <c r="L11"/>
      <c r="M11"/>
      <c r="N11"/>
      <c r="O11"/>
    </row>
    <row r="12" spans="2:15" ht="124.5">
      <c r="G12" s="102"/>
    </row>
    <row r="26" spans="4:4" ht="124.5">
      <c r="D26" s="102"/>
    </row>
  </sheetData>
  <sheetProtection formatCells="0" formatColumns="0" formatRows="0" insertColumns="0" insertRows="0" insertHyperlinks="0" deleteColumns="0" deleteRows="0" sort="0" autoFilter="0" pivotTables="0"/>
  <dataConsolidate/>
  <mergeCells count="1">
    <mergeCell ref="B11:F11"/>
  </mergeCells>
  <printOptions horizontalCentered="1" verticalCentered="1"/>
  <pageMargins left="0.25" right="0.25" top="0.75" bottom="0.75" header="0.3" footer="0.3"/>
  <pageSetup paperSize="9" scale="83"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15" zoomScaleNormal="115" workbookViewId="0"/>
  </sheetViews>
  <sheetFormatPr baseColWidth="10" defaultColWidth="12.5703125" defaultRowHeight="11.25"/>
  <cols>
    <col min="1" max="1" width="2.5703125" style="2" customWidth="1"/>
    <col min="2" max="2" width="51.42578125" style="2" customWidth="1"/>
    <col min="3" max="3" width="19.85546875" style="2" customWidth="1"/>
    <col min="4" max="16384" width="12.5703125" style="2"/>
  </cols>
  <sheetData>
    <row r="1" spans="1:13" s="4" customFormat="1" ht="15" customHeight="1">
      <c r="A1" s="3"/>
    </row>
    <row r="2" spans="1:13" s="4" customFormat="1" ht="20.25">
      <c r="B2" s="1302" t="s">
        <v>3</v>
      </c>
      <c r="C2" s="1303"/>
      <c r="D2" s="1303"/>
      <c r="E2" s="1303"/>
    </row>
    <row r="3" spans="1:13">
      <c r="B3" s="545"/>
      <c r="C3" s="545"/>
      <c r="D3" s="545"/>
      <c r="E3" s="545"/>
    </row>
    <row r="4" spans="1:13" ht="12.75">
      <c r="B4" s="971" t="s">
        <v>4</v>
      </c>
    </row>
    <row r="5" spans="1:13" ht="12.95" customHeight="1">
      <c r="B5" s="2" t="s">
        <v>5</v>
      </c>
    </row>
    <row r="7" spans="1:13" ht="12.75">
      <c r="B7" s="971" t="s">
        <v>6</v>
      </c>
      <c r="M7" s="3"/>
    </row>
    <row r="8" spans="1:13" ht="12.95" customHeight="1">
      <c r="B8" s="74" t="s">
        <v>7</v>
      </c>
      <c r="C8" s="77" t="s">
        <v>8</v>
      </c>
      <c r="D8" s="1486" t="s">
        <v>2345</v>
      </c>
    </row>
    <row r="9" spans="1:13" ht="12.95" customHeight="1">
      <c r="B9" s="74" t="s">
        <v>9</v>
      </c>
      <c r="C9" s="77" t="s">
        <v>10</v>
      </c>
      <c r="D9" s="76" t="s">
        <v>11</v>
      </c>
    </row>
    <row r="10" spans="1:13" s="5" customFormat="1" ht="12.95" customHeight="1">
      <c r="A10" s="1"/>
      <c r="B10" s="74" t="s">
        <v>12</v>
      </c>
      <c r="C10" s="74" t="s">
        <v>13</v>
      </c>
      <c r="D10" s="76" t="s">
        <v>14</v>
      </c>
      <c r="E10" s="51"/>
    </row>
    <row r="12" spans="1:13" ht="12.75">
      <c r="B12" s="971" t="s">
        <v>15</v>
      </c>
    </row>
    <row r="13" spans="1:13" ht="12.95" customHeight="1">
      <c r="B13" s="2" t="s">
        <v>16</v>
      </c>
    </row>
    <row r="14" spans="1:13" ht="12.95" customHeight="1">
      <c r="B14" s="2" t="s">
        <v>17</v>
      </c>
    </row>
    <row r="16" spans="1:13" ht="12.75">
      <c r="B16" s="971" t="s">
        <v>18</v>
      </c>
    </row>
    <row r="17" spans="2:2" ht="12.95" customHeight="1">
      <c r="B17" s="2" t="s">
        <v>19</v>
      </c>
    </row>
    <row r="18" spans="2:2" ht="12.95" customHeight="1">
      <c r="B18" s="2" t="s">
        <v>20</v>
      </c>
    </row>
    <row r="20" spans="2:2" ht="12.75">
      <c r="B20" s="971" t="s">
        <v>21</v>
      </c>
    </row>
    <row r="21" spans="2:2" ht="12.95" customHeight="1">
      <c r="B21" s="2" t="s">
        <v>22</v>
      </c>
    </row>
    <row r="23" spans="2:2" ht="12.75">
      <c r="B23" s="971" t="s">
        <v>23</v>
      </c>
    </row>
    <row r="24" spans="2:2" ht="12.95" customHeight="1">
      <c r="B24" s="2" t="s">
        <v>24</v>
      </c>
    </row>
  </sheetData>
  <sheetProtection formatCells="0" formatColumns="0" formatRows="0" insertColumns="0" insertRows="0" insertHyperlinks="0" deleteColumns="0" deleteRows="0" sort="0" autoFilter="0" pivotTables="0"/>
  <hyperlinks>
    <hyperlink ref="C8" r:id="rId1" xr:uid="{F6AAFF03-1886-4112-8FEB-C33AE044F19F}"/>
  </hyperlinks>
  <printOptions horizontalCentered="1" verticalCentered="1"/>
  <pageMargins left="0.25" right="0.25"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3748-0BCE-4C28-9842-7C97B66A9C9B}">
  <sheetPr codeName="Sheet1">
    <pageSetUpPr fitToPage="1"/>
  </sheetPr>
  <dimension ref="A1:T124"/>
  <sheetViews>
    <sheetView showGridLines="0" showRowColHeaders="0" zoomScale="121" zoomScaleNormal="121" zoomScaleSheetLayoutView="100" workbookViewId="0"/>
  </sheetViews>
  <sheetFormatPr baseColWidth="10" defaultColWidth="9.140625" defaultRowHeight="15"/>
  <cols>
    <col min="1" max="1" width="2.5703125" customWidth="1"/>
    <col min="2" max="2" width="6.42578125" customWidth="1"/>
    <col min="3" max="3" width="9.5703125" customWidth="1"/>
    <col min="4" max="4" width="68" customWidth="1"/>
    <col min="5" max="5" width="9.5703125" style="276" customWidth="1"/>
    <col min="6" max="6" width="48.42578125" style="276" customWidth="1"/>
    <col min="7" max="7" width="14" customWidth="1"/>
    <col min="8" max="8" width="11.5703125" customWidth="1"/>
  </cols>
  <sheetData>
    <row r="1" spans="1:10">
      <c r="B1" s="205"/>
      <c r="C1" s="205"/>
      <c r="D1" s="274"/>
      <c r="E1" s="275"/>
      <c r="F1" s="275"/>
      <c r="G1" s="4"/>
    </row>
    <row r="2" spans="1:10" ht="20.25">
      <c r="B2" s="1302" t="s">
        <v>25</v>
      </c>
      <c r="C2" s="206"/>
      <c r="G2" s="1304"/>
    </row>
    <row r="3" spans="1:10">
      <c r="B3" s="712" t="s">
        <v>26</v>
      </c>
      <c r="C3" s="713"/>
      <c r="D3" s="712"/>
      <c r="E3" s="714"/>
      <c r="F3" s="2371" t="s">
        <v>2662</v>
      </c>
      <c r="G3" s="2371"/>
    </row>
    <row r="4" spans="1:10" s="277" customFormat="1" ht="12">
      <c r="B4" s="1305" t="s">
        <v>28</v>
      </c>
      <c r="C4" s="1306"/>
      <c r="D4" s="1307"/>
      <c r="E4" s="1308" t="s">
        <v>29</v>
      </c>
      <c r="F4" s="1308" t="s">
        <v>3129</v>
      </c>
      <c r="G4" s="1309" t="s">
        <v>30</v>
      </c>
    </row>
    <row r="5" spans="1:10" s="277" customFormat="1" ht="12">
      <c r="B5" s="252"/>
      <c r="C5" s="253"/>
      <c r="D5" s="254"/>
      <c r="E5" s="255"/>
      <c r="F5" s="255"/>
      <c r="G5" s="254"/>
    </row>
    <row r="6" spans="1:10" ht="20.100000000000001" customHeight="1">
      <c r="B6" s="2372" t="s">
        <v>31</v>
      </c>
      <c r="C6" s="2372"/>
      <c r="D6" s="2372"/>
      <c r="E6" s="2372"/>
      <c r="F6" s="2372"/>
      <c r="G6" s="2372"/>
      <c r="J6" s="1885"/>
    </row>
    <row r="7" spans="1:10" s="207" customFormat="1" ht="12" customHeight="1">
      <c r="A7" s="207" t="s">
        <v>32</v>
      </c>
      <c r="B7" s="1676"/>
      <c r="C7" s="705" t="s">
        <v>33</v>
      </c>
      <c r="D7" s="706" t="s">
        <v>34</v>
      </c>
      <c r="E7" s="928" t="s">
        <v>35</v>
      </c>
      <c r="F7" s="706" t="s">
        <v>36</v>
      </c>
      <c r="G7" s="1218" t="s">
        <v>37</v>
      </c>
    </row>
    <row r="8" spans="1:10" s="207" customFormat="1" ht="12" customHeight="1">
      <c r="B8" s="1676"/>
      <c r="C8" s="705" t="s">
        <v>38</v>
      </c>
      <c r="D8" s="706" t="s">
        <v>39</v>
      </c>
      <c r="E8" s="928" t="s">
        <v>35</v>
      </c>
      <c r="F8" s="706" t="s">
        <v>40</v>
      </c>
      <c r="G8" s="930" t="s">
        <v>37</v>
      </c>
    </row>
    <row r="9" spans="1:10" ht="19.5" customHeight="1">
      <c r="B9" s="273" t="s">
        <v>42</v>
      </c>
      <c r="C9" s="273"/>
      <c r="D9" s="273"/>
      <c r="E9" s="199"/>
      <c r="F9" s="199"/>
      <c r="G9" s="273"/>
    </row>
    <row r="10" spans="1:10" s="706" customFormat="1" ht="12" customHeight="1">
      <c r="B10" s="1674"/>
      <c r="C10" s="705" t="s">
        <v>43</v>
      </c>
      <c r="D10" s="706" t="s">
        <v>44</v>
      </c>
      <c r="E10" s="928" t="s">
        <v>45</v>
      </c>
      <c r="F10" s="706" t="s">
        <v>46</v>
      </c>
      <c r="G10" s="930" t="s">
        <v>41</v>
      </c>
    </row>
    <row r="11" spans="1:10" s="706" customFormat="1" ht="12" customHeight="1">
      <c r="B11" s="1674"/>
      <c r="C11" s="705" t="s">
        <v>47</v>
      </c>
      <c r="D11" s="706" t="s">
        <v>48</v>
      </c>
      <c r="E11" s="928" t="s">
        <v>45</v>
      </c>
      <c r="F11" s="706" t="s">
        <v>49</v>
      </c>
      <c r="G11" s="930" t="s">
        <v>41</v>
      </c>
    </row>
    <row r="12" spans="1:10" s="207" customFormat="1" ht="12" customHeight="1">
      <c r="B12" s="1676"/>
      <c r="C12" s="705" t="s">
        <v>50</v>
      </c>
      <c r="D12" s="706" t="s">
        <v>51</v>
      </c>
      <c r="E12" s="928" t="s">
        <v>45</v>
      </c>
      <c r="F12" s="928" t="s">
        <v>52</v>
      </c>
      <c r="G12" s="707" t="s">
        <v>53</v>
      </c>
    </row>
    <row r="13" spans="1:10" s="207" customFormat="1" ht="12" customHeight="1">
      <c r="B13" s="1676"/>
      <c r="C13" s="705" t="s">
        <v>54</v>
      </c>
      <c r="D13" s="706" t="s">
        <v>55</v>
      </c>
      <c r="E13" s="928" t="s">
        <v>45</v>
      </c>
      <c r="F13" s="928" t="s">
        <v>56</v>
      </c>
      <c r="G13" s="707" t="s">
        <v>53</v>
      </c>
    </row>
    <row r="14" spans="1:10" s="207" customFormat="1" ht="12" customHeight="1">
      <c r="B14" s="1676"/>
      <c r="C14" s="705" t="s">
        <v>2850</v>
      </c>
      <c r="D14" s="706" t="s">
        <v>2852</v>
      </c>
      <c r="E14" s="928" t="s">
        <v>45</v>
      </c>
      <c r="F14" s="928" t="s">
        <v>2922</v>
      </c>
      <c r="G14" s="930" t="s">
        <v>41</v>
      </c>
    </row>
    <row r="15" spans="1:10" s="207" customFormat="1" ht="12" customHeight="1">
      <c r="B15" s="1676"/>
      <c r="C15" s="705" t="s">
        <v>2851</v>
      </c>
      <c r="D15" s="706" t="s">
        <v>2853</v>
      </c>
      <c r="E15" s="928" t="s">
        <v>45</v>
      </c>
      <c r="F15" s="928" t="s">
        <v>2922</v>
      </c>
      <c r="G15" s="930" t="s">
        <v>41</v>
      </c>
    </row>
    <row r="16" spans="1:10" s="64" customFormat="1" ht="20.100000000000001" customHeight="1">
      <c r="B16" s="2372" t="s">
        <v>57</v>
      </c>
      <c r="C16" s="2372"/>
      <c r="D16" s="2372"/>
      <c r="E16" s="2372"/>
      <c r="F16" s="2372"/>
      <c r="G16" s="2372"/>
    </row>
    <row r="17" spans="2:20" s="706" customFormat="1" ht="19.5" customHeight="1">
      <c r="B17" s="1674"/>
      <c r="C17" s="1217" t="s">
        <v>58</v>
      </c>
      <c r="D17" s="1106" t="s">
        <v>59</v>
      </c>
      <c r="E17" s="706" t="s">
        <v>60</v>
      </c>
      <c r="F17" s="706" t="s">
        <v>61</v>
      </c>
      <c r="G17" s="707" t="s">
        <v>53</v>
      </c>
      <c r="H17" s="207"/>
    </row>
    <row r="18" spans="2:20" s="706" customFormat="1" ht="12" customHeight="1">
      <c r="B18" s="1674"/>
      <c r="C18" s="705" t="s">
        <v>62</v>
      </c>
      <c r="D18" s="706" t="s">
        <v>63</v>
      </c>
      <c r="E18" s="706" t="s">
        <v>60</v>
      </c>
      <c r="F18" s="706" t="s">
        <v>64</v>
      </c>
      <c r="G18" s="707" t="s">
        <v>53</v>
      </c>
      <c r="H18" s="207"/>
    </row>
    <row r="19" spans="2:20" s="706" customFormat="1" ht="12" customHeight="1">
      <c r="B19" s="1674"/>
      <c r="C19" s="705" t="s">
        <v>65</v>
      </c>
      <c r="D19" s="706" t="s">
        <v>66</v>
      </c>
      <c r="E19" s="706" t="s">
        <v>60</v>
      </c>
      <c r="F19" s="706" t="s">
        <v>67</v>
      </c>
      <c r="G19" s="707" t="s">
        <v>53</v>
      </c>
      <c r="H19" s="207"/>
    </row>
    <row r="20" spans="2:20" s="706" customFormat="1" ht="12" customHeight="1">
      <c r="B20" s="1674"/>
      <c r="C20" s="705" t="s">
        <v>68</v>
      </c>
      <c r="D20" s="706" t="s">
        <v>69</v>
      </c>
      <c r="E20" s="928" t="s">
        <v>60</v>
      </c>
      <c r="F20" s="706" t="s">
        <v>70</v>
      </c>
      <c r="G20" s="707" t="s">
        <v>53</v>
      </c>
      <c r="H20" s="207"/>
    </row>
    <row r="21" spans="2:20" s="64" customFormat="1" ht="20.100000000000001" customHeight="1">
      <c r="B21" s="273" t="s">
        <v>71</v>
      </c>
      <c r="C21" s="273"/>
      <c r="D21" s="273"/>
      <c r="E21" s="199"/>
      <c r="F21" s="199"/>
      <c r="G21" s="273"/>
      <c r="T21" s="61"/>
    </row>
    <row r="22" spans="2:20" s="706" customFormat="1" ht="12" customHeight="1">
      <c r="B22" s="1674"/>
      <c r="C22" s="705" t="s">
        <v>72</v>
      </c>
      <c r="D22" s="706" t="s">
        <v>73</v>
      </c>
      <c r="E22" s="706" t="s">
        <v>74</v>
      </c>
      <c r="F22" s="706" t="s">
        <v>75</v>
      </c>
      <c r="G22" s="930" t="s">
        <v>37</v>
      </c>
    </row>
    <row r="23" spans="2:20" s="706" customFormat="1" ht="12" customHeight="1">
      <c r="B23" s="1674"/>
      <c r="C23" s="705" t="s">
        <v>76</v>
      </c>
      <c r="D23" s="706" t="s">
        <v>77</v>
      </c>
      <c r="E23" s="706" t="s">
        <v>74</v>
      </c>
      <c r="F23" s="706" t="s">
        <v>78</v>
      </c>
      <c r="G23" s="707" t="s">
        <v>53</v>
      </c>
      <c r="H23" s="207"/>
    </row>
    <row r="24" spans="2:20" s="706" customFormat="1" ht="12" customHeight="1">
      <c r="B24" s="1674"/>
      <c r="C24" s="705" t="s">
        <v>79</v>
      </c>
      <c r="D24" s="706" t="s">
        <v>80</v>
      </c>
      <c r="E24" s="928" t="s">
        <v>74</v>
      </c>
      <c r="F24" s="706" t="s">
        <v>81</v>
      </c>
      <c r="G24" s="930" t="s">
        <v>37</v>
      </c>
    </row>
    <row r="25" spans="2:20" s="706" customFormat="1" ht="12" customHeight="1">
      <c r="B25" s="1674"/>
      <c r="C25" s="705" t="s">
        <v>82</v>
      </c>
      <c r="D25" s="706" t="s">
        <v>83</v>
      </c>
      <c r="E25" s="706" t="s">
        <v>74</v>
      </c>
      <c r="F25" s="706" t="s">
        <v>84</v>
      </c>
      <c r="G25" s="930" t="s">
        <v>37</v>
      </c>
    </row>
    <row r="26" spans="2:20" s="706" customFormat="1" ht="12" customHeight="1">
      <c r="B26" s="1674"/>
      <c r="C26" s="705" t="s">
        <v>85</v>
      </c>
      <c r="D26" s="706" t="s">
        <v>86</v>
      </c>
      <c r="E26" s="706" t="s">
        <v>74</v>
      </c>
      <c r="F26" s="706" t="s">
        <v>75</v>
      </c>
      <c r="G26" s="930" t="s">
        <v>37</v>
      </c>
    </row>
    <row r="27" spans="2:20" s="706" customFormat="1" ht="12" customHeight="1">
      <c r="B27" s="1674"/>
      <c r="C27" s="705" t="s">
        <v>87</v>
      </c>
      <c r="D27" s="706" t="s">
        <v>88</v>
      </c>
      <c r="E27" s="706" t="s">
        <v>74</v>
      </c>
      <c r="F27" s="706" t="s">
        <v>2909</v>
      </c>
      <c r="G27" s="930" t="s">
        <v>37</v>
      </c>
    </row>
    <row r="28" spans="2:20" s="706" customFormat="1" ht="12" customHeight="1">
      <c r="B28" s="1674"/>
      <c r="C28" s="705" t="s">
        <v>89</v>
      </c>
      <c r="D28" s="706" t="s">
        <v>90</v>
      </c>
      <c r="E28" s="706" t="s">
        <v>74</v>
      </c>
      <c r="F28" s="1106" t="s">
        <v>91</v>
      </c>
      <c r="G28" s="930" t="s">
        <v>37</v>
      </c>
    </row>
    <row r="29" spans="2:20" s="706" customFormat="1" ht="12" customHeight="1">
      <c r="B29" s="1674"/>
      <c r="C29" s="1219" t="s">
        <v>240</v>
      </c>
      <c r="D29" s="1256" t="s">
        <v>241</v>
      </c>
      <c r="E29" s="706" t="s">
        <v>74</v>
      </c>
      <c r="F29" s="1106" t="s">
        <v>2378</v>
      </c>
      <c r="G29" s="930" t="s">
        <v>37</v>
      </c>
    </row>
    <row r="30" spans="2:20" s="64" customFormat="1" ht="20.100000000000001" customHeight="1">
      <c r="B30" s="273" t="s">
        <v>92</v>
      </c>
      <c r="C30" s="273"/>
      <c r="D30" s="273"/>
      <c r="E30" s="199"/>
      <c r="F30" s="199"/>
      <c r="G30" s="1636"/>
    </row>
    <row r="31" spans="2:20" s="706" customFormat="1" ht="12" customHeight="1">
      <c r="B31" s="1674"/>
      <c r="C31" s="705" t="s">
        <v>93</v>
      </c>
      <c r="D31" s="706" t="s">
        <v>94</v>
      </c>
      <c r="E31" s="706" t="s">
        <v>95</v>
      </c>
      <c r="F31" s="706" t="s">
        <v>96</v>
      </c>
      <c r="G31" s="930" t="s">
        <v>37</v>
      </c>
    </row>
    <row r="32" spans="2:20" s="64" customFormat="1" ht="20.100000000000001" customHeight="1">
      <c r="B32" s="273" t="s">
        <v>97</v>
      </c>
      <c r="C32" s="273"/>
      <c r="D32" s="273"/>
      <c r="E32" s="273"/>
      <c r="F32" s="273"/>
      <c r="G32" s="1636"/>
    </row>
    <row r="33" spans="1:20" s="706" customFormat="1" ht="12" customHeight="1">
      <c r="B33" s="1674"/>
      <c r="C33" s="705" t="s">
        <v>98</v>
      </c>
      <c r="D33" s="706" t="s">
        <v>99</v>
      </c>
      <c r="E33" s="706" t="s">
        <v>100</v>
      </c>
      <c r="F33" s="706" t="s">
        <v>101</v>
      </c>
      <c r="G33" s="930" t="s">
        <v>37</v>
      </c>
    </row>
    <row r="34" spans="1:20" s="706" customFormat="1" ht="12" customHeight="1">
      <c r="B34" s="1674"/>
      <c r="C34" s="705" t="s">
        <v>102</v>
      </c>
      <c r="D34" s="706" t="s">
        <v>97</v>
      </c>
      <c r="E34" s="706" t="s">
        <v>100</v>
      </c>
      <c r="F34" s="706" t="s">
        <v>103</v>
      </c>
      <c r="G34" s="930" t="s">
        <v>37</v>
      </c>
    </row>
    <row r="35" spans="1:20" s="64" customFormat="1" ht="20.100000000000001" customHeight="1">
      <c r="B35" s="273" t="s">
        <v>104</v>
      </c>
      <c r="C35" s="273"/>
      <c r="D35" s="273"/>
      <c r="E35" s="199"/>
      <c r="F35" s="199"/>
      <c r="G35" s="1636"/>
    </row>
    <row r="36" spans="1:20" s="706" customFormat="1" ht="12" customHeight="1">
      <c r="B36" s="1674"/>
      <c r="C36" s="705" t="s">
        <v>105</v>
      </c>
      <c r="D36" s="706" t="s">
        <v>106</v>
      </c>
      <c r="E36" s="706" t="s">
        <v>107</v>
      </c>
      <c r="F36" s="706" t="s">
        <v>108</v>
      </c>
      <c r="G36" s="930" t="s">
        <v>37</v>
      </c>
    </row>
    <row r="37" spans="1:20" s="706" customFormat="1" ht="12" customHeight="1">
      <c r="B37" s="1674"/>
      <c r="C37" s="705" t="s">
        <v>109</v>
      </c>
      <c r="D37" s="706" t="s">
        <v>110</v>
      </c>
      <c r="E37" s="706" t="s">
        <v>107</v>
      </c>
      <c r="F37" s="706" t="s">
        <v>111</v>
      </c>
      <c r="G37" s="707" t="s">
        <v>53</v>
      </c>
    </row>
    <row r="38" spans="1:20" s="706" customFormat="1" ht="12" customHeight="1">
      <c r="B38" s="1674"/>
      <c r="C38" s="705" t="s">
        <v>112</v>
      </c>
      <c r="D38" s="706" t="s">
        <v>113</v>
      </c>
      <c r="E38" s="706" t="s">
        <v>107</v>
      </c>
      <c r="F38" s="706" t="s">
        <v>114</v>
      </c>
      <c r="G38" s="930" t="s">
        <v>37</v>
      </c>
    </row>
    <row r="39" spans="1:20" s="706" customFormat="1" ht="12" customHeight="1">
      <c r="B39" s="1674"/>
      <c r="C39" s="705" t="s">
        <v>115</v>
      </c>
      <c r="D39" s="706" t="s">
        <v>116</v>
      </c>
      <c r="E39" s="706" t="s">
        <v>107</v>
      </c>
      <c r="F39" s="706" t="s">
        <v>117</v>
      </c>
      <c r="G39" s="930" t="s">
        <v>41</v>
      </c>
    </row>
    <row r="40" spans="1:20" s="706" customFormat="1" ht="12" customHeight="1">
      <c r="B40" s="1674"/>
      <c r="C40" s="705" t="s">
        <v>118</v>
      </c>
      <c r="D40" s="706" t="s">
        <v>119</v>
      </c>
      <c r="E40" s="706" t="s">
        <v>107</v>
      </c>
      <c r="F40" s="706" t="s">
        <v>120</v>
      </c>
      <c r="G40" s="707" t="s">
        <v>53</v>
      </c>
    </row>
    <row r="41" spans="1:20" s="64" customFormat="1" ht="20.100000000000001" customHeight="1">
      <c r="B41" s="273" t="s">
        <v>123</v>
      </c>
      <c r="C41" s="273"/>
      <c r="D41" s="61"/>
      <c r="E41" s="199"/>
      <c r="F41" s="199"/>
      <c r="G41" s="1636"/>
    </row>
    <row r="42" spans="1:20" s="706" customFormat="1" ht="12" customHeight="1">
      <c r="B42" s="1674"/>
      <c r="C42" s="705" t="s">
        <v>124</v>
      </c>
      <c r="D42" s="706" t="s">
        <v>125</v>
      </c>
      <c r="E42" s="706" t="s">
        <v>126</v>
      </c>
      <c r="F42" s="706" t="s">
        <v>127</v>
      </c>
      <c r="G42" s="930" t="s">
        <v>37</v>
      </c>
    </row>
    <row r="43" spans="1:20" s="706" customFormat="1" ht="12" customHeight="1">
      <c r="B43" s="1674"/>
      <c r="C43" s="705" t="s">
        <v>128</v>
      </c>
      <c r="D43" s="706" t="s">
        <v>129</v>
      </c>
      <c r="E43" s="706" t="s">
        <v>126</v>
      </c>
      <c r="F43" s="706" t="s">
        <v>2910</v>
      </c>
      <c r="G43" s="930" t="s">
        <v>37</v>
      </c>
    </row>
    <row r="44" spans="1:20" s="706" customFormat="1" ht="12" customHeight="1">
      <c r="B44" s="1674"/>
      <c r="C44" s="705" t="s">
        <v>130</v>
      </c>
      <c r="D44" s="706" t="s">
        <v>131</v>
      </c>
      <c r="E44" s="706" t="s">
        <v>126</v>
      </c>
      <c r="F44" s="706" t="s">
        <v>2911</v>
      </c>
      <c r="G44" s="930" t="s">
        <v>37</v>
      </c>
    </row>
    <row r="45" spans="1:20" s="706" customFormat="1" ht="12" customHeight="1">
      <c r="B45" s="1674"/>
      <c r="C45" s="705" t="s">
        <v>132</v>
      </c>
      <c r="D45" s="706" t="s">
        <v>133</v>
      </c>
      <c r="E45" s="706" t="s">
        <v>126</v>
      </c>
      <c r="F45" s="706" t="s">
        <v>134</v>
      </c>
      <c r="G45" s="930" t="s">
        <v>37</v>
      </c>
    </row>
    <row r="46" spans="1:20" s="706" customFormat="1" ht="12" customHeight="1">
      <c r="B46" s="1674"/>
      <c r="C46" s="705" t="s">
        <v>135</v>
      </c>
      <c r="D46" s="706" t="s">
        <v>136</v>
      </c>
      <c r="E46" s="706" t="s">
        <v>137</v>
      </c>
      <c r="F46" s="706" t="s">
        <v>117</v>
      </c>
      <c r="G46" s="930" t="s">
        <v>41</v>
      </c>
    </row>
    <row r="47" spans="1:20" s="706" customFormat="1" ht="12" customHeight="1">
      <c r="B47" s="1674"/>
      <c r="C47" s="705" t="s">
        <v>138</v>
      </c>
      <c r="D47" s="706" t="s">
        <v>139</v>
      </c>
      <c r="E47" s="706" t="s">
        <v>126</v>
      </c>
      <c r="F47" s="708" t="s">
        <v>140</v>
      </c>
      <c r="G47" s="930" t="s">
        <v>37</v>
      </c>
    </row>
    <row r="48" spans="1:20" s="706" customFormat="1" ht="12" customHeight="1">
      <c r="A48" s="2103"/>
      <c r="B48" s="1674"/>
      <c r="C48" s="2245" t="s">
        <v>2669</v>
      </c>
      <c r="D48" s="706" t="s">
        <v>3029</v>
      </c>
      <c r="E48" s="2103" t="s">
        <v>2912</v>
      </c>
      <c r="F48" s="2104" t="s">
        <v>2913</v>
      </c>
      <c r="G48" s="930" t="s">
        <v>41</v>
      </c>
      <c r="H48" s="2103"/>
      <c r="I48" s="2103"/>
      <c r="J48" s="2103"/>
      <c r="K48" s="2103"/>
      <c r="L48" s="2103"/>
      <c r="M48" s="2103"/>
      <c r="N48" s="2103"/>
      <c r="O48" s="2103"/>
      <c r="P48" s="2103"/>
      <c r="Q48" s="2103"/>
      <c r="R48" s="2103"/>
      <c r="S48" s="2103"/>
      <c r="T48" s="2103"/>
    </row>
    <row r="49" spans="1:20" s="706" customFormat="1" ht="12" customHeight="1">
      <c r="A49" s="2103"/>
      <c r="B49" s="1674"/>
      <c r="C49" s="2245" t="s">
        <v>3008</v>
      </c>
      <c r="D49" s="706" t="s">
        <v>3011</v>
      </c>
      <c r="E49" s="2103" t="s">
        <v>2912</v>
      </c>
      <c r="F49" s="2104" t="s">
        <v>3013</v>
      </c>
      <c r="G49" s="707" t="s">
        <v>53</v>
      </c>
      <c r="H49" s="2103"/>
      <c r="I49" s="2103"/>
      <c r="J49" s="2103"/>
      <c r="K49" s="2103"/>
      <c r="L49" s="2103"/>
      <c r="M49" s="2103"/>
      <c r="N49" s="2103"/>
      <c r="O49" s="2103"/>
      <c r="P49" s="2103"/>
      <c r="Q49" s="2103"/>
      <c r="R49" s="2103"/>
      <c r="S49" s="2103"/>
      <c r="T49" s="2103"/>
    </row>
    <row r="50" spans="1:20" s="706" customFormat="1" ht="12" customHeight="1">
      <c r="A50" s="2103"/>
      <c r="B50" s="1674"/>
      <c r="C50" s="2245" t="s">
        <v>3009</v>
      </c>
      <c r="D50" s="706" t="s">
        <v>3030</v>
      </c>
      <c r="E50" s="2103" t="s">
        <v>2912</v>
      </c>
      <c r="F50" s="2104" t="s">
        <v>3014</v>
      </c>
      <c r="G50" s="707" t="s">
        <v>53</v>
      </c>
      <c r="H50" s="2103"/>
      <c r="I50" s="2103"/>
      <c r="J50" s="2103"/>
      <c r="K50" s="2103"/>
      <c r="L50" s="2103"/>
      <c r="M50" s="2103"/>
      <c r="N50" s="2103"/>
      <c r="O50" s="2103"/>
      <c r="P50" s="2103"/>
      <c r="Q50" s="2103"/>
      <c r="R50" s="2103"/>
      <c r="S50" s="2103"/>
      <c r="T50" s="2103"/>
    </row>
    <row r="51" spans="1:20">
      <c r="C51" s="705" t="s">
        <v>3010</v>
      </c>
      <c r="D51" s="706" t="s">
        <v>3012</v>
      </c>
      <c r="E51" s="706" t="s">
        <v>2912</v>
      </c>
      <c r="F51" s="708" t="s">
        <v>3015</v>
      </c>
      <c r="G51" s="930" t="s">
        <v>41</v>
      </c>
    </row>
    <row r="52" spans="1:20" s="64" customFormat="1" ht="20.100000000000001" customHeight="1">
      <c r="B52" s="273" t="s">
        <v>141</v>
      </c>
      <c r="C52" s="273"/>
      <c r="D52" s="273"/>
      <c r="E52" s="199"/>
      <c r="F52" s="199"/>
      <c r="G52" s="1636"/>
    </row>
    <row r="53" spans="1:20" s="706" customFormat="1" ht="12" customHeight="1">
      <c r="B53" s="1674"/>
      <c r="C53" s="705" t="s">
        <v>142</v>
      </c>
      <c r="D53" s="706" t="s">
        <v>143</v>
      </c>
      <c r="E53" s="706" t="s">
        <v>144</v>
      </c>
      <c r="F53" s="706" t="s">
        <v>2914</v>
      </c>
      <c r="G53" s="930" t="s">
        <v>37</v>
      </c>
    </row>
    <row r="54" spans="1:20" s="64" customFormat="1" ht="20.100000000000001" customHeight="1">
      <c r="B54" s="273" t="s">
        <v>585</v>
      </c>
      <c r="C54" s="273"/>
      <c r="D54" s="273"/>
      <c r="E54" s="199"/>
      <c r="F54" s="199"/>
      <c r="G54" s="1636"/>
    </row>
    <row r="55" spans="1:20" s="706" customFormat="1" ht="12" customHeight="1">
      <c r="B55" s="1674"/>
      <c r="C55" s="705" t="s">
        <v>267</v>
      </c>
      <c r="D55" s="706" t="s">
        <v>268</v>
      </c>
      <c r="E55" s="706" t="s">
        <v>269</v>
      </c>
      <c r="F55" s="706" t="s">
        <v>2915</v>
      </c>
      <c r="G55" s="930" t="s">
        <v>37</v>
      </c>
    </row>
    <row r="56" spans="1:20" s="706" customFormat="1" ht="18.600000000000001" customHeight="1">
      <c r="B56" s="1674"/>
      <c r="C56" s="705" t="s">
        <v>272</v>
      </c>
      <c r="D56" s="1106" t="s">
        <v>2601</v>
      </c>
      <c r="E56" s="706" t="s">
        <v>269</v>
      </c>
      <c r="F56" s="706" t="s">
        <v>2915</v>
      </c>
      <c r="G56" s="930" t="s">
        <v>37</v>
      </c>
    </row>
    <row r="57" spans="1:20" s="64" customFormat="1" ht="20.100000000000001" customHeight="1">
      <c r="B57" s="273" t="s">
        <v>145</v>
      </c>
      <c r="C57" s="273"/>
      <c r="D57" s="273"/>
      <c r="E57" s="199"/>
      <c r="F57" s="199"/>
      <c r="G57" s="1636"/>
    </row>
    <row r="58" spans="1:20" s="706" customFormat="1" ht="12" customHeight="1">
      <c r="B58" s="1674"/>
      <c r="C58" s="705" t="s">
        <v>146</v>
      </c>
      <c r="D58" s="706" t="s">
        <v>147</v>
      </c>
      <c r="E58" s="928" t="s">
        <v>148</v>
      </c>
      <c r="F58" s="706" t="s">
        <v>149</v>
      </c>
      <c r="G58" s="930" t="s">
        <v>37</v>
      </c>
    </row>
    <row r="59" spans="1:20" s="706" customFormat="1" ht="12" customHeight="1">
      <c r="B59" s="1674"/>
      <c r="C59" s="705" t="s">
        <v>150</v>
      </c>
      <c r="D59" s="706" t="s">
        <v>151</v>
      </c>
      <c r="E59" s="928" t="s">
        <v>148</v>
      </c>
      <c r="F59" s="706" t="s">
        <v>152</v>
      </c>
      <c r="G59" s="930" t="s">
        <v>37</v>
      </c>
    </row>
    <row r="60" spans="1:20" s="457" customFormat="1" ht="20.100000000000001" customHeight="1">
      <c r="A60" s="64"/>
      <c r="B60" s="273" t="s">
        <v>153</v>
      </c>
      <c r="C60" s="273"/>
      <c r="D60" s="273"/>
      <c r="E60" s="199"/>
      <c r="F60" s="199"/>
      <c r="G60" s="1636"/>
      <c r="H60" s="64"/>
      <c r="I60" s="64"/>
      <c r="J60" s="64"/>
    </row>
    <row r="61" spans="1:20" s="1675" customFormat="1" ht="12" customHeight="1">
      <c r="A61" s="706"/>
      <c r="B61" s="1674"/>
      <c r="C61" s="705" t="s">
        <v>154</v>
      </c>
      <c r="D61" s="706" t="s">
        <v>155</v>
      </c>
      <c r="E61" s="708" t="s">
        <v>156</v>
      </c>
      <c r="F61" s="708" t="s">
        <v>2916</v>
      </c>
      <c r="G61" s="930" t="s">
        <v>37</v>
      </c>
      <c r="H61" s="706"/>
    </row>
    <row r="62" spans="1:20" s="706" customFormat="1" ht="9">
      <c r="B62" s="1674"/>
      <c r="C62" s="705" t="s">
        <v>157</v>
      </c>
      <c r="D62" s="706" t="s">
        <v>158</v>
      </c>
      <c r="E62" s="708" t="s">
        <v>156</v>
      </c>
      <c r="F62" s="708" t="s">
        <v>2917</v>
      </c>
      <c r="G62" s="930" t="s">
        <v>37</v>
      </c>
    </row>
    <row r="63" spans="1:20" s="706" customFormat="1" ht="12" customHeight="1">
      <c r="B63" s="1674"/>
      <c r="C63" s="705" t="s">
        <v>159</v>
      </c>
      <c r="D63" s="706" t="s">
        <v>160</v>
      </c>
      <c r="E63" s="708" t="s">
        <v>156</v>
      </c>
      <c r="F63" s="708" t="s">
        <v>2917</v>
      </c>
      <c r="G63" s="930" t="s">
        <v>37</v>
      </c>
    </row>
    <row r="64" spans="1:20" s="457" customFormat="1" ht="20.100000000000001" customHeight="1">
      <c r="A64" s="64"/>
      <c r="B64" s="273" t="s">
        <v>161</v>
      </c>
      <c r="C64" s="273"/>
      <c r="D64" s="273"/>
      <c r="E64" s="199"/>
      <c r="F64" s="199"/>
      <c r="G64" s="273"/>
      <c r="H64" s="64"/>
      <c r="I64" s="64"/>
      <c r="J64" s="64"/>
    </row>
    <row r="65" spans="1:10" s="1675" customFormat="1" ht="12" customHeight="1">
      <c r="A65" s="706"/>
      <c r="B65" s="1674"/>
      <c r="C65" s="706" t="s">
        <v>162</v>
      </c>
      <c r="D65" s="706" t="s">
        <v>163</v>
      </c>
      <c r="E65" s="928" t="s">
        <v>164</v>
      </c>
      <c r="F65" s="928" t="s">
        <v>165</v>
      </c>
      <c r="G65" s="930" t="s">
        <v>41</v>
      </c>
    </row>
    <row r="66" spans="1:10" s="706" customFormat="1" ht="12" customHeight="1">
      <c r="B66" s="1674"/>
      <c r="C66" s="706" t="s">
        <v>166</v>
      </c>
      <c r="D66" s="706" t="s">
        <v>167</v>
      </c>
      <c r="E66" s="928" t="s">
        <v>164</v>
      </c>
      <c r="F66" s="928" t="s">
        <v>168</v>
      </c>
      <c r="G66" s="930" t="s">
        <v>37</v>
      </c>
    </row>
    <row r="67" spans="1:10" s="457" customFormat="1" ht="20.100000000000001" customHeight="1">
      <c r="A67" s="64"/>
      <c r="B67" s="2018" t="s">
        <v>169</v>
      </c>
      <c r="C67" s="2018"/>
      <c r="D67" s="2018"/>
      <c r="E67" s="2019"/>
      <c r="F67" s="2020"/>
      <c r="G67" s="2018"/>
      <c r="H67" s="2021"/>
      <c r="I67" s="64"/>
      <c r="J67" s="64"/>
    </row>
    <row r="68" spans="1:10" s="706" customFormat="1" ht="12" customHeight="1">
      <c r="B68" s="2022"/>
      <c r="C68" s="2023" t="s">
        <v>170</v>
      </c>
      <c r="D68" s="2023" t="s">
        <v>171</v>
      </c>
      <c r="E68" s="2024" t="s">
        <v>60</v>
      </c>
      <c r="F68" s="2023" t="s">
        <v>172</v>
      </c>
      <c r="G68" s="1218" t="s">
        <v>41</v>
      </c>
      <c r="H68" s="2023"/>
    </row>
    <row r="69" spans="1:10" s="706" customFormat="1" ht="12" customHeight="1">
      <c r="B69" s="2022"/>
      <c r="C69" s="2023" t="s">
        <v>173</v>
      </c>
      <c r="D69" s="2023" t="s">
        <v>174</v>
      </c>
      <c r="E69" s="2024" t="s">
        <v>60</v>
      </c>
      <c r="F69" s="2023" t="s">
        <v>172</v>
      </c>
      <c r="G69" s="1218" t="s">
        <v>37</v>
      </c>
      <c r="H69" s="2023"/>
    </row>
    <row r="70" spans="1:10" s="706" customFormat="1" ht="12" customHeight="1">
      <c r="B70" s="2022"/>
      <c r="C70" s="2023" t="s">
        <v>175</v>
      </c>
      <c r="D70" s="2023" t="s">
        <v>176</v>
      </c>
      <c r="E70" s="2024" t="s">
        <v>60</v>
      </c>
      <c r="F70" s="2023"/>
      <c r="G70" s="1218" t="s">
        <v>37</v>
      </c>
      <c r="H70" s="2023"/>
    </row>
    <row r="71" spans="1:10" s="457" customFormat="1" ht="20.100000000000001" customHeight="1">
      <c r="A71" s="64"/>
      <c r="B71" s="273" t="s">
        <v>177</v>
      </c>
      <c r="C71" s="273"/>
      <c r="D71" s="61"/>
      <c r="E71" s="199"/>
      <c r="F71" s="199"/>
      <c r="G71" s="273"/>
      <c r="H71" s="64"/>
      <c r="I71" s="64"/>
      <c r="J71" s="64"/>
    </row>
    <row r="72" spans="1:10" s="706" customFormat="1" ht="12" customHeight="1">
      <c r="B72" s="1674"/>
      <c r="C72" s="705" t="s">
        <v>178</v>
      </c>
      <c r="D72" s="706" t="s">
        <v>177</v>
      </c>
      <c r="E72" s="928" t="s">
        <v>179</v>
      </c>
      <c r="F72" s="706" t="s">
        <v>180</v>
      </c>
      <c r="G72" s="707" t="s">
        <v>53</v>
      </c>
      <c r="H72" s="207"/>
    </row>
    <row r="73" spans="1:10" s="706" customFormat="1" ht="12" customHeight="1">
      <c r="B73" s="1674"/>
      <c r="C73" s="705" t="s">
        <v>181</v>
      </c>
      <c r="D73" s="706" t="s">
        <v>182</v>
      </c>
      <c r="E73" s="928" t="s">
        <v>179</v>
      </c>
      <c r="F73" s="706" t="s">
        <v>180</v>
      </c>
      <c r="G73" s="707" t="s">
        <v>53</v>
      </c>
      <c r="H73" s="207"/>
    </row>
    <row r="74" spans="1:10" s="706" customFormat="1" ht="12" customHeight="1">
      <c r="B74" s="1674"/>
      <c r="C74" s="705" t="s">
        <v>183</v>
      </c>
      <c r="D74" s="706" t="s">
        <v>184</v>
      </c>
      <c r="E74" s="928" t="s">
        <v>179</v>
      </c>
      <c r="F74" s="706" t="s">
        <v>180</v>
      </c>
      <c r="G74" s="707" t="s">
        <v>53</v>
      </c>
      <c r="H74" s="207"/>
    </row>
    <row r="75" spans="1:10" s="457" customFormat="1" ht="20.100000000000001" customHeight="1">
      <c r="A75" s="64"/>
      <c r="B75" s="273" t="s">
        <v>185</v>
      </c>
      <c r="C75" s="273"/>
      <c r="D75" s="61"/>
      <c r="E75" s="199"/>
      <c r="F75" s="199"/>
      <c r="G75" s="273"/>
      <c r="H75" s="64"/>
      <c r="I75" s="64"/>
      <c r="J75" s="64"/>
    </row>
    <row r="76" spans="1:10" s="61" customFormat="1" ht="12" customHeight="1">
      <c r="B76" s="154"/>
      <c r="C76" s="2025" t="s">
        <v>186</v>
      </c>
      <c r="D76" s="706" t="s">
        <v>2668</v>
      </c>
      <c r="E76" s="706" t="s">
        <v>187</v>
      </c>
      <c r="F76" s="706" t="s">
        <v>2918</v>
      </c>
      <c r="G76" s="707" t="s">
        <v>53</v>
      </c>
      <c r="H76" s="706"/>
    </row>
    <row r="77" spans="1:10" s="61" customFormat="1" ht="12" customHeight="1">
      <c r="B77" s="154"/>
      <c r="C77" s="705" t="s">
        <v>2664</v>
      </c>
      <c r="D77" s="706" t="s">
        <v>2666</v>
      </c>
      <c r="E77" s="706" t="s">
        <v>187</v>
      </c>
      <c r="F77" s="706" t="s">
        <v>2918</v>
      </c>
      <c r="G77" s="707" t="s">
        <v>53</v>
      </c>
      <c r="H77" s="706"/>
      <c r="I77" s="2144"/>
    </row>
    <row r="78" spans="1:10" s="61" customFormat="1" ht="12" customHeight="1">
      <c r="B78" s="154"/>
      <c r="C78" s="705" t="s">
        <v>2665</v>
      </c>
      <c r="D78" s="706" t="s">
        <v>2667</v>
      </c>
      <c r="E78" s="706" t="s">
        <v>187</v>
      </c>
      <c r="F78" s="706" t="s">
        <v>2918</v>
      </c>
      <c r="G78" s="707" t="s">
        <v>53</v>
      </c>
      <c r="H78" s="706"/>
      <c r="I78" s="2144"/>
    </row>
    <row r="79" spans="1:10" s="457" customFormat="1" ht="20.100000000000001" customHeight="1">
      <c r="A79" s="64"/>
      <c r="B79" s="273" t="s">
        <v>188</v>
      </c>
      <c r="C79" s="273"/>
      <c r="D79" s="273"/>
      <c r="E79" s="199"/>
      <c r="F79" s="199"/>
      <c r="G79" s="273"/>
      <c r="H79" s="64"/>
      <c r="I79" s="64"/>
      <c r="J79" s="64"/>
    </row>
    <row r="80" spans="1:10" s="61" customFormat="1" ht="12" customHeight="1">
      <c r="B80" s="273"/>
      <c r="C80" s="705" t="s">
        <v>189</v>
      </c>
      <c r="D80" s="706" t="s">
        <v>188</v>
      </c>
      <c r="E80" s="928" t="s">
        <v>190</v>
      </c>
      <c r="F80" s="706" t="s">
        <v>191</v>
      </c>
      <c r="G80" s="707" t="s">
        <v>53</v>
      </c>
      <c r="H80" s="64"/>
    </row>
    <row r="81" spans="1:20" s="61" customFormat="1" ht="12" customHeight="1">
      <c r="B81" s="273"/>
      <c r="C81" s="705" t="s">
        <v>192</v>
      </c>
      <c r="D81" s="706" t="s">
        <v>193</v>
      </c>
      <c r="E81" s="928" t="s">
        <v>190</v>
      </c>
      <c r="F81" s="706" t="s">
        <v>194</v>
      </c>
      <c r="G81" s="707" t="s">
        <v>53</v>
      </c>
      <c r="H81" s="64"/>
    </row>
    <row r="82" spans="1:20" s="61" customFormat="1" ht="20.100000000000001" customHeight="1">
      <c r="B82" s="273"/>
      <c r="C82" s="705" t="s">
        <v>195</v>
      </c>
      <c r="D82" s="1106" t="s">
        <v>196</v>
      </c>
      <c r="E82" s="928" t="s">
        <v>190</v>
      </c>
      <c r="F82" s="706" t="s">
        <v>197</v>
      </c>
      <c r="G82" s="707" t="s">
        <v>53</v>
      </c>
      <c r="H82" s="64"/>
    </row>
    <row r="83" spans="1:20" s="61" customFormat="1" ht="12" customHeight="1">
      <c r="B83" s="273"/>
      <c r="C83" s="705" t="s">
        <v>198</v>
      </c>
      <c r="D83" s="706" t="s">
        <v>199</v>
      </c>
      <c r="E83" s="928" t="s">
        <v>190</v>
      </c>
      <c r="F83" s="706" t="s">
        <v>200</v>
      </c>
      <c r="G83" s="707" t="s">
        <v>53</v>
      </c>
      <c r="H83" s="64"/>
    </row>
    <row r="84" spans="1:20" s="61" customFormat="1" ht="12" customHeight="1">
      <c r="B84" s="273"/>
      <c r="C84" s="705" t="s">
        <v>201</v>
      </c>
      <c r="D84" s="706" t="s">
        <v>202</v>
      </c>
      <c r="E84" s="928" t="s">
        <v>190</v>
      </c>
      <c r="F84" s="706" t="s">
        <v>203</v>
      </c>
      <c r="G84" s="707" t="s">
        <v>53</v>
      </c>
      <c r="H84" s="64"/>
    </row>
    <row r="85" spans="1:20" s="61" customFormat="1" ht="20.100000000000001" customHeight="1">
      <c r="B85" s="273"/>
      <c r="C85" s="705" t="s">
        <v>204</v>
      </c>
      <c r="D85" s="278" t="s">
        <v>205</v>
      </c>
      <c r="E85" s="928" t="s">
        <v>190</v>
      </c>
      <c r="F85" s="706" t="s">
        <v>206</v>
      </c>
      <c r="G85" s="707" t="s">
        <v>53</v>
      </c>
      <c r="H85" s="64"/>
    </row>
    <row r="86" spans="1:20" s="61" customFormat="1" ht="20.100000000000001" customHeight="1">
      <c r="B86" s="273" t="s">
        <v>2608</v>
      </c>
      <c r="C86" s="705"/>
      <c r="D86" s="278"/>
      <c r="E86" s="928"/>
      <c r="F86" s="706"/>
      <c r="G86" s="707"/>
      <c r="H86" s="64"/>
    </row>
    <row r="87" spans="1:20" s="61" customFormat="1" ht="12" customHeight="1">
      <c r="A87" s="1252"/>
      <c r="B87" s="1253"/>
      <c r="C87" s="1254" t="s">
        <v>3131</v>
      </c>
      <c r="D87" s="1673" t="s">
        <v>207</v>
      </c>
      <c r="E87" s="1255" t="s">
        <v>208</v>
      </c>
      <c r="F87" s="1256" t="s">
        <v>209</v>
      </c>
      <c r="G87" s="930" t="s">
        <v>37</v>
      </c>
      <c r="H87" s="1257"/>
      <c r="I87" s="1252"/>
      <c r="J87" s="1252"/>
      <c r="K87" s="1252"/>
      <c r="L87" s="1252"/>
      <c r="M87" s="1252"/>
      <c r="N87" s="1252"/>
      <c r="O87" s="1252"/>
      <c r="P87" s="1252"/>
      <c r="Q87" s="1252"/>
      <c r="R87" s="1252"/>
      <c r="S87" s="1252"/>
      <c r="T87" s="1252"/>
    </row>
    <row r="88" spans="1:20" s="61" customFormat="1" ht="19.5" customHeight="1">
      <c r="B88" s="273"/>
      <c r="C88" s="705" t="s">
        <v>210</v>
      </c>
      <c r="D88" s="1106" t="s">
        <v>211</v>
      </c>
      <c r="E88" s="928" t="s">
        <v>208</v>
      </c>
      <c r="F88" s="706" t="s">
        <v>209</v>
      </c>
      <c r="G88" s="930" t="s">
        <v>37</v>
      </c>
      <c r="H88" s="64"/>
    </row>
    <row r="89" spans="1:20" s="61" customFormat="1" ht="19.5" customHeight="1">
      <c r="B89" s="273"/>
      <c r="C89" s="705" t="s">
        <v>212</v>
      </c>
      <c r="D89" s="1106" t="s">
        <v>213</v>
      </c>
      <c r="E89" s="928" t="s">
        <v>208</v>
      </c>
      <c r="F89" s="706" t="s">
        <v>209</v>
      </c>
      <c r="G89" s="930" t="s">
        <v>37</v>
      </c>
      <c r="H89" s="64"/>
    </row>
    <row r="90" spans="1:20" ht="12" customHeight="1">
      <c r="C90" s="1219" t="s">
        <v>214</v>
      </c>
      <c r="D90" s="1106" t="s">
        <v>215</v>
      </c>
      <c r="E90" s="1219" t="s">
        <v>208</v>
      </c>
      <c r="F90" s="706" t="s">
        <v>209</v>
      </c>
      <c r="G90" s="1693" t="s">
        <v>37</v>
      </c>
    </row>
    <row r="91" spans="1:20" s="61" customFormat="1" ht="12" customHeight="1">
      <c r="B91" s="273"/>
      <c r="C91" s="705" t="s">
        <v>216</v>
      </c>
      <c r="D91" s="706" t="s">
        <v>217</v>
      </c>
      <c r="E91" s="928" t="s">
        <v>208</v>
      </c>
      <c r="F91" s="706" t="s">
        <v>209</v>
      </c>
      <c r="G91" s="929" t="s">
        <v>37</v>
      </c>
      <c r="H91" s="64"/>
    </row>
    <row r="92" spans="1:20" s="61" customFormat="1" ht="12" customHeight="1">
      <c r="B92" s="273"/>
      <c r="C92" s="705" t="s">
        <v>218</v>
      </c>
      <c r="D92" s="706" t="s">
        <v>219</v>
      </c>
      <c r="E92" s="928" t="s">
        <v>208</v>
      </c>
      <c r="F92" s="706" t="s">
        <v>209</v>
      </c>
      <c r="G92" s="929" t="s">
        <v>37</v>
      </c>
      <c r="H92" s="64"/>
    </row>
    <row r="93" spans="1:20" s="61" customFormat="1" ht="12" customHeight="1">
      <c r="B93" s="273"/>
      <c r="C93" s="705" t="s">
        <v>220</v>
      </c>
      <c r="D93" s="706" t="s">
        <v>221</v>
      </c>
      <c r="E93" s="928" t="s">
        <v>208</v>
      </c>
      <c r="F93" s="706" t="s">
        <v>209</v>
      </c>
      <c r="G93" s="929" t="s">
        <v>37</v>
      </c>
      <c r="H93" s="64"/>
    </row>
    <row r="94" spans="1:20" s="61" customFormat="1" ht="12" customHeight="1">
      <c r="B94" s="273"/>
      <c r="C94" s="705" t="s">
        <v>222</v>
      </c>
      <c r="D94" s="706" t="s">
        <v>223</v>
      </c>
      <c r="E94" s="928" t="s">
        <v>208</v>
      </c>
      <c r="F94" s="706" t="s">
        <v>209</v>
      </c>
      <c r="G94" s="929" t="s">
        <v>37</v>
      </c>
      <c r="H94" s="64"/>
    </row>
    <row r="95" spans="1:20" s="61" customFormat="1" ht="12" customHeight="1">
      <c r="B95" s="273"/>
      <c r="C95" s="705" t="s">
        <v>224</v>
      </c>
      <c r="D95" s="706" t="s">
        <v>225</v>
      </c>
      <c r="E95" s="928" t="s">
        <v>208</v>
      </c>
      <c r="F95" s="706" t="s">
        <v>209</v>
      </c>
      <c r="G95" s="929" t="s">
        <v>37</v>
      </c>
      <c r="H95" s="64"/>
    </row>
    <row r="96" spans="1:20" s="61" customFormat="1" ht="12" customHeight="1">
      <c r="B96" s="273"/>
      <c r="C96" s="705" t="s">
        <v>226</v>
      </c>
      <c r="D96" s="706" t="s">
        <v>227</v>
      </c>
      <c r="E96" s="928" t="s">
        <v>208</v>
      </c>
      <c r="F96" s="706" t="s">
        <v>209</v>
      </c>
      <c r="G96" s="929" t="s">
        <v>37</v>
      </c>
      <c r="H96" s="64"/>
    </row>
    <row r="97" spans="1:20" s="457" customFormat="1" ht="19.5" customHeight="1">
      <c r="A97" s="64"/>
      <c r="B97" s="273" t="s">
        <v>228</v>
      </c>
      <c r="C97" s="273"/>
      <c r="D97" s="273"/>
      <c r="E97" s="199"/>
      <c r="F97" s="199"/>
      <c r="G97" s="1636"/>
      <c r="H97" s="64"/>
      <c r="I97" s="64"/>
      <c r="J97" s="64"/>
      <c r="K97" s="64"/>
      <c r="L97" s="64"/>
      <c r="M97" s="64"/>
      <c r="N97" s="64"/>
      <c r="O97" s="64"/>
      <c r="P97" s="64"/>
      <c r="Q97" s="64"/>
      <c r="R97" s="64"/>
      <c r="S97" s="64"/>
      <c r="T97" s="64"/>
    </row>
    <row r="98" spans="1:20" s="61" customFormat="1" ht="12" customHeight="1">
      <c r="A98" s="273"/>
      <c r="B98" s="273"/>
      <c r="C98" s="511" t="s">
        <v>229</v>
      </c>
      <c r="D98" s="61" t="s">
        <v>230</v>
      </c>
      <c r="E98" s="256" t="s">
        <v>231</v>
      </c>
      <c r="F98" s="61" t="s">
        <v>2919</v>
      </c>
      <c r="G98" s="929" t="s">
        <v>37</v>
      </c>
    </row>
    <row r="99" spans="1:20" s="457" customFormat="1" ht="19.5" customHeight="1">
      <c r="A99" s="64"/>
      <c r="B99" s="273" t="s">
        <v>232</v>
      </c>
      <c r="C99" s="273"/>
      <c r="D99" s="273"/>
      <c r="E99" s="199"/>
      <c r="F99" s="199"/>
      <c r="G99" s="273"/>
      <c r="H99" s="64"/>
      <c r="I99" s="64"/>
      <c r="J99" s="64"/>
      <c r="K99" s="64"/>
      <c r="L99" s="64"/>
      <c r="M99" s="64"/>
      <c r="N99" s="64"/>
      <c r="O99" s="64"/>
      <c r="P99" s="64"/>
      <c r="Q99" s="64"/>
      <c r="R99" s="64"/>
      <c r="S99" s="64"/>
      <c r="T99" s="64"/>
    </row>
    <row r="100" spans="1:20" s="61" customFormat="1" ht="12" customHeight="1">
      <c r="B100" s="154"/>
      <c r="C100" s="511" t="s">
        <v>2408</v>
      </c>
      <c r="D100" s="61" t="s">
        <v>3028</v>
      </c>
      <c r="E100" s="61" t="s">
        <v>35</v>
      </c>
      <c r="F100" s="61" t="s">
        <v>233</v>
      </c>
      <c r="G100" s="929" t="s">
        <v>41</v>
      </c>
    </row>
    <row r="101" spans="1:20" s="61" customFormat="1" ht="12" customHeight="1">
      <c r="A101" s="273"/>
      <c r="B101" s="273"/>
      <c r="C101" s="511" t="s">
        <v>234</v>
      </c>
      <c r="D101" s="61" t="s">
        <v>2606</v>
      </c>
      <c r="E101" s="256"/>
      <c r="G101" s="929" t="s">
        <v>41</v>
      </c>
    </row>
    <row r="102" spans="1:20" s="61" customFormat="1" ht="19.5" customHeight="1">
      <c r="A102" s="273"/>
      <c r="B102" s="273" t="s">
        <v>235</v>
      </c>
      <c r="C102" s="511"/>
      <c r="E102" s="256"/>
      <c r="G102" s="62"/>
    </row>
    <row r="103" spans="1:20" s="706" customFormat="1" ht="12" customHeight="1">
      <c r="A103" s="1677"/>
      <c r="C103" s="2025"/>
      <c r="D103" s="706" t="s">
        <v>236</v>
      </c>
      <c r="E103" s="2026"/>
      <c r="F103" s="706" t="s">
        <v>237</v>
      </c>
      <c r="G103" s="930" t="s">
        <v>41</v>
      </c>
    </row>
    <row r="104" spans="1:20" s="706" customFormat="1" ht="12" customHeight="1">
      <c r="A104" s="1677"/>
      <c r="B104" s="1677"/>
      <c r="C104" s="2025"/>
      <c r="D104" s="706" t="s">
        <v>238</v>
      </c>
      <c r="E104" s="2026"/>
      <c r="F104" s="706" t="s">
        <v>237</v>
      </c>
      <c r="G104" s="930" t="s">
        <v>37</v>
      </c>
    </row>
    <row r="105" spans="1:20" s="457" customFormat="1" ht="19.5" customHeight="1">
      <c r="A105" s="64"/>
      <c r="B105" s="273" t="s">
        <v>3027</v>
      </c>
      <c r="C105" s="273"/>
      <c r="D105" s="273"/>
      <c r="E105" s="199"/>
      <c r="F105" s="199" t="s">
        <v>239</v>
      </c>
      <c r="G105" s="273"/>
      <c r="H105" s="64"/>
      <c r="I105" s="64"/>
      <c r="J105" s="64"/>
      <c r="K105" s="64"/>
      <c r="L105" s="64"/>
      <c r="M105" s="64"/>
      <c r="N105" s="64"/>
      <c r="O105" s="64"/>
      <c r="P105" s="64"/>
    </row>
    <row r="106" spans="1:20" s="207" customFormat="1" ht="12" customHeight="1">
      <c r="B106" s="1678"/>
      <c r="C106" s="1219" t="s">
        <v>243</v>
      </c>
      <c r="D106" s="706" t="s">
        <v>244</v>
      </c>
      <c r="E106" s="706" t="s">
        <v>74</v>
      </c>
      <c r="F106" s="706" t="s">
        <v>242</v>
      </c>
      <c r="G106" s="707" t="s">
        <v>37</v>
      </c>
    </row>
    <row r="107" spans="1:20" s="207" customFormat="1" ht="12" customHeight="1">
      <c r="B107" s="1219"/>
      <c r="C107" s="1219" t="s">
        <v>245</v>
      </c>
      <c r="D107" s="706" t="s">
        <v>246</v>
      </c>
      <c r="E107" s="706" t="s">
        <v>107</v>
      </c>
      <c r="F107" s="706" t="s">
        <v>3021</v>
      </c>
      <c r="G107" s="707" t="s">
        <v>37</v>
      </c>
      <c r="H107" s="1678"/>
    </row>
    <row r="108" spans="1:20" s="1678" customFormat="1" ht="19.5" customHeight="1">
      <c r="B108" s="705"/>
      <c r="C108" s="705" t="s">
        <v>247</v>
      </c>
      <c r="D108" s="1106" t="s">
        <v>248</v>
      </c>
      <c r="E108" s="706" t="s">
        <v>107</v>
      </c>
      <c r="F108" s="706" t="s">
        <v>249</v>
      </c>
      <c r="G108" s="707" t="s">
        <v>53</v>
      </c>
      <c r="H108" s="706"/>
      <c r="I108" s="207"/>
    </row>
    <row r="109" spans="1:20" s="1678" customFormat="1">
      <c r="B109" s="705"/>
      <c r="C109" s="705" t="s">
        <v>121</v>
      </c>
      <c r="D109" s="1106" t="s">
        <v>2600</v>
      </c>
      <c r="E109" s="706" t="s">
        <v>122</v>
      </c>
      <c r="F109" s="706" t="s">
        <v>2920</v>
      </c>
      <c r="G109" s="707" t="s">
        <v>37</v>
      </c>
      <c r="H109" s="706"/>
      <c r="I109" s="207"/>
    </row>
    <row r="110" spans="1:20" s="706" customFormat="1" ht="12" customHeight="1">
      <c r="B110" s="1678"/>
      <c r="C110" s="706" t="s">
        <v>250</v>
      </c>
      <c r="D110" s="706" t="s">
        <v>251</v>
      </c>
      <c r="E110" s="706" t="s">
        <v>74</v>
      </c>
      <c r="F110" s="706" t="s">
        <v>242</v>
      </c>
      <c r="G110" s="707" t="s">
        <v>37</v>
      </c>
      <c r="H110" s="207"/>
      <c r="I110" s="207"/>
    </row>
    <row r="111" spans="1:20" s="207" customFormat="1" ht="12" customHeight="1">
      <c r="B111" s="1678"/>
      <c r="C111" s="706" t="s">
        <v>252</v>
      </c>
      <c r="D111" s="706" t="s">
        <v>253</v>
      </c>
      <c r="E111" s="706" t="s">
        <v>74</v>
      </c>
      <c r="F111" s="706" t="s">
        <v>242</v>
      </c>
      <c r="G111" s="707" t="s">
        <v>37</v>
      </c>
    </row>
    <row r="112" spans="1:20" s="207" customFormat="1">
      <c r="B112" s="1678"/>
      <c r="C112" s="706" t="s">
        <v>254</v>
      </c>
      <c r="D112" s="706" t="s">
        <v>255</v>
      </c>
      <c r="E112" s="706" t="s">
        <v>74</v>
      </c>
      <c r="F112" s="706" t="s">
        <v>242</v>
      </c>
      <c r="G112" s="707" t="s">
        <v>37</v>
      </c>
    </row>
    <row r="113" spans="1:16" s="207" customFormat="1" ht="12" customHeight="1">
      <c r="B113" s="706"/>
      <c r="C113" s="706" t="s">
        <v>256</v>
      </c>
      <c r="D113" s="706" t="s">
        <v>257</v>
      </c>
      <c r="E113" s="706" t="s">
        <v>144</v>
      </c>
      <c r="F113" s="706" t="s">
        <v>258</v>
      </c>
      <c r="G113" s="707" t="s">
        <v>37</v>
      </c>
      <c r="H113" s="706"/>
    </row>
    <row r="114" spans="1:16" s="706" customFormat="1" ht="12" customHeight="1">
      <c r="A114" s="1678"/>
      <c r="C114" s="706" t="s">
        <v>259</v>
      </c>
      <c r="D114" s="706" t="s">
        <v>260</v>
      </c>
      <c r="E114" s="706" t="s">
        <v>144</v>
      </c>
      <c r="F114" s="706" t="s">
        <v>258</v>
      </c>
      <c r="G114" s="707" t="s">
        <v>41</v>
      </c>
    </row>
    <row r="115" spans="1:16" s="706" customFormat="1" ht="12" customHeight="1">
      <c r="C115" s="706" t="s">
        <v>261</v>
      </c>
      <c r="D115" s="706" t="s">
        <v>262</v>
      </c>
      <c r="E115" s="706" t="s">
        <v>144</v>
      </c>
      <c r="F115" s="706" t="s">
        <v>258</v>
      </c>
      <c r="G115" s="707" t="s">
        <v>37</v>
      </c>
    </row>
    <row r="116" spans="1:16" s="706" customFormat="1" ht="12" customHeight="1">
      <c r="C116" s="706" t="s">
        <v>263</v>
      </c>
      <c r="D116" s="706" t="s">
        <v>264</v>
      </c>
      <c r="E116" s="706" t="s">
        <v>144</v>
      </c>
      <c r="F116" s="706" t="s">
        <v>258</v>
      </c>
      <c r="G116" s="707" t="s">
        <v>37</v>
      </c>
    </row>
    <row r="117" spans="1:16" s="1679" customFormat="1" ht="12" customHeight="1">
      <c r="A117" s="706"/>
      <c r="B117" s="1219"/>
      <c r="C117" s="1219" t="s">
        <v>265</v>
      </c>
      <c r="D117" s="706" t="s">
        <v>266</v>
      </c>
      <c r="E117" s="706" t="s">
        <v>137</v>
      </c>
      <c r="F117" s="706" t="s">
        <v>3021</v>
      </c>
      <c r="G117" s="707" t="s">
        <v>37</v>
      </c>
      <c r="H117" s="706"/>
      <c r="I117" s="706"/>
      <c r="J117" s="706"/>
      <c r="K117" s="706"/>
      <c r="L117" s="706"/>
      <c r="M117" s="706"/>
      <c r="N117" s="706"/>
      <c r="O117" s="706"/>
      <c r="P117" s="706"/>
    </row>
    <row r="118" spans="1:16" s="1679" customFormat="1" ht="12" customHeight="1">
      <c r="A118" s="706"/>
      <c r="B118" s="1678"/>
      <c r="C118" s="706" t="s">
        <v>270</v>
      </c>
      <c r="D118" s="706" t="s">
        <v>271</v>
      </c>
      <c r="E118" s="706" t="s">
        <v>269</v>
      </c>
      <c r="F118" s="706" t="s">
        <v>3019</v>
      </c>
      <c r="G118" s="707" t="s">
        <v>37</v>
      </c>
      <c r="H118" s="706"/>
      <c r="I118" s="706"/>
      <c r="J118" s="706"/>
      <c r="K118" s="706"/>
      <c r="L118" s="706"/>
      <c r="M118" s="706"/>
      <c r="N118" s="706"/>
      <c r="O118" s="706"/>
      <c r="P118" s="706"/>
    </row>
    <row r="119" spans="1:16" s="1678" customFormat="1" ht="18">
      <c r="A119" s="706"/>
      <c r="C119" s="706" t="s">
        <v>273</v>
      </c>
      <c r="D119" s="1106" t="s">
        <v>2473</v>
      </c>
      <c r="E119" s="706" t="s">
        <v>269</v>
      </c>
      <c r="F119" s="706" t="s">
        <v>3020</v>
      </c>
      <c r="G119" s="707" t="s">
        <v>37</v>
      </c>
    </row>
    <row r="120" spans="1:16" s="1678" customFormat="1" ht="12" customHeight="1">
      <c r="C120" s="706" t="s">
        <v>274</v>
      </c>
      <c r="D120" s="706" t="s">
        <v>275</v>
      </c>
      <c r="E120" s="706" t="s">
        <v>269</v>
      </c>
      <c r="F120" s="706" t="s">
        <v>3018</v>
      </c>
      <c r="G120" s="707" t="s">
        <v>37</v>
      </c>
    </row>
    <row r="121" spans="1:16" s="1678" customFormat="1" ht="12" customHeight="1">
      <c r="C121" s="1219" t="s">
        <v>276</v>
      </c>
      <c r="D121" s="706" t="s">
        <v>277</v>
      </c>
      <c r="E121" s="706" t="s">
        <v>60</v>
      </c>
      <c r="F121" s="706" t="s">
        <v>2598</v>
      </c>
      <c r="G121" s="707" t="s">
        <v>41</v>
      </c>
      <c r="H121" s="207"/>
    </row>
    <row r="122" spans="1:16" s="207" customFormat="1" ht="12" customHeight="1">
      <c r="C122" s="1219" t="s">
        <v>278</v>
      </c>
      <c r="D122" s="1219" t="s">
        <v>279</v>
      </c>
      <c r="E122" s="1219" t="s">
        <v>208</v>
      </c>
      <c r="F122" s="1219" t="s">
        <v>3031</v>
      </c>
      <c r="G122" s="1220" t="s">
        <v>37</v>
      </c>
      <c r="J122" s="1678"/>
      <c r="K122" s="1678"/>
      <c r="L122" s="1678"/>
      <c r="M122" s="1678"/>
      <c r="N122" s="1678"/>
      <c r="O122" s="1678"/>
      <c r="P122" s="1678"/>
    </row>
    <row r="123" spans="1:16" ht="12" customHeight="1">
      <c r="C123" s="1219" t="s">
        <v>2670</v>
      </c>
      <c r="D123" s="1219" t="s">
        <v>3007</v>
      </c>
      <c r="E123" s="1219" t="s">
        <v>2921</v>
      </c>
      <c r="F123" s="1219" t="s">
        <v>3017</v>
      </c>
      <c r="G123" s="707" t="s">
        <v>53</v>
      </c>
    </row>
    <row r="124" spans="1:16" ht="18">
      <c r="C124" s="705" t="s">
        <v>3010</v>
      </c>
      <c r="D124" s="1106" t="s">
        <v>3012</v>
      </c>
      <c r="E124" s="706" t="s">
        <v>2912</v>
      </c>
      <c r="F124" s="708" t="s">
        <v>3015</v>
      </c>
      <c r="G124" s="707" t="s">
        <v>41</v>
      </c>
    </row>
  </sheetData>
  <mergeCells count="3">
    <mergeCell ref="F3:G3"/>
    <mergeCell ref="B6:G6"/>
    <mergeCell ref="B16:G16"/>
  </mergeCells>
  <phoneticPr fontId="274" type="noConversion"/>
  <hyperlinks>
    <hyperlink ref="D58" location="'CCyB1 '!A1" display="Geographical distribution of credit exposures relevant for the calculation of the countercyclical buffer" xr:uid="{4C13887A-6280-47E1-94DB-C52C8AB49191}"/>
    <hyperlink ref="D11" location="'KM1'!A1" display="KM1 – Key metrics (at consolidated group level)" xr:uid="{41A87136-7EBC-4B8C-8D5B-28FDD7747E6F}"/>
    <hyperlink ref="D61" location="'LR1'!A1" display="LR1 – Summary comparison of accounting assets vs leverage ratio exposure (January 2014 standard)" xr:uid="{68849D93-20BC-48AA-9C42-3BAE3769E304}"/>
    <hyperlink ref="D62" location="'LR2'!A1" display="LR2 – Leverage ratio common disclosure template (January 2014 standard)" xr:uid="{5F44CAB7-3543-4E06-B79C-61FB1178BA41}"/>
    <hyperlink ref="D65" location="'LIQ1'!A1" display="LIQ1 – Liquidity Coverage Ratio (LCR)" xr:uid="{B3C5F784-3C35-465F-93A7-87F7060ED0FF}"/>
    <hyperlink ref="D53" location="'MR1'!A1" display="EU MR1 – Market risk under the standardised approach" xr:uid="{7902FDA8-A770-4FD8-AB59-9253AA4FF19B}"/>
    <hyperlink ref="D33" location="'CR4'!A1" display="EU CR4 – Standardised approach – Credit risk exposure and CRM effects" xr:uid="{4D469368-3E68-48DC-AC21-637C7F29BB52}"/>
    <hyperlink ref="D34" location="'CR5'!A1" display="EU CR5 – Standardised approach" xr:uid="{5EDFBEAE-CF31-4302-A2F5-CCC3218CC5E0}"/>
    <hyperlink ref="D36" location="'CR6'!A1" display="EU CR6 – IRB approach – Credit risk exposures by exposure class and PD range" xr:uid="{44484BC4-86C8-4556-B912-3F5FD4C1D2C6}"/>
    <hyperlink ref="D42" location="'CCR1'!A1" display="EU CCR1 – Analysis of CCR exposure by approach" xr:uid="{7117FB2F-4938-4AC5-9C5D-3A536E882A23}"/>
    <hyperlink ref="D43" location="'CCR3'!A1" display="EU CCR3 – Standardised approach – CCR exposures by regulatory portfolio and risk" xr:uid="{A9030893-1493-4E2E-9390-A4F9E6A165FD}"/>
    <hyperlink ref="D44" location="'CCR4'!A1" display="EU CCR4 – IRB approach – CCR exposures by portfolio and PD scale" xr:uid="{7A2D4944-7B60-45C2-8D76-9E14D60FD28B}"/>
    <hyperlink ref="D31" location="'CR3'!A1" display="CRM Techniques - Overview" xr:uid="{39252FA9-8C5D-4F2B-BC08-1C93A32933B3}"/>
    <hyperlink ref="D47" location="'CCR8'!A1" display="EU CCR8 – Exposures to CCPs" xr:uid="{7F380D34-E335-47C2-AF69-B9FC32D36C43}"/>
    <hyperlink ref="D10" location="'OV1'!A1" display="Overview of RWA's" xr:uid="{F929C896-3E1D-4A11-9F5B-1BC9C04ED25F}"/>
    <hyperlink ref="D28" location="'CR1-A'!A1" display="Credit quality of exposures by exposure class and instrument" xr:uid="{477DC99F-6FD9-4591-8CAA-3661471F6B23}"/>
    <hyperlink ref="D39" location="'CR8'!A1" display="RWA flow statements of credit risk exposures under the IRB approach" xr:uid="{F1539AD9-5FCE-4C29-ABF6-4490C4352453}"/>
    <hyperlink ref="D100" location="CCA!A1" display="Disclosure of main features of regulatory capital instruments as at 30 June 2023" xr:uid="{355F40D1-EAFA-40E8-933B-4ED08CEF9CAE}"/>
    <hyperlink ref="D68" location="'KM2'!A1" display="Key metrics  - TLAC requirements (at resolution group level)" xr:uid="{B763F20A-D3B5-451F-B95F-3FA0CD8B6734}"/>
    <hyperlink ref="D8" location="'CC2'!A1" display="Reconciliation of regulatory own funds to balance sheet in the audited financial statements" xr:uid="{49769C6A-8606-4FB4-853A-ED53E05838F7}"/>
    <hyperlink ref="D22" location="'CQ1'!A1" display="Credit quality of forborne exposures (T1)" xr:uid="{CD36EE2F-9B09-4876-BAF3-B5F007079B9C}"/>
    <hyperlink ref="D27" location="'CR1'!A1" display="Performing and non-performing exposures and related provisions (t4)" xr:uid="{84799606-6D69-4574-9EEA-6895C5EA71DB}"/>
    <hyperlink ref="D24" location="'CQ4'!A1" display="Quality of non-performing exposures by geography" xr:uid="{58E94AD8-8C07-44AB-ADF5-C8BA4283ABF7}"/>
    <hyperlink ref="D25" location="'CQ5'!A1" display="Credit quality of loans and advances by industry" xr:uid="{A364BAA2-9834-44D1-94B3-A48A07075F29}"/>
    <hyperlink ref="D26" location="'cq7'!A1" display="Collateral obtained by taking possession and execution processes (T9)" xr:uid="{9B6E35F7-6371-451F-B53B-397EF737D5DE}"/>
    <hyperlink ref="D69" location="'tlac1'!A1" display="Composition - MREL and, where applicable, G-SII Requirement for own funds and eligible liabilities " xr:uid="{CAAB8ECC-0161-47CA-B156-9180595C9D48}"/>
    <hyperlink ref="D63" location="'lr3'!A1" display="Split up of on balance sheet exposures (excluding deratives, SFTs and exempted exposures)" xr:uid="{E3CD0BD6-4675-46C5-BF99-D12D0E0DF416}"/>
    <hyperlink ref="C114" location="'CCR5-A'!A1" display="CCR5-A" xr:uid="{1ADE36A0-FF89-4313-8030-BF71D3E35400}"/>
    <hyperlink ref="D38" location="'CR7-A'!A1" display="IRB approach – Disclosure of the extent of the use of CRM techniques" xr:uid="{CEB056D9-83A6-4187-8EAD-BB49FED08F43}"/>
    <hyperlink ref="D45" location="'CCR5'!A1" display="Composition of collateral for CCR exposures" xr:uid="{74888737-F823-4E72-AD30-95BCBB35361D}"/>
    <hyperlink ref="D46" location="'CCR7'!A1" display="REA flow statements of CCR exposures under the IMM" xr:uid="{728E6146-5215-44C7-9555-55F6BF77B494}"/>
    <hyperlink ref="D59" location="CCyB2!A1" display="Amount of institution-specific countercyclical capital buffer" xr:uid="{81B2F74E-4DD3-4E59-983F-C5CC64273D85}"/>
    <hyperlink ref="D66" location="'LIQ2'!A1" display="Net Stable Funding Ratio" xr:uid="{9236E7E3-D5E5-4EA2-9439-D833E242AE37}"/>
    <hyperlink ref="D70" location="TLAC3b!A1" display="Creditor ranking - resolution entity" xr:uid="{E13EB86E-43BF-45C3-B28D-8315822924D6}"/>
    <hyperlink ref="D98" location="IRRBB1!A1" display="Interest rate risks of non-trading book activities" xr:uid="{D0C560A0-A9DA-46FF-A50A-FEE0B4EF03E2}"/>
    <hyperlink ref="D101" location="'CCA Footnotes'!A1" display="Disclosure of main features of regulatory capital instruments  -  footnotes" xr:uid="{CFFD0F5F-C51F-41E4-A1C3-897CA057BEC4}"/>
    <hyperlink ref="D12" location="'INS1'!A1" display="Insurance participations" xr:uid="{BF33C80B-64C3-4C4A-95FD-6A5D6E05FB90}"/>
    <hyperlink ref="D13" location="'INS2'!A1" display="Financial conglomerates information on own funds and capital adequacy ratio" xr:uid="{34440F24-9EA7-4756-90D3-A804F65A2373}"/>
    <hyperlink ref="D17" location="'LI1'!A1" display="'LI1'!A1" xr:uid="{AD8B3140-D0C2-459F-988C-C9697B665B76}"/>
    <hyperlink ref="D18" location="'LI2'!A1" display="Main sources of differences between regulatory exposure amounts and carrying values in financial statements" xr:uid="{117FD46B-693C-491F-99AC-41F001C58A87}"/>
    <hyperlink ref="D19" location="'LI3'!A1" display="Outline of the differences in the scopes of consolidation (entity by entity)" xr:uid="{0309E8D6-FDC5-4686-8C9B-55A4A74DCAC1}"/>
    <hyperlink ref="D20" location="'PV1'!A1" display="Prudent valuation adjustments (PVA)" xr:uid="{B65D2CC8-7C5C-4009-AA88-3CCAB87B3051}"/>
    <hyperlink ref="D23" location="'CQ3'!A1" display="Credit quality of performing and non-performing exposures by past due days " xr:uid="{75335F65-E5C1-4770-BF1A-E23F577625A3}"/>
    <hyperlink ref="D37" location="'CR6-A'!A1" display="Scope of the use of IRB and SA approaches" xr:uid="{6164B924-3819-4936-9C9E-60CD644CFE08}"/>
    <hyperlink ref="D40" location="'CR9'!A1" display="IRB approach – Back-testing of PD per exposure class (fixed PD scale)" xr:uid="{EA553560-9D48-407E-9491-F8715C83A23C}"/>
    <hyperlink ref="D72" location="'AE1'!A1" display="Encumbered and unencumbered assets" xr:uid="{F0E8F008-8B15-474E-9140-2F74E4678213}"/>
    <hyperlink ref="D73" location="'AE2'!A1" display="Collateral received and own debt securities issued" xr:uid="{0D105792-33B7-4598-9FB6-14591539C802}"/>
    <hyperlink ref="D74" location="'AE3'!A1" display="Sources of encumbrance" xr:uid="{A36D76E2-63F5-4DCA-A998-B47C89638306}"/>
    <hyperlink ref="D80" location="REMA!A1" display="Remuneration policy" xr:uid="{0DE7165F-F5BF-4641-BC92-B3131B74D181}"/>
    <hyperlink ref="D81" location="'REM1'!A1" display="Remuneration awarded for the financial year " xr:uid="{24C130C5-DC2A-452F-AB38-7B1FAF054B2F}"/>
    <hyperlink ref="D82" location="'REM2'!A1" display="Special payments  to staff whose professional activities have a material impact on institutions’ risk profile (identified staff)" xr:uid="{C4988D09-3ED6-4664-90C6-9A6319F51C8C}"/>
    <hyperlink ref="D83" location="'REM3'!A1" display="Deferred remuneration" xr:uid="{988ECEAD-AC57-43DB-9494-3A10CF41EADF}"/>
    <hyperlink ref="D84" location="'REM4'!A1" display="Remuneration of 1 million EUR or more per year" xr:uid="{1C3008B2-C505-42C6-903E-AC8BBD80F703}"/>
    <hyperlink ref="D85" location="'REM5'!A1" display="Information on remuneration of staff whose professional activities have a material impact on institutions’ risk profile (identified staff)" xr:uid="{9544682A-8F84-4FD9-B086-21D69112C290}"/>
    <hyperlink ref="D103" location="'Boligkreditt Key metrics '!A1" display="'Boligkreditt Key metrics '!A1" xr:uid="{278A2534-6947-4EAE-8209-BC34A2D4DB87}"/>
    <hyperlink ref="D104" location="'Boligkreditt Credit Risk'!A1" display="'Boligkreditt Credit Risk'!A1" xr:uid="{CD93587D-46AF-414D-A9CC-70F8C48B406C}"/>
    <hyperlink ref="D88" location="'ESG1'!A1" display="Banking book - Climate Change transition Risk: Credit Quality of exposures by sector, emissions and residual maturity" xr:uid="{CCCFB11C-6A60-447A-BCBA-C3E8A33A5554}"/>
    <hyperlink ref="D89" location="'ESG2'!A1" display="Banking book - Climate change transition risk: Loans collateralised by immovable property - Energy efficiency of the collateral" xr:uid="{6ED7332B-979D-4183-AD8E-EC54EC2769A5}"/>
    <hyperlink ref="D91" location="'ESG4'!A1" display="Banking book - Climate change transition risk: Exposures to top 20 carbon-intensive firms" xr:uid="{DC0C14C4-BC5F-47B9-814A-9AC590E08CCF}"/>
    <hyperlink ref="D92" location="'ESG5'!A1" display="Banking book - Climate change physical risk: Exposures subject to physical risk" xr:uid="{CA128E86-3A84-4348-9580-330D780F80F4}"/>
    <hyperlink ref="D93" location="'ESG6'!A1" display="Summary of GAR KPIs" xr:uid="{1F8EF353-CA63-48B7-AE5D-CF2A4FB99233}"/>
    <hyperlink ref="D94" location="'ESG7'!A1" display="Mitigating actions: Assets for the calculation of GAR" xr:uid="{621F7D93-7B7B-4287-877B-A1D84CAB8487}"/>
    <hyperlink ref="D95" location="'ESG8'!A1" display="GAR (%)" xr:uid="{15D58DAB-BDCA-4D84-85EB-8A0A6B6BF2FA}"/>
    <hyperlink ref="D96" location="'ESG10'!A1" display="Other climate change mitigating actions that are not covered in the EU Taxonomy" xr:uid="{21FF966F-E4BD-49E8-9349-ABF70B343918}"/>
    <hyperlink ref="D90" location="'ESG3'!A1" display="Banking book - Climate change transition risk: Alignment metrics" xr:uid="{EA1D1D7E-F963-4A5F-AD99-2F44E80BECA5}"/>
    <hyperlink ref="D87" location="'ESG Qualitative'!A1" display="Qualitative information in accordance with Article 449a CCR" xr:uid="{F565929A-010F-4EE0-BC29-B83AB4F6D349}"/>
    <hyperlink ref="D7" location="'CC1'!A1" display="Composition of regulatory own funds" xr:uid="{86A303C7-CDCF-465E-9AE5-87E3A9FFDFEF}"/>
    <hyperlink ref="D29" location="'CR2'!A1" display="Changes in the stock of non-performing loans and advances " xr:uid="{0125497F-2DFC-414F-A9A0-6F72108616AE}"/>
    <hyperlink ref="D55" location="'SEC1'!A1" display="Securitisation exposures in the non-trading book" xr:uid="{BBAC0B63-EBA0-4E21-BBAD-511E3B128473}"/>
    <hyperlink ref="D56" location="'SEC3'!A1" display="'SEC3'!A1" xr:uid="{0C746A57-37A5-4433-A6BA-EA40DC1DC43C}"/>
    <hyperlink ref="D14" location="'CMS1'!A1" display="Comparison of modelled and standardised risk weighted exposure amounts at risk level" xr:uid="{6797980D-45D3-4F90-A841-CE7AAC9023E3}"/>
    <hyperlink ref="D15" location="'CMS2'!A1" display="Comparison of modelled and standardised risk weighted exposure amounts for credit risk at asset class level" xr:uid="{1EABBB2B-084F-4E55-81E5-66DD6CEBD418}"/>
    <hyperlink ref="D48" location="'CVA1'!A1" display="Credit valuation adjustment risk under the Reduced Basic Approach (R-BA)" xr:uid="{33DC1059-1FA7-45DC-BA29-D5251C6D20A9}"/>
    <hyperlink ref="D51" location="'CVA4'!A1" display="'CVA4'!A1" xr:uid="{333DB5DF-F169-4D22-A089-705EC4518545}"/>
    <hyperlink ref="D76" location="'OR1'!A1" display="Operational risk losses" xr:uid="{689391FF-B76B-40A1-9B0C-734B7A5DF405}"/>
    <hyperlink ref="D77" location="'OR2'!A1" display="Business Indicator, components and subcomponents" xr:uid="{E4231BF1-F36E-4A4A-ADA2-406E2B8E080C}"/>
    <hyperlink ref="D78" location="'OR3'!A1" display="Operational risk own funds requirements and risk exposure amounts" xr:uid="{BC0E7945-01BE-4428-903E-D7EEEA4FDA88}"/>
  </hyperlinks>
  <printOptions horizontalCentered="1" verticalCentered="1"/>
  <pageMargins left="0.25" right="0.25" top="0.75" bottom="0.75" header="0.3" footer="0.3"/>
  <pageSetup paperSize="9" scale="29" orientation="landscape" r:id="rId1"/>
  <rowBreaks count="3" manualBreakCount="3">
    <brk id="34" max="6" man="1"/>
    <brk id="70" max="6" man="1"/>
    <brk id="10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7535-0716-4B4A-8A05-8A837BC8F2BE}">
  <sheetPr>
    <tabColor rgb="FF007272"/>
    <pageSetUpPr fitToPage="1"/>
  </sheetPr>
  <dimension ref="A1:L93"/>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67.5703125" style="25" customWidth="1"/>
    <col min="4" max="5" width="14.42578125" style="25" customWidth="1"/>
    <col min="6" max="6" width="2.42578125" style="25" customWidth="1"/>
    <col min="7" max="8" width="14.42578125" style="25" customWidth="1"/>
    <col min="9" max="9" width="131.140625" style="25" customWidth="1"/>
    <col min="10" max="16384" width="11.42578125" style="25"/>
  </cols>
  <sheetData>
    <row r="1" spans="1:12" s="6" customFormat="1" ht="11.25" customHeight="1">
      <c r="B1" s="1229"/>
      <c r="C1" s="1229"/>
      <c r="D1" s="1230"/>
      <c r="E1" s="1231"/>
      <c r="F1" s="1231"/>
      <c r="G1" s="1232"/>
    </row>
    <row r="2" spans="1:12" s="6" customFormat="1" ht="5.25" customHeight="1">
      <c r="B2" s="18"/>
      <c r="C2" s="1233"/>
      <c r="D2" s="1233"/>
      <c r="E2" s="1233"/>
      <c r="F2" s="1233"/>
      <c r="G2" s="1233"/>
      <c r="H2" s="1233"/>
    </row>
    <row r="3" spans="1:12" s="12" customFormat="1" ht="12.75" customHeight="1">
      <c r="B3" s="2373" t="s">
        <v>280</v>
      </c>
      <c r="C3" s="2373"/>
      <c r="D3" s="2373"/>
      <c r="E3" s="2373"/>
      <c r="F3" s="2373"/>
      <c r="G3" s="2373"/>
      <c r="H3" s="2373"/>
      <c r="I3" s="1234"/>
    </row>
    <row r="4" spans="1:12" s="10" customFormat="1" ht="5.25" customHeight="1">
      <c r="B4" s="7"/>
      <c r="C4" s="7"/>
      <c r="D4" s="7"/>
      <c r="E4" s="8"/>
      <c r="F4" s="8"/>
      <c r="G4" s="8"/>
      <c r="H4" s="9"/>
      <c r="I4" s="9"/>
      <c r="K4" s="7"/>
      <c r="L4" s="7"/>
    </row>
    <row r="5" spans="1:12" s="6" customFormat="1" ht="15.75" customHeight="1">
      <c r="B5" s="969" t="s">
        <v>281</v>
      </c>
    </row>
    <row r="6" spans="1:12" s="6" customFormat="1" ht="15.75" customHeight="1">
      <c r="B6" s="1235"/>
    </row>
    <row r="7" spans="1:12" s="6" customFormat="1" ht="11.25" customHeight="1">
      <c r="B7" s="13"/>
      <c r="C7" s="14"/>
    </row>
    <row r="8" spans="1:12" s="6" customFormat="1" ht="81" customHeight="1">
      <c r="A8" s="241"/>
      <c r="B8" s="2374" t="s">
        <v>3135</v>
      </c>
      <c r="C8" s="2374"/>
      <c r="D8" s="2374"/>
      <c r="E8" s="2374"/>
      <c r="F8" s="2374"/>
      <c r="G8" s="2374"/>
      <c r="H8" s="2374"/>
    </row>
    <row r="9" spans="1:12" s="6" customFormat="1" ht="11.25" customHeight="1">
      <c r="A9" s="241"/>
      <c r="B9" s="925"/>
      <c r="C9" s="925"/>
      <c r="D9" s="925"/>
      <c r="E9" s="925"/>
      <c r="F9" s="925"/>
      <c r="G9" s="925"/>
      <c r="H9" s="925"/>
    </row>
    <row r="10" spans="1:12" ht="11.25" customHeight="1"/>
    <row r="11" spans="1:12" ht="11.25" customHeight="1">
      <c r="B11" s="15"/>
      <c r="D11" s="250"/>
      <c r="E11" s="250"/>
      <c r="F11" s="250"/>
      <c r="G11" s="250"/>
      <c r="H11" s="250"/>
    </row>
    <row r="12" spans="1:12" ht="11.25" customHeight="1">
      <c r="B12" s="964"/>
      <c r="C12" s="1199"/>
      <c r="D12" s="65"/>
      <c r="E12" s="65"/>
      <c r="F12" s="65"/>
      <c r="G12" s="65"/>
      <c r="H12" s="65"/>
    </row>
    <row r="13" spans="1:12" ht="11.25" customHeight="1">
      <c r="B13" s="12"/>
      <c r="C13" s="238"/>
      <c r="D13" s="1236"/>
      <c r="E13" s="1236"/>
      <c r="F13" s="1236"/>
      <c r="G13" s="1236"/>
      <c r="H13" s="1236"/>
    </row>
    <row r="14" spans="1:12" ht="11.25" customHeight="1"/>
    <row r="15" spans="1:12" ht="11.25" customHeight="1"/>
    <row r="16" spans="1:12" ht="11.25" customHeight="1"/>
    <row r="17" spans="2:9" ht="11.25" customHeight="1"/>
    <row r="18" spans="2:9" s="34" customFormat="1" ht="11.25" customHeight="1"/>
    <row r="19" spans="2:9" ht="11.25" customHeight="1"/>
    <row r="20" spans="2:9" ht="11.25" customHeight="1"/>
    <row r="21" spans="2:9" ht="12" customHeight="1"/>
    <row r="22" spans="2:9" ht="12" customHeight="1">
      <c r="B22" s="12"/>
      <c r="C22" s="33"/>
      <c r="D22" s="33"/>
      <c r="E22" s="250"/>
      <c r="F22" s="250"/>
      <c r="G22" s="250"/>
    </row>
    <row r="23" spans="2:9" ht="12" customHeight="1">
      <c r="B23" s="12"/>
      <c r="C23" s="1237"/>
      <c r="D23" s="239"/>
      <c r="E23" s="1236"/>
      <c r="F23" s="1236"/>
      <c r="G23" s="1236"/>
    </row>
    <row r="24" spans="2:9" ht="12" customHeight="1">
      <c r="B24" s="12"/>
      <c r="C24" s="1237"/>
      <c r="D24" s="239"/>
      <c r="E24" s="69"/>
      <c r="F24" s="69"/>
      <c r="G24" s="69"/>
    </row>
    <row r="25" spans="2:9" ht="12" customHeight="1">
      <c r="B25" s="12"/>
      <c r="C25" s="1237"/>
      <c r="D25" s="239"/>
      <c r="E25" s="69"/>
      <c r="F25" s="69"/>
      <c r="G25" s="69"/>
    </row>
    <row r="26" spans="2:9" ht="12" customHeight="1">
      <c r="B26" s="12"/>
      <c r="C26" s="1237"/>
      <c r="D26" s="239"/>
      <c r="E26" s="69"/>
      <c r="F26" s="69"/>
      <c r="G26" s="69"/>
    </row>
    <row r="27" spans="2:9" ht="12" customHeight="1">
      <c r="B27" s="12"/>
      <c r="C27" s="248"/>
      <c r="D27" s="239"/>
      <c r="E27" s="69"/>
      <c r="F27" s="69"/>
      <c r="G27" s="69"/>
    </row>
    <row r="28" spans="2:9" ht="12" customHeight="1">
      <c r="B28" s="12"/>
      <c r="C28" s="1237"/>
      <c r="D28" s="239"/>
      <c r="E28" s="69"/>
      <c r="F28" s="69"/>
      <c r="G28" s="69"/>
    </row>
    <row r="29" spans="2:9" ht="12" customHeight="1">
      <c r="B29" s="2375" t="s">
        <v>3032</v>
      </c>
      <c r="C29" s="2375"/>
      <c r="D29" s="2375"/>
      <c r="E29" s="2375"/>
      <c r="F29" s="2375"/>
      <c r="G29" s="2375"/>
      <c r="H29" s="2375"/>
      <c r="I29" s="933"/>
    </row>
    <row r="30" spans="2:9" ht="12" customHeight="1">
      <c r="B30" s="2377"/>
      <c r="C30" s="2377"/>
      <c r="D30" s="2377"/>
      <c r="E30" s="2377"/>
      <c r="F30" s="2377"/>
      <c r="G30" s="2377"/>
      <c r="H30" s="2377"/>
    </row>
    <row r="31" spans="2:9" ht="12" customHeight="1">
      <c r="B31" s="2377"/>
      <c r="C31" s="2377"/>
      <c r="D31" s="2377"/>
      <c r="E31" s="2377"/>
      <c r="F31" s="2377"/>
      <c r="G31" s="2377"/>
      <c r="H31" s="2377"/>
    </row>
    <row r="32" spans="2:9" ht="12" customHeight="1">
      <c r="B32" s="2377"/>
      <c r="C32" s="2377"/>
      <c r="D32" s="2377"/>
      <c r="E32" s="2377"/>
      <c r="F32" s="2377"/>
      <c r="G32" s="2377"/>
      <c r="H32" s="2377"/>
    </row>
    <row r="33" spans="2:11" ht="12" customHeight="1">
      <c r="B33" s="2377"/>
      <c r="C33" s="2377"/>
      <c r="D33" s="2377"/>
      <c r="E33" s="2377"/>
      <c r="F33" s="2377"/>
      <c r="G33" s="2377"/>
      <c r="H33" s="2377"/>
    </row>
    <row r="34" spans="2:11">
      <c r="B34" s="2376" t="s">
        <v>282</v>
      </c>
      <c r="C34" s="2376"/>
      <c r="D34" s="2376"/>
      <c r="E34" s="2376"/>
      <c r="F34" s="2376"/>
      <c r="G34" s="2376"/>
      <c r="H34" s="2376"/>
    </row>
    <row r="35" spans="2:11">
      <c r="B35" s="2376" t="s">
        <v>283</v>
      </c>
      <c r="C35" s="2376"/>
      <c r="D35" s="2376"/>
      <c r="E35" s="2376"/>
      <c r="F35" s="2376"/>
      <c r="G35" s="2376"/>
      <c r="H35" s="2376"/>
    </row>
    <row r="36" spans="2:11">
      <c r="B36" s="1181"/>
      <c r="C36" s="1181"/>
      <c r="D36" s="1181"/>
      <c r="E36" s="1181"/>
      <c r="F36" s="1181"/>
      <c r="G36" s="1181"/>
      <c r="H36" s="1181"/>
    </row>
    <row r="37" spans="2:11">
      <c r="B37" s="12"/>
    </row>
    <row r="38" spans="2:11">
      <c r="B38" s="12"/>
    </row>
    <row r="39" spans="2:11">
      <c r="B39" s="12"/>
    </row>
    <row r="40" spans="2:11">
      <c r="B40" s="12"/>
    </row>
    <row r="41" spans="2:11">
      <c r="B41" s="12"/>
    </row>
    <row r="42" spans="2:11">
      <c r="B42" s="12"/>
    </row>
    <row r="43" spans="2:11" ht="15">
      <c r="B43" s="12"/>
      <c r="G43" s="6"/>
      <c r="H43" s="6"/>
      <c r="I43" s="6"/>
      <c r="J43" s="6"/>
      <c r="K43" s="6"/>
    </row>
    <row r="44" spans="2:11" ht="15">
      <c r="B44" s="12"/>
      <c r="G44" s="44"/>
      <c r="H44" s="44"/>
      <c r="I44" s="44"/>
      <c r="J44" s="45"/>
      <c r="K44" s="44"/>
    </row>
    <row r="45" spans="2:11" ht="15">
      <c r="B45" s="12"/>
      <c r="G45" s="44"/>
      <c r="H45" s="45"/>
      <c r="I45" s="44"/>
      <c r="J45" s="45"/>
      <c r="K45" s="45"/>
    </row>
    <row r="46" spans="2:11" ht="15">
      <c r="B46" s="12"/>
      <c r="G46" s="22"/>
      <c r="H46" s="46"/>
      <c r="I46" s="6"/>
      <c r="J46" s="46"/>
      <c r="K46" s="46"/>
    </row>
    <row r="47" spans="2:11" ht="15">
      <c r="B47" s="12"/>
      <c r="G47" s="47"/>
      <c r="H47" s="46"/>
      <c r="I47" s="6"/>
      <c r="J47" s="46"/>
      <c r="K47" s="46"/>
    </row>
    <row r="48" spans="2:11" ht="15">
      <c r="B48" s="12"/>
      <c r="G48" s="47"/>
      <c r="H48" s="46"/>
      <c r="I48" s="6"/>
      <c r="J48" s="46"/>
      <c r="K48" s="46"/>
    </row>
    <row r="49" spans="2:11" ht="15">
      <c r="B49" s="12"/>
      <c r="G49" s="47"/>
      <c r="H49" s="46"/>
      <c r="I49" s="6"/>
      <c r="J49" s="46"/>
      <c r="K49" s="46"/>
    </row>
    <row r="50" spans="2:11" ht="15">
      <c r="B50" s="12"/>
      <c r="G50" s="47"/>
      <c r="H50" s="46"/>
      <c r="I50" s="6"/>
      <c r="J50" s="46"/>
      <c r="K50" s="46"/>
    </row>
    <row r="51" spans="2:11" ht="15">
      <c r="B51" s="12"/>
      <c r="G51" s="47"/>
      <c r="H51" s="46"/>
      <c r="I51" s="6"/>
      <c r="J51" s="46"/>
      <c r="K51" s="46"/>
    </row>
    <row r="52" spans="2:11" ht="15">
      <c r="B52" s="12"/>
      <c r="G52" s="47"/>
      <c r="H52" s="46"/>
      <c r="I52" s="6"/>
      <c r="J52" s="46"/>
      <c r="K52" s="46"/>
    </row>
    <row r="53" spans="2:11" ht="15">
      <c r="B53" s="12"/>
      <c r="G53" s="48"/>
      <c r="H53" s="22"/>
      <c r="I53" s="6"/>
      <c r="J53" s="22"/>
      <c r="K53" s="22"/>
    </row>
    <row r="54" spans="2:11" ht="15">
      <c r="B54" s="12"/>
      <c r="G54" s="48"/>
      <c r="H54" s="22"/>
      <c r="I54" s="6"/>
      <c r="J54" s="22"/>
      <c r="K54" s="22"/>
    </row>
    <row r="55" spans="2:11" ht="15">
      <c r="B55" s="12"/>
      <c r="G55" s="47"/>
      <c r="H55" s="46"/>
      <c r="I55" s="6"/>
      <c r="J55" s="46"/>
      <c r="K55" s="46"/>
    </row>
    <row r="56" spans="2:11" ht="15">
      <c r="B56" s="12"/>
      <c r="G56" s="47"/>
      <c r="H56" s="46"/>
      <c r="I56" s="6"/>
      <c r="J56" s="46"/>
      <c r="K56" s="46"/>
    </row>
    <row r="57" spans="2:11" ht="15">
      <c r="B57" s="12"/>
      <c r="G57" s="47"/>
      <c r="H57" s="46"/>
      <c r="I57" s="6"/>
      <c r="J57" s="46"/>
      <c r="K57" s="46"/>
    </row>
    <row r="58" spans="2:11" ht="15">
      <c r="B58" s="12"/>
      <c r="G58" s="47"/>
      <c r="H58" s="46"/>
      <c r="I58" s="6"/>
      <c r="J58" s="46"/>
      <c r="K58" s="46"/>
    </row>
    <row r="59" spans="2:11" ht="15">
      <c r="B59" s="12"/>
      <c r="G59" s="47"/>
      <c r="H59" s="46"/>
      <c r="I59" s="6"/>
      <c r="J59" s="46"/>
      <c r="K59" s="46"/>
    </row>
    <row r="60" spans="2:11" ht="15">
      <c r="B60" s="12"/>
      <c r="G60" s="47"/>
      <c r="H60" s="46"/>
      <c r="I60" s="6"/>
      <c r="J60" s="46"/>
      <c r="K60" s="46"/>
    </row>
    <row r="61" spans="2:11" ht="15">
      <c r="B61" s="12"/>
      <c r="G61" s="47"/>
      <c r="H61" s="46"/>
      <c r="I61" s="6"/>
      <c r="J61" s="46"/>
      <c r="K61" s="46"/>
    </row>
    <row r="62" spans="2:11" ht="15">
      <c r="B62" s="12"/>
      <c r="G62" s="47"/>
      <c r="H62" s="46"/>
      <c r="I62" s="6"/>
      <c r="J62" s="46"/>
      <c r="K62" s="46"/>
    </row>
    <row r="63" spans="2:11" ht="15">
      <c r="B63" s="12"/>
      <c r="G63" s="22"/>
      <c r="H63" s="22"/>
      <c r="I63" s="6"/>
      <c r="J63" s="22"/>
      <c r="K63" s="22"/>
    </row>
    <row r="64" spans="2:11" ht="15">
      <c r="B64" s="12"/>
      <c r="G64" s="49"/>
      <c r="H64" s="49"/>
      <c r="I64" s="44"/>
      <c r="J64" s="22"/>
      <c r="K64" s="49"/>
    </row>
    <row r="65" spans="2:2">
      <c r="B65" s="12"/>
    </row>
    <row r="66" spans="2:2">
      <c r="B66" s="12"/>
    </row>
    <row r="67" spans="2:2">
      <c r="B67" s="12"/>
    </row>
    <row r="68" spans="2:2">
      <c r="B68" s="12"/>
    </row>
    <row r="75" spans="2:2">
      <c r="B75" s="20"/>
    </row>
    <row r="76" spans="2:2">
      <c r="B76" s="20"/>
    </row>
    <row r="77" spans="2:2">
      <c r="B77" s="21"/>
    </row>
    <row r="78" spans="2:2">
      <c r="B78" s="12"/>
    </row>
    <row r="79" spans="2:2">
      <c r="B79" s="12"/>
    </row>
    <row r="80" spans="2:2">
      <c r="B80" s="12"/>
    </row>
    <row r="81" spans="2:2">
      <c r="B81" s="12"/>
    </row>
    <row r="82" spans="2:2">
      <c r="B82" s="12"/>
    </row>
    <row r="83" spans="2:2">
      <c r="B83" s="12"/>
    </row>
    <row r="84" spans="2:2">
      <c r="B84" s="12"/>
    </row>
    <row r="85" spans="2:2">
      <c r="B85" s="12"/>
    </row>
    <row r="86" spans="2:2">
      <c r="B86" s="23"/>
    </row>
    <row r="87" spans="2:2">
      <c r="B87" s="23"/>
    </row>
    <row r="88" spans="2:2">
      <c r="B88" s="23"/>
    </row>
    <row r="89" spans="2:2">
      <c r="B89" s="23"/>
    </row>
    <row r="90" spans="2:2">
      <c r="B90" s="23"/>
    </row>
    <row r="91" spans="2:2">
      <c r="B91" s="23"/>
    </row>
    <row r="92" spans="2:2">
      <c r="B92" s="23"/>
    </row>
    <row r="93" spans="2:2">
      <c r="B93" s="23"/>
    </row>
  </sheetData>
  <mergeCells count="6">
    <mergeCell ref="B3:H3"/>
    <mergeCell ref="B8:H8"/>
    <mergeCell ref="B29:H29"/>
    <mergeCell ref="B34:H34"/>
    <mergeCell ref="B35:H35"/>
    <mergeCell ref="B30:H33"/>
  </mergeCells>
  <hyperlinks>
    <hyperlink ref="B3" location="Contents!A1" display="Back to index page" xr:uid="{D4517335-4078-4EE7-BF3B-91ED616D3AA4}"/>
    <hyperlink ref="B3:H3" location="CONTENTS!A1" display="Back to contents page" xr:uid="{A37490BF-E230-434C-8BCA-B2D25CE2931E}"/>
  </hyperlinks>
  <printOptions horizontalCentered="1" verticalCentered="1"/>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C0C-14D3-4D69-B6DA-3728E7428B3B}">
  <sheetPr codeName="Ark4">
    <tabColor rgb="FF007272"/>
    <pageSetUpPr fitToPage="1"/>
  </sheetPr>
  <dimension ref="B1:H119"/>
  <sheetViews>
    <sheetView showGridLines="0" showRowColHeaders="0" zoomScaleNormal="100" workbookViewId="0"/>
  </sheetViews>
  <sheetFormatPr baseColWidth="10" defaultColWidth="11.42578125" defaultRowHeight="14.25"/>
  <cols>
    <col min="1" max="1" width="2.5703125" style="63" customWidth="1"/>
    <col min="2" max="2" width="4.85546875" style="182" customWidth="1"/>
    <col min="3" max="3" width="149.85546875" style="63" customWidth="1"/>
    <col min="4" max="6" width="16.42578125" style="123" customWidth="1"/>
    <col min="7" max="7" width="23.5703125" style="63" customWidth="1"/>
    <col min="8" max="8" width="14.85546875" style="63" customWidth="1"/>
    <col min="9" max="16384" width="11.42578125" style="63"/>
  </cols>
  <sheetData>
    <row r="1" spans="2:8" ht="11.25" customHeight="1"/>
    <row r="2" spans="2:8" ht="5.25" customHeight="1"/>
    <row r="3" spans="2:8" ht="12.75" customHeight="1">
      <c r="B3" s="2373" t="s">
        <v>280</v>
      </c>
      <c r="C3" s="2373"/>
      <c r="D3" s="2373"/>
      <c r="E3" s="2373"/>
      <c r="F3" s="2373"/>
      <c r="G3" s="2373"/>
      <c r="H3" s="2373"/>
    </row>
    <row r="4" spans="2:8" ht="5.25" customHeight="1"/>
    <row r="5" spans="2:8" ht="15.75">
      <c r="B5" s="970" t="s">
        <v>284</v>
      </c>
    </row>
    <row r="6" spans="2:8" ht="15.75">
      <c r="B6" s="184"/>
    </row>
    <row r="7" spans="2:8" s="3" customFormat="1" ht="11.25">
      <c r="B7" s="2379" t="s">
        <v>285</v>
      </c>
      <c r="C7" s="2379"/>
      <c r="D7" s="2379"/>
      <c r="E7" s="2379"/>
      <c r="F7" s="2379"/>
    </row>
    <row r="8" spans="2:8" s="3" customFormat="1" ht="11.25">
      <c r="B8" s="546"/>
      <c r="C8" s="546"/>
      <c r="D8" s="546"/>
      <c r="E8" s="546"/>
      <c r="F8" s="546"/>
    </row>
    <row r="9" spans="2:8" s="3" customFormat="1" ht="11.25" customHeight="1">
      <c r="B9" s="223"/>
      <c r="D9" s="124"/>
      <c r="E9" s="124"/>
      <c r="F9" s="124"/>
    </row>
    <row r="10" spans="2:8" s="3" customFormat="1" ht="11.25" customHeight="1">
      <c r="B10" s="2380" t="s">
        <v>286</v>
      </c>
      <c r="C10" s="2380"/>
      <c r="D10" s="1310" t="s">
        <v>2662</v>
      </c>
      <c r="E10" s="1310" t="s">
        <v>2469</v>
      </c>
      <c r="F10" s="1310" t="s">
        <v>2367</v>
      </c>
    </row>
    <row r="11" spans="2:8" s="3" customFormat="1" ht="15" customHeight="1">
      <c r="B11" s="2378" t="s">
        <v>288</v>
      </c>
      <c r="C11" s="2378"/>
      <c r="D11" s="2378"/>
      <c r="E11" s="2378"/>
      <c r="F11" s="2378"/>
    </row>
    <row r="12" spans="2:8" s="3" customFormat="1" ht="11.25" customHeight="1">
      <c r="B12" s="180">
        <v>1</v>
      </c>
      <c r="C12" s="126" t="s">
        <v>289</v>
      </c>
      <c r="D12" s="210">
        <v>37203.078379999999</v>
      </c>
      <c r="E12" s="210">
        <v>37389.644650000002</v>
      </c>
      <c r="F12" s="534" t="s">
        <v>290</v>
      </c>
    </row>
    <row r="13" spans="2:8" s="3" customFormat="1" ht="11.25" customHeight="1">
      <c r="B13" s="180"/>
      <c r="C13" s="407" t="s">
        <v>291</v>
      </c>
      <c r="D13" s="1808">
        <v>18470.062000000002</v>
      </c>
      <c r="E13" s="408">
        <v>18656.628579999997</v>
      </c>
      <c r="F13" s="534" t="s">
        <v>292</v>
      </c>
    </row>
    <row r="14" spans="2:8" s="3" customFormat="1" ht="11.25" customHeight="1">
      <c r="B14" s="180"/>
      <c r="C14" s="407" t="s">
        <v>293</v>
      </c>
      <c r="D14" s="1808">
        <v>18733.016379999997</v>
      </c>
      <c r="E14" s="408">
        <v>18733.016070000001</v>
      </c>
      <c r="F14" s="534" t="s">
        <v>294</v>
      </c>
    </row>
    <row r="15" spans="2:8" s="3" customFormat="1" ht="11.25" customHeight="1">
      <c r="B15" s="180">
        <v>2</v>
      </c>
      <c r="C15" s="126" t="s">
        <v>295</v>
      </c>
      <c r="D15" s="210">
        <v>191953.660076</v>
      </c>
      <c r="E15" s="210">
        <v>174640.26126300002</v>
      </c>
      <c r="F15" s="534" t="s">
        <v>296</v>
      </c>
      <c r="H15" s="127"/>
    </row>
    <row r="16" spans="2:8" s="3" customFormat="1" ht="11.25" customHeight="1">
      <c r="B16" s="180">
        <v>3</v>
      </c>
      <c r="C16" s="126" t="s">
        <v>297</v>
      </c>
      <c r="D16" s="210">
        <v>7776.6063279999998</v>
      </c>
      <c r="E16" s="210">
        <v>9182.7648540000009</v>
      </c>
      <c r="F16" s="535" t="s">
        <v>298</v>
      </c>
    </row>
    <row r="17" spans="2:8" s="3" customFormat="1" ht="11.25" customHeight="1">
      <c r="B17" s="180" t="s">
        <v>299</v>
      </c>
      <c r="C17" s="126" t="s">
        <v>300</v>
      </c>
      <c r="D17" s="210">
        <v>0</v>
      </c>
      <c r="E17" s="210"/>
      <c r="F17" s="534"/>
    </row>
    <row r="18" spans="2:8" s="3" customFormat="1" ht="11.25" customHeight="1">
      <c r="B18" s="180">
        <v>4</v>
      </c>
      <c r="C18" s="126" t="s">
        <v>301</v>
      </c>
      <c r="D18" s="210">
        <v>0</v>
      </c>
      <c r="E18" s="210">
        <v>0</v>
      </c>
      <c r="F18" s="534"/>
    </row>
    <row r="19" spans="2:8" s="3" customFormat="1" ht="11.25">
      <c r="B19" s="180">
        <v>5</v>
      </c>
      <c r="C19" s="126" t="s">
        <v>302</v>
      </c>
      <c r="D19" s="210">
        <v>166.07900000000001</v>
      </c>
      <c r="E19" s="210">
        <v>168.40100000000001</v>
      </c>
      <c r="F19" s="534" t="s">
        <v>303</v>
      </c>
    </row>
    <row r="20" spans="2:8" s="3" customFormat="1" ht="11.25" customHeight="1">
      <c r="B20" s="180" t="s">
        <v>304</v>
      </c>
      <c r="C20" s="126" t="s">
        <v>305</v>
      </c>
      <c r="D20" s="210">
        <v>7974.527462</v>
      </c>
      <c r="E20" s="210">
        <v>17292.691868999998</v>
      </c>
      <c r="F20" s="523"/>
    </row>
    <row r="21" spans="2:8" s="99" customFormat="1" ht="11.25" customHeight="1">
      <c r="B21" s="717">
        <v>6</v>
      </c>
      <c r="C21" s="718" t="s">
        <v>306</v>
      </c>
      <c r="D21" s="719">
        <f>D12+D15+D16+D19+D20</f>
        <v>245073.95124599998</v>
      </c>
      <c r="E21" s="719">
        <v>238673.76363600005</v>
      </c>
      <c r="F21" s="720"/>
    </row>
    <row r="22" spans="2:8" s="3" customFormat="1" ht="15" customHeight="1">
      <c r="B22" s="2378" t="s">
        <v>307</v>
      </c>
      <c r="C22" s="2378"/>
      <c r="D22" s="2378"/>
      <c r="E22" s="2378"/>
      <c r="F22" s="2378"/>
    </row>
    <row r="23" spans="2:8" s="3" customFormat="1" ht="11.25" customHeight="1">
      <c r="B23" s="180">
        <v>7</v>
      </c>
      <c r="C23" s="126" t="s">
        <v>308</v>
      </c>
      <c r="D23" s="210">
        <v>-761.32666800000004</v>
      </c>
      <c r="E23" s="210">
        <v>-850.99367200000006</v>
      </c>
      <c r="F23" s="127"/>
    </row>
    <row r="24" spans="2:8" s="3" customFormat="1" ht="11.25" customHeight="1">
      <c r="B24" s="180">
        <v>8</v>
      </c>
      <c r="C24" s="126" t="s">
        <v>309</v>
      </c>
      <c r="D24" s="210">
        <v>-23110.999178999999</v>
      </c>
      <c r="E24" s="210">
        <v>-12282.841167999999</v>
      </c>
      <c r="F24" s="535" t="s">
        <v>310</v>
      </c>
    </row>
    <row r="25" spans="2:8" s="3" customFormat="1" ht="11.25" customHeight="1">
      <c r="B25" s="234">
        <v>10</v>
      </c>
      <c r="C25" s="884" t="s">
        <v>311</v>
      </c>
      <c r="D25" s="210">
        <v>-296.47546599999998</v>
      </c>
      <c r="E25" s="210">
        <v>-202.713808</v>
      </c>
      <c r="F25" s="535" t="s">
        <v>312</v>
      </c>
      <c r="H25" s="86"/>
    </row>
    <row r="26" spans="2:8" s="3" customFormat="1" ht="11.25" customHeight="1">
      <c r="B26" s="180">
        <v>11</v>
      </c>
      <c r="C26" s="126" t="s">
        <v>313</v>
      </c>
      <c r="D26" s="210">
        <v>0</v>
      </c>
      <c r="E26" s="210"/>
      <c r="F26" s="535"/>
    </row>
    <row r="27" spans="2:8" s="3" customFormat="1" ht="11.25" customHeight="1">
      <c r="B27" s="180">
        <v>12</v>
      </c>
      <c r="C27" s="126" t="s">
        <v>314</v>
      </c>
      <c r="D27" s="210">
        <v>-5230.1485279999997</v>
      </c>
      <c r="E27" s="210">
        <v>-2985.2081189999999</v>
      </c>
      <c r="F27" s="535"/>
    </row>
    <row r="28" spans="2:8" s="3" customFormat="1" ht="11.25" customHeight="1">
      <c r="B28" s="180">
        <v>13</v>
      </c>
      <c r="C28" s="126" t="s">
        <v>315</v>
      </c>
      <c r="D28" s="210"/>
      <c r="E28" s="210"/>
      <c r="F28" s="535"/>
    </row>
    <row r="29" spans="2:8" s="3" customFormat="1" ht="11.25" customHeight="1">
      <c r="B29" s="180">
        <v>14</v>
      </c>
      <c r="C29" s="126" t="s">
        <v>316</v>
      </c>
      <c r="D29" s="210">
        <v>-15.263</v>
      </c>
      <c r="E29" s="210">
        <v>-16.857200000000002</v>
      </c>
      <c r="F29" s="535" t="s">
        <v>317</v>
      </c>
    </row>
    <row r="30" spans="2:8" s="3" customFormat="1" ht="11.25" customHeight="1">
      <c r="B30" s="180">
        <v>15</v>
      </c>
      <c r="C30" s="126" t="s">
        <v>318</v>
      </c>
      <c r="D30" s="210">
        <v>-78.521271999999996</v>
      </c>
      <c r="E30" s="210">
        <v>-59.075006000000002</v>
      </c>
      <c r="F30" s="535" t="s">
        <v>323</v>
      </c>
    </row>
    <row r="31" spans="2:8" s="3" customFormat="1" ht="11.25" customHeight="1">
      <c r="B31" s="180">
        <v>16</v>
      </c>
      <c r="C31" s="126" t="s">
        <v>319</v>
      </c>
      <c r="D31" s="210">
        <v>-3686.7379040000001</v>
      </c>
      <c r="E31" s="210">
        <v>-1246.3224909999999</v>
      </c>
      <c r="F31" s="535" t="s">
        <v>292</v>
      </c>
    </row>
    <row r="32" spans="2:8" s="3" customFormat="1" ht="22.5" customHeight="1">
      <c r="B32" s="183">
        <v>17</v>
      </c>
      <c r="C32" s="126" t="s">
        <v>320</v>
      </c>
      <c r="D32" s="210"/>
      <c r="E32" s="210"/>
      <c r="F32" s="535"/>
    </row>
    <row r="33" spans="2:8" s="3" customFormat="1" ht="22.5" customHeight="1">
      <c r="B33" s="183">
        <v>18</v>
      </c>
      <c r="C33" s="126" t="s">
        <v>321</v>
      </c>
      <c r="D33" s="210"/>
      <c r="E33" s="210"/>
      <c r="F33" s="535"/>
    </row>
    <row r="34" spans="2:8" s="3" customFormat="1" ht="22.5" customHeight="1">
      <c r="B34" s="183">
        <v>19</v>
      </c>
      <c r="C34" s="126" t="s">
        <v>322</v>
      </c>
      <c r="D34" s="210">
        <v>-3831.1410810000002</v>
      </c>
      <c r="E34" s="210">
        <v>-2904.416005</v>
      </c>
      <c r="F34" s="535" t="s">
        <v>346</v>
      </c>
    </row>
    <row r="35" spans="2:8" s="3" customFormat="1" ht="11.25">
      <c r="B35" s="183" t="s">
        <v>324</v>
      </c>
      <c r="C35" s="126" t="s">
        <v>325</v>
      </c>
      <c r="D35" s="210">
        <v>-293.63261899999998</v>
      </c>
      <c r="E35" s="210">
        <v>-289.05436400000002</v>
      </c>
      <c r="F35" s="127"/>
    </row>
    <row r="36" spans="2:8" s="3" customFormat="1" ht="11.25">
      <c r="B36" s="183" t="s">
        <v>326</v>
      </c>
      <c r="C36" s="407" t="s">
        <v>327</v>
      </c>
      <c r="D36" s="408"/>
      <c r="E36" s="408"/>
      <c r="F36" s="409"/>
    </row>
    <row r="37" spans="2:8" s="3" customFormat="1" ht="11.25">
      <c r="B37" s="183" t="s">
        <v>328</v>
      </c>
      <c r="C37" s="407" t="s">
        <v>329</v>
      </c>
      <c r="D37" s="408">
        <v>-293.63261899999998</v>
      </c>
      <c r="E37" s="408">
        <v>-289.05436400000002</v>
      </c>
      <c r="F37" s="409"/>
    </row>
    <row r="38" spans="2:8" s="3" customFormat="1" ht="11.25">
      <c r="B38" s="183" t="s">
        <v>330</v>
      </c>
      <c r="C38" s="407" t="s">
        <v>331</v>
      </c>
      <c r="D38" s="408"/>
      <c r="E38" s="408"/>
      <c r="F38" s="409"/>
      <c r="G38" s="1543"/>
    </row>
    <row r="39" spans="2:8" s="3" customFormat="1" ht="11.25" customHeight="1">
      <c r="B39" s="183">
        <v>21</v>
      </c>
      <c r="C39" s="126" t="s">
        <v>332</v>
      </c>
      <c r="D39" s="210"/>
      <c r="E39" s="210"/>
      <c r="F39" s="127"/>
      <c r="G39" s="1539"/>
      <c r="H39" s="1541"/>
    </row>
    <row r="40" spans="2:8" s="3" customFormat="1" ht="11.25" customHeight="1">
      <c r="B40" s="180">
        <v>22</v>
      </c>
      <c r="C40" s="126" t="s">
        <v>333</v>
      </c>
      <c r="D40" s="210"/>
      <c r="E40" s="210"/>
      <c r="F40" s="127"/>
      <c r="G40" s="1544"/>
      <c r="H40" s="1539"/>
    </row>
    <row r="41" spans="2:8" s="3" customFormat="1" ht="11.25" customHeight="1">
      <c r="B41" s="183">
        <v>23</v>
      </c>
      <c r="C41" s="407" t="s">
        <v>334</v>
      </c>
      <c r="D41" s="408"/>
      <c r="E41" s="408"/>
      <c r="F41" s="409"/>
      <c r="G41" s="1544"/>
      <c r="H41" s="1539"/>
    </row>
    <row r="42" spans="2:8" s="3" customFormat="1" ht="11.25" customHeight="1">
      <c r="B42" s="180">
        <v>25</v>
      </c>
      <c r="C42" s="407" t="s">
        <v>335</v>
      </c>
      <c r="D42" s="408"/>
      <c r="E42" s="408"/>
      <c r="F42" s="409"/>
      <c r="G42" s="1544"/>
      <c r="H42" s="1539"/>
    </row>
    <row r="43" spans="2:8" s="3" customFormat="1" ht="11.25" customHeight="1">
      <c r="B43" s="180" t="s">
        <v>336</v>
      </c>
      <c r="C43" s="126" t="s">
        <v>337</v>
      </c>
      <c r="D43" s="408"/>
      <c r="E43" s="210"/>
      <c r="F43" s="127"/>
      <c r="G43" s="1545"/>
      <c r="H43" s="1541"/>
    </row>
    <row r="44" spans="2:8" s="3" customFormat="1" ht="22.5" customHeight="1">
      <c r="B44" s="412" t="s">
        <v>338</v>
      </c>
      <c r="C44" s="128" t="s">
        <v>339</v>
      </c>
      <c r="D44" s="210"/>
      <c r="E44" s="210"/>
      <c r="F44" s="125"/>
      <c r="G44" s="1545"/>
      <c r="H44" s="1541"/>
    </row>
    <row r="45" spans="2:8" s="3" customFormat="1" ht="11.25" customHeight="1">
      <c r="B45" s="181">
        <v>27</v>
      </c>
      <c r="C45" s="128" t="s">
        <v>340</v>
      </c>
      <c r="D45" s="210"/>
      <c r="E45" s="210"/>
      <c r="F45" s="125"/>
    </row>
    <row r="46" spans="2:8" s="3" customFormat="1" ht="11.25" customHeight="1">
      <c r="B46" s="181" t="s">
        <v>341</v>
      </c>
      <c r="C46" s="128" t="s">
        <v>342</v>
      </c>
      <c r="D46" s="210">
        <v>-727.96874800000001</v>
      </c>
      <c r="E46" s="210">
        <v>-595.99093399999992</v>
      </c>
      <c r="F46" s="125"/>
    </row>
    <row r="47" spans="2:8" s="3" customFormat="1" ht="11.25" customHeight="1">
      <c r="B47" s="721">
        <v>28</v>
      </c>
      <c r="C47" s="722" t="s">
        <v>343</v>
      </c>
      <c r="D47" s="719">
        <v>-38032.214464999997</v>
      </c>
      <c r="E47" s="719">
        <v>-21433.472766999999</v>
      </c>
      <c r="F47" s="723"/>
      <c r="G47" s="948"/>
    </row>
    <row r="48" spans="2:8" s="3" customFormat="1" ht="11.25" customHeight="1">
      <c r="B48" s="721">
        <v>29</v>
      </c>
      <c r="C48" s="722" t="s">
        <v>344</v>
      </c>
      <c r="D48" s="719">
        <v>207041.73678100001</v>
      </c>
      <c r="E48" s="719">
        <v>217240.29086900005</v>
      </c>
      <c r="F48" s="723"/>
      <c r="G48" s="948"/>
    </row>
    <row r="49" spans="2:7" s="3" customFormat="1" ht="15" customHeight="1">
      <c r="B49" s="2378" t="s">
        <v>345</v>
      </c>
      <c r="C49" s="2378"/>
      <c r="D49" s="2378"/>
      <c r="E49" s="2378"/>
      <c r="F49" s="2378"/>
    </row>
    <row r="50" spans="2:7" s="3" customFormat="1" ht="11.25" customHeight="1">
      <c r="B50" s="181">
        <v>30</v>
      </c>
      <c r="C50" s="128" t="s">
        <v>289</v>
      </c>
      <c r="D50" s="210">
        <v>21379.616352000001</v>
      </c>
      <c r="E50" s="210">
        <v>21679.616353000001</v>
      </c>
      <c r="F50" s="535" t="s">
        <v>370</v>
      </c>
    </row>
    <row r="51" spans="2:7" s="3" customFormat="1" ht="11.25" customHeight="1">
      <c r="B51" s="181">
        <v>31</v>
      </c>
      <c r="C51" s="410" t="s">
        <v>347</v>
      </c>
      <c r="D51" s="408">
        <v>22391.423610999998</v>
      </c>
      <c r="E51" s="1808">
        <v>21679.616353000001</v>
      </c>
      <c r="F51" s="535" t="s">
        <v>370</v>
      </c>
      <c r="G51" s="192"/>
    </row>
    <row r="52" spans="2:7" s="3" customFormat="1" ht="11.25" customHeight="1">
      <c r="B52" s="181">
        <v>32</v>
      </c>
      <c r="C52" s="410" t="s">
        <v>348</v>
      </c>
      <c r="D52" s="408">
        <v>0</v>
      </c>
      <c r="E52" s="408"/>
      <c r="F52" s="411"/>
    </row>
    <row r="53" spans="2:7" s="3" customFormat="1" ht="11.25" customHeight="1">
      <c r="B53" s="412">
        <v>33</v>
      </c>
      <c r="C53" s="128" t="s">
        <v>349</v>
      </c>
      <c r="D53" s="210">
        <v>0</v>
      </c>
      <c r="E53" s="210"/>
      <c r="F53" s="125"/>
    </row>
    <row r="54" spans="2:7" s="3" customFormat="1" ht="11.25" customHeight="1">
      <c r="B54" s="181" t="s">
        <v>350</v>
      </c>
      <c r="C54" s="128" t="s">
        <v>351</v>
      </c>
      <c r="D54" s="210">
        <v>0</v>
      </c>
      <c r="E54" s="210"/>
      <c r="F54" s="125"/>
    </row>
    <row r="55" spans="2:7" s="3" customFormat="1" ht="11.25" customHeight="1">
      <c r="B55" s="181" t="s">
        <v>352</v>
      </c>
      <c r="C55" s="128" t="s">
        <v>353</v>
      </c>
      <c r="D55" s="210">
        <v>0</v>
      </c>
      <c r="E55" s="210"/>
      <c r="F55" s="125"/>
    </row>
    <row r="56" spans="2:7" s="3" customFormat="1" ht="11.25" customHeight="1">
      <c r="B56" s="181">
        <v>34</v>
      </c>
      <c r="C56" s="128" t="s">
        <v>354</v>
      </c>
      <c r="D56" s="210">
        <v>346.39557100000002</v>
      </c>
      <c r="E56" s="210">
        <v>21679.616353000001</v>
      </c>
      <c r="F56" s="535" t="s">
        <v>370</v>
      </c>
    </row>
    <row r="57" spans="2:7" s="3" customFormat="1" ht="11.25" customHeight="1">
      <c r="B57" s="181">
        <v>35</v>
      </c>
      <c r="C57" s="410" t="s">
        <v>355</v>
      </c>
      <c r="D57" s="210"/>
      <c r="E57" s="408"/>
      <c r="F57" s="411"/>
    </row>
    <row r="58" spans="2:7" s="3" customFormat="1" ht="11.25" customHeight="1">
      <c r="B58" s="724">
        <v>36</v>
      </c>
      <c r="C58" s="722" t="s">
        <v>356</v>
      </c>
      <c r="D58" s="719">
        <v>21726.011922999998</v>
      </c>
      <c r="E58" s="719">
        <v>21679.616353000001</v>
      </c>
      <c r="F58" s="723"/>
    </row>
    <row r="59" spans="2:7" s="3" customFormat="1" ht="15" customHeight="1">
      <c r="B59" s="2378" t="s">
        <v>357</v>
      </c>
      <c r="C59" s="2378"/>
      <c r="D59" s="2378"/>
      <c r="E59" s="2378"/>
      <c r="F59" s="2378"/>
    </row>
    <row r="60" spans="2:7" s="3" customFormat="1" ht="11.25" customHeight="1">
      <c r="B60" s="181">
        <v>37</v>
      </c>
      <c r="C60" s="128" t="s">
        <v>358</v>
      </c>
      <c r="D60" s="210"/>
      <c r="E60" s="210"/>
      <c r="F60" s="125"/>
    </row>
    <row r="61" spans="2:7" s="3" customFormat="1" ht="22.5" customHeight="1">
      <c r="B61" s="412">
        <v>38</v>
      </c>
      <c r="C61" s="128" t="s">
        <v>359</v>
      </c>
      <c r="D61" s="210"/>
      <c r="E61" s="210"/>
      <c r="F61" s="125"/>
    </row>
    <row r="62" spans="2:7" s="3" customFormat="1" ht="22.5" customHeight="1">
      <c r="B62" s="412">
        <v>39</v>
      </c>
      <c r="C62" s="128" t="s">
        <v>360</v>
      </c>
      <c r="D62" s="210"/>
      <c r="E62" s="210"/>
      <c r="F62" s="125"/>
    </row>
    <row r="63" spans="2:7" s="3" customFormat="1" ht="22.5" customHeight="1">
      <c r="B63" s="183">
        <v>40</v>
      </c>
      <c r="C63" s="126" t="s">
        <v>361</v>
      </c>
      <c r="D63" s="210">
        <v>-1500</v>
      </c>
      <c r="E63" s="210">
        <v>-1500</v>
      </c>
      <c r="F63" s="535" t="s">
        <v>370</v>
      </c>
    </row>
    <row r="64" spans="2:7" s="3" customFormat="1" ht="11.25" customHeight="1">
      <c r="B64" s="181">
        <v>42</v>
      </c>
      <c r="C64" s="128" t="s">
        <v>362</v>
      </c>
      <c r="D64" s="210"/>
      <c r="E64" s="210"/>
      <c r="F64" s="125"/>
    </row>
    <row r="65" spans="2:8" s="3" customFormat="1" ht="11.25" customHeight="1">
      <c r="B65" s="181" t="s">
        <v>363</v>
      </c>
      <c r="C65" s="128" t="s">
        <v>364</v>
      </c>
      <c r="D65" s="210">
        <v>-10</v>
      </c>
      <c r="E65" s="210">
        <v>-10</v>
      </c>
      <c r="F65" s="535" t="s">
        <v>370</v>
      </c>
    </row>
    <row r="66" spans="2:8" s="3" customFormat="1" ht="11.25" customHeight="1">
      <c r="B66" s="724">
        <v>43</v>
      </c>
      <c r="C66" s="722" t="s">
        <v>365</v>
      </c>
      <c r="D66" s="719">
        <v>-1510</v>
      </c>
      <c r="E66" s="719">
        <v>-1510</v>
      </c>
      <c r="F66" s="723"/>
    </row>
    <row r="67" spans="2:8" s="3" customFormat="1" ht="11.25" customHeight="1">
      <c r="B67" s="724">
        <v>44</v>
      </c>
      <c r="C67" s="722" t="s">
        <v>366</v>
      </c>
      <c r="D67" s="719">
        <f>D58+D66</f>
        <v>20216.011922999998</v>
      </c>
      <c r="E67" s="719">
        <v>20169.616353000001</v>
      </c>
      <c r="F67" s="723"/>
      <c r="G67" s="915"/>
      <c r="H67" s="915"/>
    </row>
    <row r="68" spans="2:8" s="3" customFormat="1" ht="11.25" customHeight="1">
      <c r="B68" s="724">
        <v>45</v>
      </c>
      <c r="C68" s="722" t="s">
        <v>367</v>
      </c>
      <c r="D68" s="719">
        <f>D48+D67</f>
        <v>227257.74870400003</v>
      </c>
      <c r="E68" s="719">
        <v>237409.90722200004</v>
      </c>
      <c r="F68" s="725"/>
    </row>
    <row r="69" spans="2:8" s="3" customFormat="1" ht="15" customHeight="1">
      <c r="B69" s="2378" t="s">
        <v>368</v>
      </c>
      <c r="C69" s="2378"/>
      <c r="D69" s="2378"/>
      <c r="E69" s="2378"/>
      <c r="F69" s="2378"/>
      <c r="G69" s="916"/>
      <c r="H69" s="916"/>
    </row>
    <row r="70" spans="2:8" s="3" customFormat="1" ht="11.25" customHeight="1">
      <c r="B70" s="181">
        <v>46</v>
      </c>
      <c r="C70" s="128" t="s">
        <v>369</v>
      </c>
      <c r="D70" s="210">
        <v>35208.398350000003</v>
      </c>
      <c r="E70" s="210">
        <v>34788.049490000005</v>
      </c>
      <c r="F70" s="1118" t="s">
        <v>755</v>
      </c>
    </row>
    <row r="71" spans="2:8" s="3" customFormat="1" ht="11.25" customHeight="1">
      <c r="B71" s="181">
        <v>47</v>
      </c>
      <c r="C71" s="128" t="s">
        <v>371</v>
      </c>
      <c r="D71" s="2170"/>
      <c r="E71" s="210"/>
      <c r="F71" s="125"/>
    </row>
    <row r="72" spans="2:8" s="3" customFormat="1" ht="11.25" customHeight="1">
      <c r="B72" s="181" t="s">
        <v>372</v>
      </c>
      <c r="C72" s="128" t="s">
        <v>373</v>
      </c>
      <c r="D72" s="2170"/>
      <c r="E72" s="210"/>
      <c r="F72" s="125"/>
    </row>
    <row r="73" spans="2:8" s="3" customFormat="1" ht="11.25" customHeight="1">
      <c r="B73" s="181" t="s">
        <v>374</v>
      </c>
      <c r="C73" s="128" t="s">
        <v>375</v>
      </c>
      <c r="D73" s="2170"/>
      <c r="E73" s="210"/>
      <c r="F73" s="125"/>
    </row>
    <row r="74" spans="2:8" s="3" customFormat="1" ht="11.25" customHeight="1">
      <c r="B74" s="183">
        <v>48</v>
      </c>
      <c r="C74" s="126" t="s">
        <v>376</v>
      </c>
      <c r="D74" s="2170"/>
      <c r="E74" s="210"/>
      <c r="F74" s="535" t="s">
        <v>755</v>
      </c>
    </row>
    <row r="75" spans="2:8" s="3" customFormat="1" ht="11.25" customHeight="1">
      <c r="B75" s="180">
        <v>49</v>
      </c>
      <c r="C75" s="407" t="s">
        <v>377</v>
      </c>
      <c r="D75" s="2170"/>
      <c r="E75" s="210"/>
      <c r="F75" s="127"/>
    </row>
    <row r="76" spans="2:8" s="3" customFormat="1" ht="11.25" customHeight="1">
      <c r="B76" s="180">
        <v>50</v>
      </c>
      <c r="C76" s="126" t="s">
        <v>378</v>
      </c>
      <c r="D76" s="2170"/>
      <c r="E76" s="210"/>
      <c r="F76" s="127"/>
    </row>
    <row r="77" spans="2:8" s="3" customFormat="1" ht="11.25" customHeight="1">
      <c r="B77" s="717">
        <v>51</v>
      </c>
      <c r="C77" s="718" t="s">
        <v>379</v>
      </c>
      <c r="D77" s="719">
        <v>35208.398350000003</v>
      </c>
      <c r="E77" s="719">
        <v>34788.049490000005</v>
      </c>
      <c r="F77" s="723"/>
    </row>
    <row r="78" spans="2:8" s="3" customFormat="1" ht="15" customHeight="1">
      <c r="B78" s="2378" t="s">
        <v>380</v>
      </c>
      <c r="C78" s="2378"/>
      <c r="D78" s="2378"/>
      <c r="E78" s="2378"/>
      <c r="F78" s="2378"/>
    </row>
    <row r="79" spans="2:8" s="3" customFormat="1" ht="11.25" customHeight="1">
      <c r="B79" s="180">
        <v>52</v>
      </c>
      <c r="C79" s="126" t="s">
        <v>381</v>
      </c>
      <c r="D79" s="121">
        <v>-25</v>
      </c>
      <c r="E79" s="210">
        <v>-2.6000000000000003E-4</v>
      </c>
      <c r="F79" s="127"/>
      <c r="G79" s="210"/>
    </row>
    <row r="80" spans="2:8" s="3" customFormat="1" ht="22.5" customHeight="1">
      <c r="B80" s="183">
        <v>53</v>
      </c>
      <c r="C80" s="126" t="s">
        <v>382</v>
      </c>
      <c r="D80" s="210"/>
      <c r="E80" s="210"/>
      <c r="F80" s="127"/>
    </row>
    <row r="81" spans="2:8" s="3" customFormat="1" ht="22.5" customHeight="1">
      <c r="B81" s="183">
        <v>54</v>
      </c>
      <c r="C81" s="126" t="s">
        <v>383</v>
      </c>
      <c r="D81" s="210"/>
      <c r="E81" s="210"/>
      <c r="F81" s="127"/>
    </row>
    <row r="82" spans="2:8" s="3" customFormat="1" ht="22.5" customHeight="1">
      <c r="B82" s="183">
        <v>55</v>
      </c>
      <c r="C82" s="126" t="s">
        <v>384</v>
      </c>
      <c r="D82" s="210">
        <v>-5588</v>
      </c>
      <c r="E82" s="210">
        <v>-5588</v>
      </c>
      <c r="F82" s="535" t="s">
        <v>755</v>
      </c>
      <c r="G82" s="948"/>
    </row>
    <row r="83" spans="2:8" s="3" customFormat="1" ht="11.25" customHeight="1">
      <c r="B83" s="234" t="s">
        <v>385</v>
      </c>
      <c r="C83" s="129" t="s">
        <v>386</v>
      </c>
      <c r="D83" s="210"/>
      <c r="E83" s="210"/>
      <c r="F83" s="127"/>
    </row>
    <row r="84" spans="2:8" s="3" customFormat="1" ht="11.25" customHeight="1">
      <c r="B84" s="234" t="s">
        <v>387</v>
      </c>
      <c r="C84" s="130" t="s">
        <v>388</v>
      </c>
      <c r="D84" s="210"/>
      <c r="E84" s="210"/>
      <c r="F84" s="535"/>
    </row>
    <row r="85" spans="2:8" s="3" customFormat="1" ht="11.25" customHeight="1">
      <c r="B85" s="717">
        <v>57</v>
      </c>
      <c r="C85" s="726" t="s">
        <v>389</v>
      </c>
      <c r="D85" s="719">
        <v>-5613</v>
      </c>
      <c r="E85" s="879">
        <v>-5588.0002599999998</v>
      </c>
      <c r="F85" s="727"/>
    </row>
    <row r="86" spans="2:8" s="3" customFormat="1" ht="11.25" customHeight="1">
      <c r="B86" s="377">
        <v>58</v>
      </c>
      <c r="C86" s="378" t="s">
        <v>390</v>
      </c>
      <c r="D86" s="719">
        <v>29595.398350000003</v>
      </c>
      <c r="E86" s="719">
        <v>29175.049230000001</v>
      </c>
      <c r="F86" s="379"/>
    </row>
    <row r="87" spans="2:8" s="3" customFormat="1" ht="11.25" customHeight="1">
      <c r="B87" s="724">
        <v>59</v>
      </c>
      <c r="C87" s="728" t="s">
        <v>391</v>
      </c>
      <c r="D87" s="719">
        <f>D68+D86</f>
        <v>256853.14705400003</v>
      </c>
      <c r="E87" s="719">
        <v>266584.95645200001</v>
      </c>
      <c r="F87" s="723"/>
      <c r="G87" s="878"/>
    </row>
    <row r="88" spans="2:8" s="3" customFormat="1" ht="11.25" customHeight="1">
      <c r="B88" s="724">
        <v>60</v>
      </c>
      <c r="C88" s="728" t="s">
        <v>392</v>
      </c>
      <c r="D88" s="719">
        <v>1129517.4797332699</v>
      </c>
      <c r="E88" s="719">
        <v>1121130.4983650302</v>
      </c>
      <c r="F88" s="723"/>
    </row>
    <row r="89" spans="2:8" s="3" customFormat="1" ht="15" customHeight="1">
      <c r="B89" s="2378" t="s">
        <v>393</v>
      </c>
      <c r="C89" s="2378"/>
      <c r="D89" s="2378"/>
      <c r="E89" s="2378"/>
      <c r="F89" s="2378"/>
    </row>
    <row r="90" spans="2:8" s="3" customFormat="1" ht="11.25" customHeight="1">
      <c r="B90" s="380">
        <v>61</v>
      </c>
      <c r="C90" s="381" t="s">
        <v>394</v>
      </c>
      <c r="D90" s="382">
        <v>18.3286012527272</v>
      </c>
      <c r="E90" s="382">
        <v>19.376896015745395</v>
      </c>
      <c r="F90" s="379"/>
      <c r="G90" s="914"/>
      <c r="H90" s="456"/>
    </row>
    <row r="91" spans="2:8" s="3" customFormat="1" ht="11.25" customHeight="1">
      <c r="B91" s="380">
        <v>62</v>
      </c>
      <c r="C91" s="381" t="s">
        <v>395</v>
      </c>
      <c r="D91" s="382">
        <v>20.1182463127905</v>
      </c>
      <c r="E91" s="382">
        <v>21.175938712595922</v>
      </c>
      <c r="F91" s="379"/>
      <c r="G91" s="914"/>
      <c r="H91" s="456"/>
    </row>
    <row r="92" spans="2:8" s="3" customFormat="1" ht="11.25" customHeight="1">
      <c r="B92" s="380">
        <v>63</v>
      </c>
      <c r="C92" s="381" t="s">
        <v>396</v>
      </c>
      <c r="D92" s="382">
        <v>22.7382120438863</v>
      </c>
      <c r="E92" s="382">
        <v>23.778227141333399</v>
      </c>
      <c r="F92" s="379"/>
      <c r="G92" s="914"/>
      <c r="H92" s="456"/>
    </row>
    <row r="93" spans="2:8" s="3" customFormat="1" ht="22.5" customHeight="1">
      <c r="B93" s="413">
        <v>64</v>
      </c>
      <c r="C93" s="381" t="s">
        <v>397</v>
      </c>
      <c r="D93" s="382">
        <v>15.236940627618299</v>
      </c>
      <c r="E93" s="2174">
        <v>14.876896015745395</v>
      </c>
      <c r="F93" s="379"/>
      <c r="G93" s="914"/>
    </row>
    <row r="94" spans="2:8" s="3" customFormat="1" ht="11.25" customHeight="1">
      <c r="B94" s="181">
        <v>65</v>
      </c>
      <c r="C94" s="410" t="s">
        <v>398</v>
      </c>
      <c r="D94" s="496">
        <v>2.5008953877075499</v>
      </c>
      <c r="E94" s="496">
        <v>2.5</v>
      </c>
      <c r="F94" s="125"/>
      <c r="G94" s="914"/>
    </row>
    <row r="95" spans="2:8" s="3" customFormat="1" ht="11.25" customHeight="1">
      <c r="B95" s="181">
        <v>66</v>
      </c>
      <c r="C95" s="410" t="s">
        <v>399</v>
      </c>
      <c r="D95" s="496">
        <v>2.1885478745169498</v>
      </c>
      <c r="E95" s="496">
        <v>2.1808441302455188</v>
      </c>
      <c r="F95" s="125"/>
      <c r="G95" s="914"/>
    </row>
    <row r="96" spans="2:8" s="3" customFormat="1" ht="11.25" customHeight="1">
      <c r="B96" s="181">
        <v>67</v>
      </c>
      <c r="C96" s="410" t="s">
        <v>400</v>
      </c>
      <c r="D96" s="496">
        <v>3.09403405941559</v>
      </c>
      <c r="E96" s="496">
        <v>3.1727702573297476</v>
      </c>
      <c r="F96" s="125"/>
      <c r="G96" s="914"/>
    </row>
    <row r="97" spans="2:8" s="3" customFormat="1" ht="11.25" customHeight="1">
      <c r="B97" s="181" t="s">
        <v>401</v>
      </c>
      <c r="C97" s="410" t="s">
        <v>402</v>
      </c>
      <c r="D97" s="496">
        <v>2.0007163102368697</v>
      </c>
      <c r="E97" s="496">
        <v>2</v>
      </c>
      <c r="F97" s="125"/>
      <c r="G97" s="914"/>
    </row>
    <row r="98" spans="2:8" s="3" customFormat="1" ht="11.25" customHeight="1">
      <c r="B98" s="181" t="s">
        <v>403</v>
      </c>
      <c r="C98" s="410" t="s">
        <v>404</v>
      </c>
      <c r="D98" s="496">
        <v>0.95625000000000004</v>
      </c>
      <c r="E98" s="1502">
        <v>0.95625000000000016</v>
      </c>
      <c r="F98" s="125"/>
      <c r="G98" s="914"/>
    </row>
    <row r="99" spans="2:8" s="3" customFormat="1" ht="11.25" customHeight="1">
      <c r="B99" s="180">
        <v>68</v>
      </c>
      <c r="C99" s="2322" t="s">
        <v>3138</v>
      </c>
      <c r="D99" s="2175">
        <v>13.830104712491201</v>
      </c>
      <c r="E99" s="2175">
        <v>14.876896015745395</v>
      </c>
      <c r="F99" s="127"/>
      <c r="G99" s="914"/>
      <c r="H99" s="124"/>
    </row>
    <row r="100" spans="2:8" s="3" customFormat="1" ht="15" customHeight="1">
      <c r="B100" s="2378" t="s">
        <v>405</v>
      </c>
      <c r="C100" s="2378"/>
      <c r="D100" s="2378"/>
      <c r="E100" s="2378"/>
      <c r="F100" s="2378"/>
      <c r="G100" s="1546"/>
      <c r="H100" s="871"/>
    </row>
    <row r="101" spans="2:8" s="3" customFormat="1" ht="22.5" customHeight="1">
      <c r="B101" s="183">
        <v>72</v>
      </c>
      <c r="C101" s="126" t="s">
        <v>406</v>
      </c>
      <c r="D101" s="881">
        <v>118.76300000000001</v>
      </c>
      <c r="E101" s="881">
        <v>265.90600000000001</v>
      </c>
      <c r="F101" s="127"/>
      <c r="G101" s="1546"/>
      <c r="H101" s="871"/>
    </row>
    <row r="102" spans="2:8" s="3" customFormat="1" ht="22.5" customHeight="1">
      <c r="B102" s="183">
        <v>73</v>
      </c>
      <c r="C102" s="126" t="s">
        <v>407</v>
      </c>
      <c r="D102" s="2238">
        <v>21116.651048</v>
      </c>
      <c r="E102" s="210">
        <v>22043.37612388482</v>
      </c>
      <c r="F102" s="125"/>
      <c r="G102" s="1547"/>
      <c r="H102" s="1542"/>
    </row>
    <row r="103" spans="2:8" s="3" customFormat="1" ht="11.25" customHeight="1">
      <c r="B103" s="183">
        <v>75</v>
      </c>
      <c r="C103" s="126" t="s">
        <v>408</v>
      </c>
      <c r="D103" s="2177">
        <v>10.827481000000001</v>
      </c>
      <c r="E103" s="210">
        <v>494.39686252179399</v>
      </c>
      <c r="F103" s="127"/>
      <c r="G103" s="1547"/>
      <c r="H103" s="1542"/>
    </row>
    <row r="104" spans="2:8" s="3" customFormat="1" ht="15" customHeight="1">
      <c r="B104" s="2378" t="s">
        <v>409</v>
      </c>
      <c r="C104" s="2378"/>
      <c r="D104" s="2378"/>
      <c r="E104" s="2378"/>
      <c r="F104" s="2378"/>
      <c r="G104" s="1547"/>
      <c r="H104" s="1542"/>
    </row>
    <row r="105" spans="2:8" s="3" customFormat="1" ht="11.25" customHeight="1">
      <c r="B105" s="180">
        <v>76</v>
      </c>
      <c r="C105" s="126" t="s">
        <v>410</v>
      </c>
      <c r="D105" s="127"/>
      <c r="E105" s="127"/>
      <c r="F105" s="127"/>
      <c r="G105" s="1541"/>
      <c r="H105" s="871"/>
    </row>
    <row r="106" spans="2:8" s="3" customFormat="1" ht="11.25" customHeight="1">
      <c r="B106" s="180">
        <v>77</v>
      </c>
      <c r="C106" s="126" t="s">
        <v>411</v>
      </c>
      <c r="D106" s="127"/>
      <c r="E106" s="127"/>
      <c r="F106" s="127"/>
      <c r="G106" s="1541"/>
      <c r="H106" s="871"/>
    </row>
    <row r="107" spans="2:8" s="3" customFormat="1" ht="11.25" customHeight="1">
      <c r="B107" s="180">
        <v>78</v>
      </c>
      <c r="C107" s="126" t="s">
        <v>412</v>
      </c>
      <c r="D107" s="131"/>
      <c r="E107" s="131"/>
      <c r="F107" s="131"/>
      <c r="G107" s="1541"/>
      <c r="H107" s="871"/>
    </row>
    <row r="108" spans="2:8" s="3" customFormat="1" ht="11.25" customHeight="1">
      <c r="B108" s="180">
        <v>79</v>
      </c>
      <c r="C108" s="126" t="s">
        <v>413</v>
      </c>
      <c r="D108" s="127"/>
      <c r="E108" s="127"/>
      <c r="F108" s="127"/>
      <c r="G108" s="1541"/>
      <c r="H108" s="871"/>
    </row>
    <row r="109" spans="2:8" s="3" customFormat="1" ht="15" customHeight="1">
      <c r="B109" s="2378" t="s">
        <v>414</v>
      </c>
      <c r="C109" s="2378"/>
      <c r="D109" s="2378"/>
      <c r="E109" s="2378"/>
      <c r="F109" s="2378"/>
      <c r="G109" s="870"/>
      <c r="H109" s="871"/>
    </row>
    <row r="110" spans="2:8" s="3" customFormat="1" ht="11.25" customHeight="1">
      <c r="B110" s="180">
        <v>80</v>
      </c>
      <c r="C110" s="126" t="s">
        <v>415</v>
      </c>
      <c r="D110" s="795" t="s">
        <v>416</v>
      </c>
      <c r="E110" s="795" t="s">
        <v>416</v>
      </c>
      <c r="F110" s="124"/>
      <c r="G110" s="870"/>
      <c r="H110" s="871"/>
    </row>
    <row r="111" spans="2:8" s="3" customFormat="1" ht="11.25" customHeight="1">
      <c r="B111" s="180">
        <v>81</v>
      </c>
      <c r="C111" s="126" t="s">
        <v>417</v>
      </c>
      <c r="D111" s="795" t="s">
        <v>416</v>
      </c>
      <c r="E111" s="795" t="s">
        <v>416</v>
      </c>
      <c r="F111" s="124"/>
      <c r="G111" s="870"/>
      <c r="H111" s="871"/>
    </row>
    <row r="112" spans="2:8" s="3" customFormat="1" ht="11.25" customHeight="1">
      <c r="B112" s="180">
        <v>82</v>
      </c>
      <c r="C112" s="126" t="s">
        <v>418</v>
      </c>
      <c r="D112" s="795" t="s">
        <v>416</v>
      </c>
      <c r="E112" s="795" t="s">
        <v>416</v>
      </c>
      <c r="F112" s="124"/>
      <c r="G112" s="870"/>
      <c r="H112" s="871"/>
    </row>
    <row r="113" spans="2:8" s="3" customFormat="1" ht="11.25" customHeight="1">
      <c r="B113" s="180">
        <v>83</v>
      </c>
      <c r="C113" s="126" t="s">
        <v>419</v>
      </c>
      <c r="D113" s="795" t="s">
        <v>416</v>
      </c>
      <c r="E113" s="795" t="s">
        <v>416</v>
      </c>
      <c r="F113" s="124"/>
      <c r="G113" s="870"/>
      <c r="H113" s="871"/>
    </row>
    <row r="114" spans="2:8" s="3" customFormat="1" ht="11.25" customHeight="1">
      <c r="B114" s="180">
        <v>84</v>
      </c>
      <c r="C114" s="126" t="s">
        <v>420</v>
      </c>
      <c r="D114" s="795" t="s">
        <v>416</v>
      </c>
      <c r="E114" s="795" t="s">
        <v>416</v>
      </c>
      <c r="F114" s="124"/>
    </row>
    <row r="115" spans="2:8" s="3" customFormat="1" ht="11.25" customHeight="1">
      <c r="B115" s="1311">
        <v>85</v>
      </c>
      <c r="C115" s="1312" t="s">
        <v>421</v>
      </c>
      <c r="D115" s="1313" t="s">
        <v>416</v>
      </c>
      <c r="E115" s="1313" t="s">
        <v>416</v>
      </c>
      <c r="F115" s="1314"/>
    </row>
    <row r="116" spans="2:8" s="3" customFormat="1" ht="6" customHeight="1">
      <c r="B116" s="118"/>
      <c r="D116" s="124"/>
      <c r="E116" s="124"/>
      <c r="F116" s="124"/>
    </row>
    <row r="117" spans="2:8" s="3" customFormat="1" ht="11.25" customHeight="1">
      <c r="B117" s="2381" t="s">
        <v>422</v>
      </c>
      <c r="C117" s="2382"/>
      <c r="D117" s="2382"/>
      <c r="E117" s="2382"/>
      <c r="F117" s="2382"/>
    </row>
    <row r="119" spans="2:8" s="3" customFormat="1" ht="11.25"/>
  </sheetData>
  <mergeCells count="14">
    <mergeCell ref="B117:F117"/>
    <mergeCell ref="B109:F109"/>
    <mergeCell ref="B69:F69"/>
    <mergeCell ref="B78:F78"/>
    <mergeCell ref="B89:F89"/>
    <mergeCell ref="B104:F104"/>
    <mergeCell ref="B100:F100"/>
    <mergeCell ref="B49:F49"/>
    <mergeCell ref="B59:F59"/>
    <mergeCell ref="B3:H3"/>
    <mergeCell ref="B7:F7"/>
    <mergeCell ref="B10:C10"/>
    <mergeCell ref="B11:F11"/>
    <mergeCell ref="B22:F22"/>
  </mergeCells>
  <hyperlinks>
    <hyperlink ref="B3" location="Contents!A1" display="Back to index page" xr:uid="{10C94359-15D1-4319-8801-76200E338D2D}"/>
    <hyperlink ref="B3:H3" location="CONTENTS!A1" display="Back to contents page" xr:uid="{F0E4B363-A2C3-459B-9C5E-DC8B17A6A237}"/>
    <hyperlink ref="E3" location="CONTENTS!A1" display="Back to contents page" xr:uid="{3F6F6851-659D-43E7-9511-40DB0338EA77}"/>
  </hyperlinks>
  <pageMargins left="0.25" right="0.25" top="0.75" bottom="0.75" header="0.3" footer="0.3"/>
  <pageSetup paperSize="9" scale="69" fitToHeight="0" orientation="landscape" verticalDpi="1200" r:id="rId1"/>
  <rowBreaks count="2" manualBreakCount="2">
    <brk id="58" max="5" man="1"/>
    <brk id="8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C5F8-640E-415B-9A71-CA4FCC83B156}">
  <sheetPr codeName="Ark5">
    <tabColor rgb="FF007272"/>
  </sheetPr>
  <dimension ref="A1:N68"/>
  <sheetViews>
    <sheetView showGridLines="0" showRowColHeaders="0" zoomScaleNormal="100" workbookViewId="0"/>
  </sheetViews>
  <sheetFormatPr baseColWidth="10" defaultColWidth="11.42578125" defaultRowHeight="14.25"/>
  <cols>
    <col min="1" max="1" width="2.5703125" style="63" customWidth="1"/>
    <col min="2" max="2" width="56.85546875" style="63" customWidth="1"/>
    <col min="3" max="4" width="18.42578125" style="63" customWidth="1"/>
    <col min="5" max="5" width="0.5703125" style="63" customWidth="1"/>
    <col min="6" max="7" width="18.42578125" style="63" customWidth="1"/>
    <col min="8" max="8" width="18.42578125" style="118" customWidth="1"/>
    <col min="9" max="16384" width="11.42578125" style="63"/>
  </cols>
  <sheetData>
    <row r="1" spans="1:14" ht="11.25" customHeight="1"/>
    <row r="2" spans="1:14" ht="5.25" customHeight="1"/>
    <row r="3" spans="1:14" ht="12.75" customHeight="1">
      <c r="B3" s="2373" t="s">
        <v>280</v>
      </c>
      <c r="C3" s="2373"/>
      <c r="D3" s="2373"/>
      <c r="E3" s="2373"/>
      <c r="F3" s="2373"/>
      <c r="G3" s="2373"/>
      <c r="H3" s="2373"/>
      <c r="I3" s="2373"/>
      <c r="J3" s="2373"/>
      <c r="K3" s="2373"/>
    </row>
    <row r="4" spans="1:14" ht="5.25" customHeight="1"/>
    <row r="5" spans="1:14" ht="15.75">
      <c r="B5" s="969" t="s">
        <v>423</v>
      </c>
    </row>
    <row r="6" spans="1:14" ht="11.25" customHeight="1"/>
    <row r="7" spans="1:14" ht="22.5" customHeight="1">
      <c r="B7" s="2383" t="s">
        <v>424</v>
      </c>
      <c r="C7" s="2383"/>
      <c r="D7" s="2383"/>
      <c r="E7" s="2383"/>
      <c r="F7" s="2383"/>
      <c r="G7" s="2383"/>
      <c r="H7" s="2383"/>
    </row>
    <row r="8" spans="1:14" ht="11.25" customHeight="1">
      <c r="B8" s="236"/>
      <c r="C8" s="2139"/>
      <c r="D8" s="2139"/>
      <c r="E8" s="236"/>
      <c r="F8" s="236"/>
      <c r="G8" s="236"/>
      <c r="H8" s="236"/>
    </row>
    <row r="9" spans="1:14" ht="11.25" customHeight="1">
      <c r="B9" s="236"/>
      <c r="C9" s="236"/>
      <c r="D9" s="236"/>
      <c r="E9" s="236"/>
      <c r="F9" s="236"/>
      <c r="G9" s="236"/>
      <c r="H9" s="236"/>
    </row>
    <row r="10" spans="1:14" ht="11.25" customHeight="1">
      <c r="C10" s="2384" t="s">
        <v>2662</v>
      </c>
      <c r="D10" s="2384"/>
      <c r="E10" s="547"/>
      <c r="F10" s="2384" t="s">
        <v>2469</v>
      </c>
      <c r="G10" s="2384"/>
    </row>
    <row r="11" spans="1:14" s="25" customFormat="1" ht="11.25">
      <c r="A11" s="15"/>
      <c r="B11" s="223"/>
      <c r="C11" s="65" t="s">
        <v>425</v>
      </c>
      <c r="D11" s="65" t="s">
        <v>425</v>
      </c>
      <c r="E11" s="65"/>
      <c r="F11" s="65" t="s">
        <v>425</v>
      </c>
      <c r="G11" s="65" t="s">
        <v>425</v>
      </c>
      <c r="H11" s="65"/>
      <c r="K11" s="2385"/>
      <c r="L11" s="2385"/>
    </row>
    <row r="12" spans="1:14" s="25" customFormat="1" ht="11.25">
      <c r="A12" s="15"/>
      <c r="B12" s="38"/>
      <c r="C12" s="65" t="s">
        <v>426</v>
      </c>
      <c r="D12" s="65" t="s">
        <v>427</v>
      </c>
      <c r="E12" s="65"/>
      <c r="F12" s="65" t="s">
        <v>426</v>
      </c>
      <c r="G12" s="65" t="s">
        <v>427</v>
      </c>
      <c r="H12" s="65"/>
    </row>
    <row r="13" spans="1:14" s="25" customFormat="1" ht="11.25">
      <c r="A13" s="15"/>
      <c r="B13" s="1315" t="s">
        <v>286</v>
      </c>
      <c r="C13" s="1316" t="s">
        <v>428</v>
      </c>
      <c r="D13" s="1316" t="s">
        <v>429</v>
      </c>
      <c r="E13" s="1316"/>
      <c r="F13" s="1316" t="s">
        <v>428</v>
      </c>
      <c r="G13" s="1316" t="s">
        <v>429</v>
      </c>
      <c r="H13" s="1316" t="s">
        <v>430</v>
      </c>
    </row>
    <row r="14" spans="1:14" s="25" customFormat="1" ht="15" customHeight="1">
      <c r="A14" s="12"/>
      <c r="B14" s="292" t="s">
        <v>431</v>
      </c>
      <c r="C14" s="233"/>
      <c r="D14" s="233"/>
      <c r="E14" s="233"/>
      <c r="F14" s="233"/>
      <c r="G14" s="233"/>
      <c r="H14" s="117"/>
    </row>
    <row r="15" spans="1:14" s="25" customFormat="1" ht="11.25">
      <c r="A15" s="12"/>
      <c r="B15" s="165" t="s">
        <v>432</v>
      </c>
      <c r="C15" s="94">
        <v>434618.31129453098</v>
      </c>
      <c r="D15" s="94">
        <v>439801.71373560396</v>
      </c>
      <c r="E15" s="94"/>
      <c r="F15" s="94">
        <v>147943.79998526498</v>
      </c>
      <c r="G15" s="94">
        <v>155512.64211657699</v>
      </c>
      <c r="H15" s="54"/>
      <c r="M15" s="506"/>
      <c r="N15" s="506"/>
    </row>
    <row r="16" spans="1:14" s="25" customFormat="1" ht="12" customHeight="1">
      <c r="A16" s="12"/>
      <c r="B16" s="165" t="s">
        <v>433</v>
      </c>
      <c r="C16" s="94">
        <v>117428.360920297</v>
      </c>
      <c r="D16" s="94">
        <v>117501.777276244</v>
      </c>
      <c r="E16" s="94"/>
      <c r="F16" s="94">
        <v>165562.73689007101</v>
      </c>
      <c r="G16" s="94">
        <v>166100.125406526</v>
      </c>
      <c r="H16" s="54"/>
      <c r="M16" s="506"/>
      <c r="N16" s="506"/>
    </row>
    <row r="17" spans="1:14" s="25" customFormat="1" ht="11.25">
      <c r="A17" s="12"/>
      <c r="B17" s="165" t="s">
        <v>434</v>
      </c>
      <c r="C17" s="94">
        <v>2290686.2346384502</v>
      </c>
      <c r="D17" s="94">
        <v>2318842.8879297902</v>
      </c>
      <c r="E17" s="94"/>
      <c r="F17" s="94">
        <v>2251512.84098804</v>
      </c>
      <c r="G17" s="94">
        <v>2277905.9575675</v>
      </c>
      <c r="H17" s="54"/>
      <c r="M17" s="506"/>
      <c r="N17" s="506"/>
    </row>
    <row r="18" spans="1:14" s="25" customFormat="1" ht="11.25">
      <c r="A18" s="12"/>
      <c r="B18" s="2324" t="s">
        <v>435</v>
      </c>
      <c r="C18" s="94">
        <v>512721.50872052298</v>
      </c>
      <c r="D18" s="94">
        <v>352326.67483632098</v>
      </c>
      <c r="E18" s="94"/>
      <c r="F18" s="94">
        <v>574896.15293568803</v>
      </c>
      <c r="G18" s="94">
        <v>417794.26918905502</v>
      </c>
      <c r="H18" s="54"/>
      <c r="M18" s="506"/>
      <c r="N18" s="506"/>
    </row>
    <row r="19" spans="1:14" s="25" customFormat="1" ht="11.25">
      <c r="A19" s="12"/>
      <c r="B19" s="2324" t="s">
        <v>3119</v>
      </c>
      <c r="C19" s="94">
        <v>32461.469148168999</v>
      </c>
      <c r="D19" s="94">
        <v>8143.1198643632197</v>
      </c>
      <c r="E19" s="94"/>
      <c r="F19" s="94">
        <v>33107.137802487698</v>
      </c>
      <c r="G19" s="94">
        <v>10065.831703609001</v>
      </c>
      <c r="H19" s="54"/>
      <c r="M19" s="506"/>
      <c r="N19" s="506"/>
    </row>
    <row r="20" spans="1:14" s="25" customFormat="1" ht="11.25">
      <c r="A20" s="12"/>
      <c r="B20" s="2324" t="s">
        <v>3023</v>
      </c>
      <c r="C20" s="94">
        <v>217718.10744600001</v>
      </c>
      <c r="D20" s="94">
        <v>0</v>
      </c>
      <c r="E20" s="94"/>
      <c r="F20" s="94">
        <v>202254.88160299999</v>
      </c>
      <c r="G20" s="94">
        <v>0</v>
      </c>
      <c r="H20" s="54"/>
      <c r="M20" s="506"/>
      <c r="N20" s="506"/>
    </row>
    <row r="21" spans="1:14" s="25" customFormat="1" ht="11.25">
      <c r="A21" s="12"/>
      <c r="B21" s="2324" t="s">
        <v>436</v>
      </c>
      <c r="C21" s="94">
        <v>123816.219737944</v>
      </c>
      <c r="D21" s="94">
        <v>124301.636759239</v>
      </c>
      <c r="E21" s="94"/>
      <c r="F21" s="94">
        <v>159853.28092835899</v>
      </c>
      <c r="G21" s="94">
        <v>161187.124434639</v>
      </c>
      <c r="H21" s="54"/>
      <c r="M21" s="506"/>
      <c r="N21" s="506"/>
    </row>
    <row r="22" spans="1:14" s="25" customFormat="1" ht="11.25">
      <c r="A22" s="12"/>
      <c r="B22" s="2324" t="s">
        <v>2368</v>
      </c>
      <c r="C22" s="94">
        <v>6327.7278540000007</v>
      </c>
      <c r="D22" s="94">
        <v>0</v>
      </c>
      <c r="E22" s="94"/>
      <c r="F22" s="94">
        <v>8204.5928380000005</v>
      </c>
      <c r="G22" s="94">
        <v>0</v>
      </c>
      <c r="H22" s="54"/>
      <c r="M22" s="506"/>
      <c r="N22" s="506"/>
    </row>
    <row r="23" spans="1:14" s="25" customFormat="1" ht="11.25">
      <c r="A23" s="12"/>
      <c r="B23" s="2324" t="s">
        <v>3120</v>
      </c>
      <c r="C23" s="1816">
        <v>16984.296056736101</v>
      </c>
      <c r="D23" s="1816">
        <v>7115.5729946346</v>
      </c>
      <c r="E23" s="1816"/>
      <c r="F23" s="1816">
        <v>19462.4440874951</v>
      </c>
      <c r="G23" s="1816">
        <v>7118.2751753814691</v>
      </c>
      <c r="H23" s="54" t="s">
        <v>346</v>
      </c>
      <c r="M23" s="506"/>
      <c r="N23" s="506"/>
    </row>
    <row r="24" spans="1:14" s="25" customFormat="1" ht="11.25">
      <c r="A24" s="12"/>
      <c r="B24" s="2325" t="s">
        <v>437</v>
      </c>
      <c r="C24" s="94">
        <v>2.09999978542328E-4</v>
      </c>
      <c r="D24" s="94">
        <v>19056.199329999999</v>
      </c>
      <c r="E24" s="94"/>
      <c r="F24" s="94">
        <v>4.9699999392032606E-4</v>
      </c>
      <c r="G24" s="94">
        <v>18858.809616999999</v>
      </c>
      <c r="H24" s="54" t="s">
        <v>346</v>
      </c>
      <c r="M24" s="506"/>
      <c r="N24" s="506"/>
    </row>
    <row r="25" spans="1:14" s="25" customFormat="1" ht="11.25">
      <c r="A25" s="12"/>
      <c r="B25" s="165" t="s">
        <v>438</v>
      </c>
      <c r="C25" s="94">
        <v>22227.279466868698</v>
      </c>
      <c r="D25" s="94">
        <v>24111.717836904601</v>
      </c>
      <c r="E25" s="94"/>
      <c r="F25" s="94">
        <v>10734.714984294302</v>
      </c>
      <c r="G25" s="94">
        <v>12661.712715865298</v>
      </c>
      <c r="H25" s="54" t="s">
        <v>310</v>
      </c>
      <c r="M25" s="506"/>
      <c r="N25" s="506"/>
    </row>
    <row r="26" spans="1:14" s="25" customFormat="1" ht="11.25">
      <c r="A26" s="12"/>
      <c r="B26" s="165" t="s">
        <v>439</v>
      </c>
      <c r="C26" s="94">
        <v>293.55751669002001</v>
      </c>
      <c r="D26" s="94">
        <v>307.302947334235</v>
      </c>
      <c r="E26" s="94"/>
      <c r="F26" s="94">
        <v>686.75742630423611</v>
      </c>
      <c r="G26" s="94">
        <v>697.11067100899402</v>
      </c>
      <c r="H26" s="54" t="s">
        <v>312</v>
      </c>
      <c r="M26" s="506"/>
      <c r="N26" s="506"/>
    </row>
    <row r="27" spans="1:14" s="25" customFormat="1" ht="11.25">
      <c r="A27" s="12"/>
      <c r="B27" s="165" t="s">
        <v>440</v>
      </c>
      <c r="C27" s="94">
        <v>21582.7866857269</v>
      </c>
      <c r="D27" s="94">
        <v>17834.605490386999</v>
      </c>
      <c r="E27" s="94"/>
      <c r="F27" s="94">
        <v>21006.477082508602</v>
      </c>
      <c r="G27" s="94">
        <v>17532.504787241898</v>
      </c>
      <c r="H27" s="54"/>
      <c r="M27" s="506"/>
      <c r="N27" s="506"/>
    </row>
    <row r="28" spans="1:14" s="25" customFormat="1" ht="11.25">
      <c r="A28" s="12"/>
      <c r="B28" s="2324" t="s">
        <v>3122</v>
      </c>
      <c r="C28" s="94">
        <v>2022.2082</v>
      </c>
      <c r="D28" s="94">
        <v>139.3082</v>
      </c>
      <c r="E28" s="94"/>
      <c r="F28" s="94">
        <v>1398.5311999999999</v>
      </c>
      <c r="G28" s="94">
        <v>140.415133476037</v>
      </c>
      <c r="H28" s="54"/>
      <c r="M28" s="506"/>
      <c r="N28" s="506"/>
    </row>
    <row r="29" spans="1:14" s="25" customFormat="1" ht="11.25">
      <c r="A29" s="12"/>
      <c r="B29" s="165" t="s">
        <v>441</v>
      </c>
      <c r="C29" s="94">
        <v>36893.3131376768</v>
      </c>
      <c r="D29" s="94">
        <v>32741.859209893901</v>
      </c>
      <c r="E29" s="94"/>
      <c r="F29" s="94">
        <v>17500.645290348501</v>
      </c>
      <c r="G29" s="94">
        <v>14486.1660880494</v>
      </c>
      <c r="H29" s="1317" t="s">
        <v>323</v>
      </c>
      <c r="J29" s="32"/>
      <c r="M29" s="506"/>
      <c r="N29" s="506"/>
    </row>
    <row r="30" spans="1:14" s="25" customFormat="1" ht="11.25">
      <c r="A30" s="12"/>
      <c r="B30" s="564" t="s">
        <v>442</v>
      </c>
      <c r="C30" s="577">
        <v>3835781.3810336101</v>
      </c>
      <c r="D30" s="577">
        <v>3462224.3764107199</v>
      </c>
      <c r="E30" s="577"/>
      <c r="F30" s="577">
        <v>3614124.9945388599</v>
      </c>
      <c r="G30" s="577">
        <v>3260060.9446059298</v>
      </c>
      <c r="H30" s="566"/>
      <c r="I30" s="512"/>
      <c r="J30" s="512"/>
      <c r="M30" s="506"/>
      <c r="N30" s="506"/>
    </row>
    <row r="31" spans="1:14" s="25" customFormat="1" ht="15" customHeight="1">
      <c r="A31" s="12"/>
      <c r="B31" s="292" t="s">
        <v>443</v>
      </c>
      <c r="D31" s="94">
        <v>0</v>
      </c>
      <c r="E31" s="229"/>
      <c r="F31" s="229">
        <v>0</v>
      </c>
      <c r="G31" s="229">
        <v>0</v>
      </c>
      <c r="H31" s="166"/>
      <c r="M31" s="506"/>
      <c r="N31" s="506"/>
    </row>
    <row r="32" spans="1:14" s="25" customFormat="1" ht="11.25">
      <c r="A32" s="12"/>
      <c r="B32" s="239" t="s">
        <v>444</v>
      </c>
      <c r="C32" s="94">
        <v>376911.44143444503</v>
      </c>
      <c r="D32" s="94">
        <v>403294.55824285798</v>
      </c>
      <c r="E32" s="94"/>
      <c r="F32" s="94">
        <v>237089.008498234</v>
      </c>
      <c r="G32" s="94">
        <v>263497.77195422596</v>
      </c>
      <c r="H32" s="54"/>
      <c r="I32" s="512"/>
      <c r="M32" s="506"/>
      <c r="N32" s="506"/>
    </row>
    <row r="33" spans="1:14" s="25" customFormat="1" ht="11.25">
      <c r="A33" s="12"/>
      <c r="B33" s="239" t="s">
        <v>445</v>
      </c>
      <c r="C33" s="94">
        <v>1552606.4426847501</v>
      </c>
      <c r="D33" s="94">
        <v>1557099.3693469998</v>
      </c>
      <c r="E33" s="94"/>
      <c r="F33" s="94">
        <v>1487762.8678454999</v>
      </c>
      <c r="G33" s="94">
        <v>1491100.4110539199</v>
      </c>
      <c r="H33" s="54"/>
      <c r="M33" s="506"/>
      <c r="N33" s="506"/>
    </row>
    <row r="34" spans="1:14" s="25" customFormat="1" ht="11.25">
      <c r="A34" s="12"/>
      <c r="B34" s="239" t="s">
        <v>436</v>
      </c>
      <c r="C34" s="94">
        <v>122698.70383354</v>
      </c>
      <c r="D34" s="94">
        <v>120871.41610623299</v>
      </c>
      <c r="E34" s="94"/>
      <c r="F34" s="94">
        <v>163111.74583254202</v>
      </c>
      <c r="G34" s="94">
        <v>163173.274136942</v>
      </c>
      <c r="H34" s="54"/>
      <c r="I34" s="512"/>
      <c r="M34" s="506"/>
      <c r="N34" s="506"/>
    </row>
    <row r="35" spans="1:14" s="25" customFormat="1" ht="11.25">
      <c r="A35" s="12"/>
      <c r="B35" s="239" t="s">
        <v>446</v>
      </c>
      <c r="C35" s="94">
        <v>872400.04018058709</v>
      </c>
      <c r="D35" s="94">
        <v>876622.39149471105</v>
      </c>
      <c r="E35" s="94"/>
      <c r="F35" s="94">
        <v>854765.065808221</v>
      </c>
      <c r="G35" s="94">
        <v>860390.02714770997</v>
      </c>
      <c r="H35" s="54"/>
      <c r="M35" s="506"/>
      <c r="N35" s="506"/>
    </row>
    <row r="36" spans="1:14" s="25" customFormat="1" ht="11.25">
      <c r="A36" s="12"/>
      <c r="B36" s="239" t="s">
        <v>3123</v>
      </c>
      <c r="C36" s="94">
        <v>217718.10744600001</v>
      </c>
      <c r="D36" s="94">
        <v>0</v>
      </c>
      <c r="E36" s="94"/>
      <c r="F36" s="94">
        <v>202254.88160299999</v>
      </c>
      <c r="G36" s="94">
        <v>0</v>
      </c>
      <c r="H36" s="54"/>
      <c r="I36" s="512"/>
      <c r="M36" s="506"/>
      <c r="N36" s="506"/>
    </row>
    <row r="37" spans="1:14" s="25" customFormat="1" ht="11.25">
      <c r="A37" s="12"/>
      <c r="B37" s="239" t="s">
        <v>3024</v>
      </c>
      <c r="C37" s="94">
        <v>191724.55415799998</v>
      </c>
      <c r="D37" s="94">
        <v>0</v>
      </c>
      <c r="E37" s="94"/>
      <c r="F37" s="94">
        <v>189876.83043</v>
      </c>
      <c r="G37" s="94">
        <v>0</v>
      </c>
      <c r="H37" s="54"/>
      <c r="M37" s="506"/>
      <c r="N37" s="506"/>
    </row>
    <row r="38" spans="1:14" s="25" customFormat="1" ht="11.25">
      <c r="A38" s="12"/>
      <c r="B38" s="239" t="s">
        <v>448</v>
      </c>
      <c r="C38" s="94">
        <v>7170.5947727971197</v>
      </c>
      <c r="D38" s="94">
        <v>6068.5532265906395</v>
      </c>
      <c r="E38" s="94"/>
      <c r="F38" s="94">
        <v>3115.4493880069499</v>
      </c>
      <c r="G38" s="94">
        <v>1965.0982439719398</v>
      </c>
      <c r="H38" s="54"/>
      <c r="I38" s="512"/>
      <c r="M38" s="506"/>
      <c r="N38" s="506"/>
    </row>
    <row r="39" spans="1:14" s="25" customFormat="1" ht="11.25">
      <c r="A39" s="12"/>
      <c r="B39" s="239" t="s">
        <v>449</v>
      </c>
      <c r="C39" s="94">
        <v>5028.7039179683597</v>
      </c>
      <c r="D39" s="94">
        <v>7439.2013185651704</v>
      </c>
      <c r="E39" s="94"/>
      <c r="F39" s="94">
        <v>4822.7856673350898</v>
      </c>
      <c r="G39" s="94">
        <v>7192.6756301821597</v>
      </c>
      <c r="H39" s="54"/>
      <c r="M39" s="506"/>
      <c r="N39" s="506"/>
    </row>
    <row r="40" spans="1:14" s="25" customFormat="1" ht="11.25">
      <c r="A40" s="12"/>
      <c r="B40" s="230" t="s">
        <v>450</v>
      </c>
      <c r="C40" s="94">
        <v>42922.4632937305</v>
      </c>
      <c r="D40" s="94">
        <v>42139.601025136799</v>
      </c>
      <c r="E40" s="94"/>
      <c r="F40" s="94">
        <v>24508.8201714979</v>
      </c>
      <c r="G40" s="94">
        <v>24719.241667898699</v>
      </c>
      <c r="H40" s="54"/>
      <c r="I40" s="512"/>
      <c r="M40" s="506"/>
      <c r="N40" s="506"/>
    </row>
    <row r="41" spans="1:14" s="25" customFormat="1" ht="11.25">
      <c r="A41" s="12"/>
      <c r="B41" s="239" t="s">
        <v>3124</v>
      </c>
      <c r="C41" s="1816">
        <v>432.45400000000001</v>
      </c>
      <c r="D41" s="1816">
        <v>0</v>
      </c>
      <c r="E41" s="1816"/>
      <c r="F41" s="1816">
        <v>548.24800000000005</v>
      </c>
      <c r="G41" s="94">
        <v>0</v>
      </c>
      <c r="H41" s="54"/>
      <c r="M41" s="506"/>
      <c r="N41" s="506"/>
    </row>
    <row r="42" spans="1:14" s="25" customFormat="1" ht="11.25" customHeight="1">
      <c r="A42" s="12"/>
      <c r="B42" s="239" t="s">
        <v>616</v>
      </c>
      <c r="C42" s="94">
        <v>1361.4949226288199</v>
      </c>
      <c r="D42" s="94">
        <v>1398.4783791366301</v>
      </c>
      <c r="E42" s="94"/>
      <c r="F42" s="94">
        <v>1597.59271197268</v>
      </c>
      <c r="G42" s="94">
        <v>1668.57214531507</v>
      </c>
      <c r="H42" s="54"/>
      <c r="I42" s="512"/>
      <c r="M42" s="506"/>
      <c r="N42" s="506"/>
    </row>
    <row r="43" spans="1:14" s="25" customFormat="1" ht="11.25" customHeight="1">
      <c r="A43" s="12"/>
      <c r="B43" s="239" t="s">
        <v>452</v>
      </c>
      <c r="C43" s="94">
        <v>5776.4288904431605</v>
      </c>
      <c r="D43" s="94">
        <v>5472.70445944316</v>
      </c>
      <c r="E43" s="94"/>
      <c r="F43" s="94">
        <v>5594.2455387049995</v>
      </c>
      <c r="G43" s="94">
        <v>5300.1552837049994</v>
      </c>
      <c r="H43" s="54"/>
      <c r="M43" s="506"/>
      <c r="N43" s="506"/>
    </row>
    <row r="44" spans="1:14" s="25" customFormat="1" ht="11.25" customHeight="1">
      <c r="A44" s="12"/>
      <c r="B44" s="239" t="s">
        <v>453</v>
      </c>
      <c r="C44" s="94">
        <v>125719.26565999999</v>
      </c>
      <c r="D44" s="94">
        <v>125719.26565999999</v>
      </c>
      <c r="E44" s="94"/>
      <c r="F44" s="94">
        <v>119483.50534</v>
      </c>
      <c r="G44" s="94">
        <v>119483.50534</v>
      </c>
      <c r="H44" s="54"/>
      <c r="I44" s="512"/>
      <c r="M44" s="506"/>
      <c r="N44" s="506"/>
    </row>
    <row r="45" spans="1:14" s="25" customFormat="1" ht="11.25" customHeight="1">
      <c r="A45" s="12"/>
      <c r="B45" s="239" t="s">
        <v>454</v>
      </c>
      <c r="C45" s="1790">
        <v>36692.699479999996</v>
      </c>
      <c r="D45" s="1790">
        <v>36692.699479999996</v>
      </c>
      <c r="E45" s="94"/>
      <c r="F45" s="94">
        <v>36269.184340000007</v>
      </c>
      <c r="G45" s="94">
        <v>36269.184340000007</v>
      </c>
      <c r="H45" s="54" t="s">
        <v>755</v>
      </c>
      <c r="M45" s="506"/>
      <c r="N45" s="506"/>
    </row>
    <row r="46" spans="1:14" s="25" customFormat="1" ht="11.25" customHeight="1">
      <c r="A46" s="12"/>
      <c r="B46" s="569" t="s">
        <v>455</v>
      </c>
      <c r="C46" s="1791">
        <v>3559163.3946748902</v>
      </c>
      <c r="D46" s="1791">
        <v>3182818.23873968</v>
      </c>
      <c r="E46" s="577"/>
      <c r="F46" s="577">
        <v>3330800.2311750101</v>
      </c>
      <c r="G46" s="577">
        <v>2974759.9169438803</v>
      </c>
      <c r="H46" s="571"/>
      <c r="I46" s="512"/>
      <c r="M46" s="506"/>
      <c r="N46" s="506"/>
    </row>
    <row r="47" spans="1:14" ht="15" customHeight="1">
      <c r="B47" s="1209" t="s">
        <v>456</v>
      </c>
      <c r="C47" s="94">
        <v>0</v>
      </c>
      <c r="D47" s="94">
        <v>0</v>
      </c>
      <c r="E47" s="94"/>
      <c r="F47" s="94"/>
      <c r="G47" s="94"/>
      <c r="I47" s="25"/>
      <c r="J47" s="25"/>
      <c r="K47" s="25"/>
      <c r="M47" s="506"/>
      <c r="N47" s="506"/>
    </row>
    <row r="48" spans="1:14" ht="11.25" customHeight="1">
      <c r="B48" s="239" t="s">
        <v>3125</v>
      </c>
      <c r="C48" s="94">
        <v>670.71</v>
      </c>
      <c r="D48" s="94">
        <v>166.07900000000001</v>
      </c>
      <c r="E48" s="94"/>
      <c r="F48" s="94">
        <v>217.874</v>
      </c>
      <c r="G48" s="94">
        <v>168.40100000000001</v>
      </c>
      <c r="H48" s="118" t="s">
        <v>370</v>
      </c>
      <c r="I48" s="512"/>
      <c r="J48" s="25"/>
      <c r="K48" s="25"/>
      <c r="M48" s="506"/>
      <c r="N48" s="506"/>
    </row>
    <row r="49" spans="1:14" ht="11.25" customHeight="1">
      <c r="B49" s="239" t="s">
        <v>458</v>
      </c>
      <c r="C49" s="94">
        <v>18449.13766</v>
      </c>
      <c r="D49" s="94">
        <v>18449.13766</v>
      </c>
      <c r="E49" s="94"/>
      <c r="F49" s="94">
        <v>18533.494839999999</v>
      </c>
      <c r="G49" s="94">
        <v>18533.494839999999</v>
      </c>
      <c r="H49" s="118" t="s">
        <v>303</v>
      </c>
      <c r="I49" s="25"/>
      <c r="J49" s="25"/>
      <c r="K49" s="25"/>
      <c r="M49" s="506"/>
      <c r="N49" s="506"/>
    </row>
    <row r="50" spans="1:14" ht="11.25" customHeight="1">
      <c r="B50" s="239" t="s">
        <v>459</v>
      </c>
      <c r="C50" s="94">
        <v>18733.016070000001</v>
      </c>
      <c r="D50" s="94">
        <v>18733.016070000001</v>
      </c>
      <c r="E50" s="94"/>
      <c r="F50" s="94">
        <v>18733.016070000001</v>
      </c>
      <c r="G50" s="94">
        <v>18733.016070000001</v>
      </c>
      <c r="H50" s="118" t="s">
        <v>292</v>
      </c>
      <c r="I50" s="512"/>
      <c r="J50" s="25"/>
      <c r="K50" s="25"/>
      <c r="M50" s="506"/>
      <c r="N50" s="506"/>
    </row>
    <row r="51" spans="1:14" ht="11.25" customHeight="1">
      <c r="B51" s="239" t="s">
        <v>457</v>
      </c>
      <c r="C51" s="94">
        <v>22045.028039999997</v>
      </c>
      <c r="D51" s="94">
        <v>22391.423610645099</v>
      </c>
      <c r="E51" s="94"/>
      <c r="F51" s="94">
        <v>21915.55704</v>
      </c>
      <c r="G51" s="94">
        <v>21915.55704</v>
      </c>
      <c r="H51" s="118" t="s">
        <v>294</v>
      </c>
      <c r="I51" s="25"/>
      <c r="J51" s="25"/>
      <c r="K51" s="25"/>
      <c r="M51" s="506"/>
      <c r="N51" s="506"/>
    </row>
    <row r="52" spans="1:14" ht="11.25" customHeight="1">
      <c r="B52" s="239" t="s">
        <v>460</v>
      </c>
      <c r="C52" s="94">
        <v>216720.19545150598</v>
      </c>
      <c r="D52" s="94">
        <v>219666.58505828198</v>
      </c>
      <c r="E52" s="94"/>
      <c r="F52" s="94">
        <v>223924.869750685</v>
      </c>
      <c r="G52" s="94">
        <v>225950.60106842499</v>
      </c>
      <c r="H52" s="118" t="s">
        <v>461</v>
      </c>
      <c r="I52" s="512"/>
      <c r="J52" s="25"/>
      <c r="K52" s="25"/>
      <c r="M52" s="506"/>
      <c r="N52" s="506"/>
    </row>
    <row r="53" spans="1:14" ht="11.25" customHeight="1">
      <c r="B53" s="569" t="s">
        <v>462</v>
      </c>
      <c r="C53" s="577">
        <v>276618.08722150599</v>
      </c>
      <c r="D53" s="577">
        <v>279406.24139892799</v>
      </c>
      <c r="E53" s="577"/>
      <c r="F53" s="577">
        <v>283324.811700686</v>
      </c>
      <c r="G53" s="577">
        <v>285301.070018425</v>
      </c>
      <c r="H53" s="729"/>
      <c r="I53" s="25"/>
      <c r="J53" s="25"/>
      <c r="K53" s="25"/>
      <c r="M53" s="506"/>
      <c r="N53" s="506"/>
    </row>
    <row r="54" spans="1:14" s="25" customFormat="1" ht="11.25" customHeight="1">
      <c r="A54" s="12"/>
      <c r="B54" s="569" t="s">
        <v>463</v>
      </c>
      <c r="C54" s="577">
        <v>3835781.4818964</v>
      </c>
      <c r="D54" s="577">
        <v>3462224.4801386101</v>
      </c>
      <c r="E54" s="577"/>
      <c r="F54" s="577">
        <v>3614125.0428757002</v>
      </c>
      <c r="G54" s="577">
        <v>3260060.9869622998</v>
      </c>
      <c r="H54" s="571"/>
      <c r="I54" s="512"/>
      <c r="M54" s="506"/>
      <c r="N54" s="506"/>
    </row>
    <row r="55" spans="1:14">
      <c r="D55" s="1503"/>
      <c r="G55" s="1503"/>
      <c r="I55" s="25"/>
      <c r="J55" s="25"/>
      <c r="K55" s="25"/>
    </row>
    <row r="56" spans="1:14">
      <c r="I56" s="512"/>
      <c r="J56" s="25"/>
      <c r="K56" s="25"/>
    </row>
    <row r="57" spans="1:14">
      <c r="D57" s="160"/>
      <c r="E57" s="160"/>
      <c r="G57" s="160"/>
      <c r="I57" s="25"/>
      <c r="J57" s="25"/>
      <c r="K57" s="25"/>
    </row>
    <row r="58" spans="1:14">
      <c r="B58" s="239"/>
      <c r="I58" s="512"/>
      <c r="J58" s="25"/>
      <c r="K58" s="25"/>
    </row>
    <row r="66" spans="2:2">
      <c r="B66" s="239"/>
    </row>
    <row r="67" spans="2:2">
      <c r="B67" s="239"/>
    </row>
    <row r="68" spans="2:2">
      <c r="B68" s="239"/>
    </row>
  </sheetData>
  <mergeCells count="5">
    <mergeCell ref="B3:K3"/>
    <mergeCell ref="B7:H7"/>
    <mergeCell ref="C10:D10"/>
    <mergeCell ref="F10:G10"/>
    <mergeCell ref="K11:L11"/>
  </mergeCells>
  <hyperlinks>
    <hyperlink ref="B3" location="Contents!A1" display="Back to index page" xr:uid="{4237BA0E-1B3B-4D43-A94D-F3A73EAA0971}"/>
    <hyperlink ref="B3:K3" location="CONTENTS!A1" display="Back to contents page" xr:uid="{00F132EE-BDA8-400C-82A7-FCA2DEA4D04D}"/>
    <hyperlink ref="F3:G3" location="CONTENTS!A1" display="Back to contents page" xr:uid="{A1F405A6-2D26-4327-A66E-F935A6CDEED2}"/>
  </hyperlinks>
  <pageMargins left="0.25" right="0.25" top="0.75" bottom="0.75" header="0.3" footer="0.3"/>
  <pageSetup paperSize="9" scale="84"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272"/>
    <pageSetUpPr fitToPage="1"/>
  </sheetPr>
  <dimension ref="A1:X88"/>
  <sheetViews>
    <sheetView showGridLines="0" showRowColHeaders="0" zoomScaleNormal="100" zoomScaleSheetLayoutView="90" workbookViewId="0"/>
  </sheetViews>
  <sheetFormatPr baseColWidth="10" defaultColWidth="11.42578125" defaultRowHeight="11.25"/>
  <cols>
    <col min="1" max="1" width="2.5703125" style="18" customWidth="1"/>
    <col min="2" max="2" width="4.85546875" style="25" customWidth="1"/>
    <col min="3" max="3" width="51" style="25" customWidth="1"/>
    <col min="4" max="4" width="9.5703125" style="25" customWidth="1"/>
    <col min="5" max="6" width="20.85546875" style="25" customWidth="1"/>
    <col min="7" max="7" width="0.85546875" style="25" customWidth="1"/>
    <col min="8" max="8" width="20.85546875" style="25" customWidth="1"/>
    <col min="9" max="9" width="28.85546875" style="25" customWidth="1"/>
    <col min="10" max="11" width="11.42578125" style="25"/>
    <col min="12" max="12" width="20.85546875" style="25" customWidth="1"/>
    <col min="13" max="16384" width="11.42578125" style="25"/>
  </cols>
  <sheetData>
    <row r="1" spans="1:15" s="10" customFormat="1" ht="11.25" customHeight="1">
      <c r="A1" s="7"/>
      <c r="B1" s="7"/>
      <c r="C1" s="7"/>
      <c r="D1" s="8"/>
      <c r="E1" s="8"/>
      <c r="F1" s="9"/>
      <c r="G1" s="9"/>
      <c r="H1" s="9"/>
      <c r="I1" s="9"/>
    </row>
    <row r="2" spans="1:15" s="10" customFormat="1" ht="5.25" customHeight="1">
      <c r="A2" s="7"/>
      <c r="B2" s="7"/>
      <c r="C2" s="7"/>
      <c r="D2" s="8"/>
      <c r="E2" s="8"/>
      <c r="F2" s="9"/>
      <c r="G2" s="9"/>
      <c r="H2" s="9"/>
      <c r="I2" s="9"/>
    </row>
    <row r="3" spans="1:15" s="12" customFormat="1" ht="12.75" customHeight="1">
      <c r="A3" s="11"/>
      <c r="B3" s="2373" t="s">
        <v>280</v>
      </c>
      <c r="C3" s="2373"/>
      <c r="D3" s="2373"/>
      <c r="E3" s="2373"/>
      <c r="F3" s="2373"/>
      <c r="G3" s="2373"/>
      <c r="H3" s="2373"/>
      <c r="I3" s="2373"/>
    </row>
    <row r="4" spans="1:15" s="10" customFormat="1" ht="5.25" customHeight="1">
      <c r="A4" s="7"/>
      <c r="B4" s="7"/>
      <c r="C4" s="7"/>
      <c r="D4" s="8"/>
      <c r="E4" s="8"/>
      <c r="F4" s="9"/>
      <c r="G4" s="9"/>
      <c r="H4" s="9"/>
      <c r="I4" s="9"/>
      <c r="K4" s="7"/>
      <c r="L4" s="7"/>
    </row>
    <row r="5" spans="1:15" s="6" customFormat="1" ht="15.75">
      <c r="A5" s="13"/>
      <c r="B5" s="969" t="s">
        <v>471</v>
      </c>
    </row>
    <row r="6" spans="1:15" s="6" customFormat="1" ht="11.25" customHeight="1">
      <c r="A6" s="13"/>
      <c r="B6" s="14"/>
    </row>
    <row r="7" spans="1:15" s="6" customFormat="1" ht="12.75" customHeight="1">
      <c r="A7" s="13"/>
      <c r="B7" s="2390" t="s">
        <v>3112</v>
      </c>
      <c r="C7" s="2390"/>
      <c r="D7" s="2390"/>
      <c r="E7" s="2390"/>
      <c r="F7" s="2390"/>
      <c r="G7" s="2390"/>
      <c r="H7" s="2390"/>
    </row>
    <row r="8" spans="1:15" s="6" customFormat="1" ht="6" customHeight="1">
      <c r="A8" s="13"/>
      <c r="B8" s="239"/>
      <c r="C8" s="38"/>
      <c r="D8" s="38"/>
      <c r="E8" s="38"/>
      <c r="F8" s="38"/>
      <c r="G8" s="38"/>
      <c r="H8" s="38"/>
      <c r="I8" s="230"/>
      <c r="J8" s="281"/>
      <c r="K8" s="281"/>
      <c r="L8" s="281"/>
      <c r="M8" s="281"/>
      <c r="N8" s="281"/>
      <c r="O8" s="281"/>
    </row>
    <row r="9" spans="1:15" s="6" customFormat="1" ht="11.25" customHeight="1">
      <c r="A9" s="13"/>
      <c r="B9" s="2390" t="s">
        <v>472</v>
      </c>
      <c r="C9" s="2390"/>
      <c r="D9" s="2390"/>
      <c r="E9" s="2390"/>
      <c r="F9" s="2390"/>
      <c r="G9" s="2390"/>
      <c r="H9" s="2390"/>
    </row>
    <row r="10" spans="1:15" s="6" customFormat="1" ht="11.25" customHeight="1">
      <c r="A10" s="13"/>
      <c r="B10" s="239"/>
      <c r="C10" s="239"/>
      <c r="D10" s="239"/>
      <c r="E10" s="239"/>
      <c r="F10" s="239"/>
      <c r="G10" s="239"/>
      <c r="H10" s="239"/>
    </row>
    <row r="11" spans="1:15" ht="11.25" customHeight="1">
      <c r="B11" s="284"/>
    </row>
    <row r="12" spans="1:15" ht="11.25" customHeight="1">
      <c r="A12" s="29"/>
      <c r="B12" s="243"/>
      <c r="C12" s="243"/>
      <c r="D12" s="243"/>
      <c r="E12" s="2391" t="s">
        <v>473</v>
      </c>
      <c r="F12" s="2392"/>
      <c r="G12" s="414"/>
      <c r="H12" s="250" t="s">
        <v>470</v>
      </c>
    </row>
    <row r="13" spans="1:15" s="30" customFormat="1" ht="11.25" customHeight="1">
      <c r="A13" s="15"/>
      <c r="B13" s="2388" t="s">
        <v>286</v>
      </c>
      <c r="C13" s="2389"/>
      <c r="D13" s="2389"/>
      <c r="E13" s="1322" t="s">
        <v>2662</v>
      </c>
      <c r="F13" s="1322" t="s">
        <v>2663</v>
      </c>
      <c r="G13" s="1685"/>
      <c r="H13" s="1322" t="s">
        <v>2662</v>
      </c>
    </row>
    <row r="14" spans="1:15" ht="11.25" customHeight="1">
      <c r="A14" s="12"/>
      <c r="B14" s="285">
        <v>1</v>
      </c>
      <c r="C14" s="286" t="s">
        <v>474</v>
      </c>
      <c r="D14" s="195"/>
      <c r="E14" s="1487">
        <v>934235.54558664898</v>
      </c>
      <c r="F14" s="374">
        <v>950619.65194089804</v>
      </c>
      <c r="G14" s="287"/>
      <c r="H14" s="287">
        <v>74738.843646931899</v>
      </c>
      <c r="I14" s="32"/>
      <c r="J14" s="505"/>
      <c r="K14" s="32"/>
      <c r="L14" s="32"/>
      <c r="M14" s="32"/>
    </row>
    <row r="15" spans="1:15" ht="11.25" customHeight="1">
      <c r="A15" s="12"/>
      <c r="B15" s="285">
        <v>2</v>
      </c>
      <c r="C15" s="288" t="s">
        <v>475</v>
      </c>
      <c r="D15" s="289"/>
      <c r="E15" s="1923">
        <v>267811.93007601501</v>
      </c>
      <c r="F15" s="364">
        <v>299508.16618119797</v>
      </c>
      <c r="G15" s="364"/>
      <c r="H15" s="364">
        <v>21424.9544060812</v>
      </c>
      <c r="I15" s="32"/>
      <c r="J15" s="32"/>
      <c r="K15" s="32"/>
      <c r="L15" s="32"/>
      <c r="M15" s="32"/>
    </row>
    <row r="16" spans="1:15" ht="11.25" customHeight="1">
      <c r="A16" s="12"/>
      <c r="B16" s="285">
        <v>3</v>
      </c>
      <c r="C16" s="288" t="s">
        <v>476</v>
      </c>
      <c r="D16" s="289"/>
      <c r="E16" s="1923">
        <v>128174.585652557</v>
      </c>
      <c r="F16" s="364"/>
      <c r="G16" s="364"/>
      <c r="H16" s="364">
        <v>10253.966852204599</v>
      </c>
      <c r="K16" s="32"/>
      <c r="L16" s="32"/>
      <c r="M16" s="32"/>
    </row>
    <row r="17" spans="1:13" ht="11.25" customHeight="1">
      <c r="A17" s="12"/>
      <c r="B17" s="285">
        <v>4</v>
      </c>
      <c r="C17" s="288" t="s">
        <v>477</v>
      </c>
      <c r="D17" s="289"/>
      <c r="E17" s="1923"/>
      <c r="F17" s="289"/>
      <c r="G17" s="364"/>
      <c r="H17" s="364"/>
      <c r="K17" s="32"/>
      <c r="L17" s="32"/>
      <c r="M17" s="32"/>
    </row>
    <row r="18" spans="1:13" ht="11.25" customHeight="1">
      <c r="A18" s="12"/>
      <c r="B18" s="291" t="s">
        <v>478</v>
      </c>
      <c r="C18" s="290" t="s">
        <v>479</v>
      </c>
      <c r="D18" s="289"/>
      <c r="E18" s="1923"/>
      <c r="F18" s="289"/>
      <c r="G18" s="364"/>
      <c r="H18" s="364"/>
      <c r="K18" s="32"/>
      <c r="L18" s="32"/>
      <c r="M18" s="32"/>
    </row>
    <row r="19" spans="1:13" ht="11.25" customHeight="1">
      <c r="A19" s="12"/>
      <c r="B19" s="291">
        <v>5</v>
      </c>
      <c r="C19" s="290" t="s">
        <v>480</v>
      </c>
      <c r="D19" s="289"/>
      <c r="E19" s="1923">
        <v>538249.02985807694</v>
      </c>
      <c r="F19" s="1923">
        <v>651111.48575969995</v>
      </c>
      <c r="G19" s="364"/>
      <c r="H19" s="364">
        <v>43059.922388646199</v>
      </c>
      <c r="I19" s="32"/>
      <c r="J19" s="32"/>
      <c r="K19" s="32"/>
      <c r="L19" s="32"/>
      <c r="M19" s="32"/>
    </row>
    <row r="20" spans="1:13" ht="11.25" customHeight="1">
      <c r="A20" s="12"/>
      <c r="B20" s="291">
        <v>6</v>
      </c>
      <c r="C20" s="292" t="s">
        <v>481</v>
      </c>
      <c r="D20" s="195"/>
      <c r="E20" s="1487">
        <v>21584.347009018202</v>
      </c>
      <c r="F20" s="287">
        <f>25937.8128055696-F25</f>
        <v>22715.330960241048</v>
      </c>
      <c r="G20" s="374"/>
      <c r="H20" s="374">
        <v>1726.7477607214601</v>
      </c>
      <c r="I20" s="32"/>
      <c r="J20" s="32"/>
      <c r="K20" s="32"/>
      <c r="L20" s="32"/>
      <c r="M20" s="32"/>
    </row>
    <row r="21" spans="1:13" ht="11.25" customHeight="1">
      <c r="A21" s="12"/>
      <c r="B21" s="291">
        <v>7</v>
      </c>
      <c r="C21" s="290" t="s">
        <v>482</v>
      </c>
      <c r="D21" s="293"/>
      <c r="E21" s="2296">
        <v>3231.5748490000001</v>
      </c>
      <c r="F21" s="289">
        <v>2690.9133200000001</v>
      </c>
      <c r="G21" s="364"/>
      <c r="H21" s="364">
        <v>229.33973599999999</v>
      </c>
      <c r="K21" s="32"/>
      <c r="L21" s="32"/>
      <c r="M21" s="32"/>
    </row>
    <row r="22" spans="1:13" ht="11.25" customHeight="1">
      <c r="A22" s="12"/>
      <c r="B22" s="291">
        <v>8</v>
      </c>
      <c r="C22" s="290" t="s">
        <v>483</v>
      </c>
      <c r="D22" s="289"/>
      <c r="E22" s="2296">
        <v>10479.375177</v>
      </c>
      <c r="F22" s="289">
        <v>11126.285392</v>
      </c>
      <c r="G22" s="364"/>
      <c r="H22" s="364">
        <v>901.68540752000001</v>
      </c>
      <c r="K22" s="32"/>
      <c r="L22" s="32"/>
      <c r="M22" s="32"/>
    </row>
    <row r="23" spans="1:13" ht="11.25" customHeight="1">
      <c r="A23" s="12"/>
      <c r="B23" s="291" t="s">
        <v>484</v>
      </c>
      <c r="C23" s="290" t="s">
        <v>485</v>
      </c>
      <c r="D23" s="289"/>
      <c r="E23" s="2296">
        <v>640.33668377030995</v>
      </c>
      <c r="F23" s="289">
        <v>1207.0469193619799</v>
      </c>
      <c r="G23" s="364"/>
      <c r="H23" s="364">
        <v>51.226934701624799</v>
      </c>
      <c r="J23" s="32"/>
      <c r="K23" s="32"/>
      <c r="L23" s="32"/>
      <c r="M23" s="32"/>
    </row>
    <row r="24" spans="1:13" ht="11.25" customHeight="1">
      <c r="A24" s="12"/>
      <c r="B24" s="291">
        <v>9</v>
      </c>
      <c r="C24" s="290" t="s">
        <v>486</v>
      </c>
      <c r="D24" s="294"/>
      <c r="E24" s="2296">
        <v>7233.0602992478898</v>
      </c>
      <c r="F24" s="289">
        <f>7691.08532887911</f>
        <v>7691.0853288791104</v>
      </c>
      <c r="G24" s="364"/>
      <c r="H24" s="364">
        <v>544.49568249983099</v>
      </c>
      <c r="J24" s="32"/>
      <c r="K24" s="32"/>
      <c r="L24" s="32"/>
      <c r="M24" s="32"/>
    </row>
    <row r="25" spans="1:13" ht="11.25" customHeight="1">
      <c r="A25" s="12"/>
      <c r="B25" s="285">
        <v>10</v>
      </c>
      <c r="C25" s="286" t="s">
        <v>2671</v>
      </c>
      <c r="D25" s="294"/>
      <c r="E25" s="2136">
        <v>3839.9998937567998</v>
      </c>
      <c r="F25" s="1924">
        <v>3222.4818453285502</v>
      </c>
      <c r="G25" s="289"/>
      <c r="H25" s="289">
        <v>307.199991500544</v>
      </c>
      <c r="J25" s="32"/>
      <c r="K25" s="32"/>
      <c r="L25" s="32"/>
      <c r="M25" s="32"/>
    </row>
    <row r="26" spans="1:13" ht="11.25" customHeight="1">
      <c r="A26" s="12"/>
      <c r="B26" s="285" t="s">
        <v>525</v>
      </c>
      <c r="C26" s="288" t="s">
        <v>2673</v>
      </c>
      <c r="D26" s="294"/>
      <c r="E26" s="1923">
        <v>54.578000000000003</v>
      </c>
      <c r="F26" s="289"/>
      <c r="G26" s="289"/>
      <c r="H26" s="289">
        <v>4.3662400000000003</v>
      </c>
      <c r="J26" s="32"/>
      <c r="K26" s="32"/>
      <c r="L26" s="32"/>
      <c r="M26" s="32"/>
    </row>
    <row r="27" spans="1:13" ht="11.25" customHeight="1">
      <c r="A27" s="12"/>
      <c r="B27" s="285" t="s">
        <v>1264</v>
      </c>
      <c r="C27" s="288" t="s">
        <v>2675</v>
      </c>
      <c r="D27" s="294"/>
      <c r="E27" s="1923">
        <v>3778.9581200561001</v>
      </c>
      <c r="F27" s="289"/>
      <c r="G27" s="289"/>
      <c r="H27" s="289">
        <v>302.31664960448802</v>
      </c>
      <c r="J27" s="32"/>
      <c r="K27" s="32"/>
      <c r="L27" s="32"/>
      <c r="M27" s="32"/>
    </row>
    <row r="28" spans="1:13" ht="11.25" customHeight="1">
      <c r="A28" s="12"/>
      <c r="B28" s="285" t="s">
        <v>2672</v>
      </c>
      <c r="C28" s="288" t="s">
        <v>2674</v>
      </c>
      <c r="D28" s="294"/>
      <c r="E28" s="1923">
        <v>6.4637737006964997</v>
      </c>
      <c r="F28" s="289"/>
      <c r="G28" s="289"/>
      <c r="H28" s="289">
        <v>0.51710189605571999</v>
      </c>
      <c r="J28" s="32"/>
      <c r="K28" s="32"/>
      <c r="L28" s="32"/>
      <c r="M28" s="32"/>
    </row>
    <row r="29" spans="1:13" ht="11.25" customHeight="1">
      <c r="A29" s="12"/>
      <c r="B29" s="285">
        <v>15</v>
      </c>
      <c r="C29" s="286" t="s">
        <v>487</v>
      </c>
      <c r="D29" s="34"/>
      <c r="E29" s="2137">
        <v>3.6571129999999998</v>
      </c>
      <c r="F29" s="1925">
        <v>78.637491600253099</v>
      </c>
      <c r="G29" s="34"/>
      <c r="H29" s="2137">
        <v>0.29256904</v>
      </c>
      <c r="K29" s="32"/>
      <c r="L29" s="32"/>
      <c r="M29" s="32"/>
    </row>
    <row r="30" spans="1:13" ht="11.25" customHeight="1">
      <c r="A30" s="12"/>
      <c r="B30" s="285">
        <v>16</v>
      </c>
      <c r="C30" s="286" t="s">
        <v>488</v>
      </c>
      <c r="D30" s="195"/>
      <c r="E30" s="2295">
        <v>1611.5631820000001</v>
      </c>
      <c r="F30" s="287">
        <v>1615.7215100000001</v>
      </c>
      <c r="G30" s="287"/>
      <c r="H30" s="287">
        <v>128.92505456000001</v>
      </c>
      <c r="K30" s="32"/>
      <c r="L30" s="32"/>
      <c r="M30" s="32"/>
    </row>
    <row r="31" spans="1:13" ht="11.25" customHeight="1">
      <c r="A31" s="12"/>
      <c r="B31" s="285">
        <v>17</v>
      </c>
      <c r="C31" s="288" t="s">
        <v>489</v>
      </c>
      <c r="D31" s="289"/>
      <c r="E31" s="1923">
        <v>1611.5631820000001</v>
      </c>
      <c r="F31" s="289">
        <v>1615.7215100000001</v>
      </c>
      <c r="G31" s="289"/>
      <c r="H31" s="289">
        <v>128.92505456000001</v>
      </c>
      <c r="K31" s="32"/>
      <c r="L31" s="32"/>
      <c r="M31" s="32"/>
    </row>
    <row r="32" spans="1:13" ht="11.25" customHeight="1">
      <c r="A32" s="12"/>
      <c r="B32" s="285">
        <v>18</v>
      </c>
      <c r="C32" s="288" t="s">
        <v>490</v>
      </c>
      <c r="D32" s="289"/>
      <c r="E32" s="1923" t="s">
        <v>2143</v>
      </c>
      <c r="F32" s="289"/>
      <c r="G32" s="289"/>
      <c r="H32" s="289" t="s">
        <v>2143</v>
      </c>
      <c r="K32" s="32"/>
      <c r="L32" s="32"/>
      <c r="M32" s="32"/>
    </row>
    <row r="33" spans="1:24" ht="11.25" customHeight="1">
      <c r="A33" s="12"/>
      <c r="B33" s="285">
        <v>19</v>
      </c>
      <c r="C33" s="288" t="s">
        <v>491</v>
      </c>
      <c r="D33" s="289"/>
      <c r="E33" s="1923" t="s">
        <v>2143</v>
      </c>
      <c r="F33" s="289"/>
      <c r="G33" s="289"/>
      <c r="H33" s="289" t="s">
        <v>2143</v>
      </c>
      <c r="K33" s="32"/>
      <c r="L33" s="32"/>
      <c r="M33" s="32"/>
    </row>
    <row r="34" spans="1:24" ht="11.25" customHeight="1">
      <c r="A34" s="12"/>
      <c r="B34" s="285" t="s">
        <v>492</v>
      </c>
      <c r="C34" s="288" t="s">
        <v>493</v>
      </c>
      <c r="D34" s="289"/>
      <c r="E34" s="1923" t="s">
        <v>2143</v>
      </c>
      <c r="F34" s="289"/>
      <c r="G34" s="289"/>
      <c r="H34" s="289" t="s">
        <v>2143</v>
      </c>
      <c r="K34" s="32"/>
      <c r="L34" s="32"/>
      <c r="M34" s="32"/>
    </row>
    <row r="35" spans="1:24" ht="11.25" customHeight="1">
      <c r="A35" s="12"/>
      <c r="B35" s="285">
        <v>20</v>
      </c>
      <c r="C35" s="2393" t="s">
        <v>494</v>
      </c>
      <c r="D35" s="2393"/>
      <c r="E35" s="1487">
        <v>7246.6199058492602</v>
      </c>
      <c r="F35" s="287">
        <v>7219.9661574295696</v>
      </c>
      <c r="G35" s="287"/>
      <c r="H35" s="287">
        <v>579.72959246794096</v>
      </c>
      <c r="I35" s="32"/>
      <c r="K35" s="32"/>
      <c r="L35" s="32"/>
      <c r="M35" s="32"/>
    </row>
    <row r="36" spans="1:24" ht="11.25" customHeight="1">
      <c r="A36" s="12"/>
      <c r="B36" s="285">
        <v>21</v>
      </c>
      <c r="C36" s="288" t="s">
        <v>2676</v>
      </c>
      <c r="D36" s="289"/>
      <c r="E36" s="2296" t="s">
        <v>2143</v>
      </c>
      <c r="F36" s="289">
        <v>7219.9661574295696</v>
      </c>
      <c r="G36" s="289"/>
      <c r="H36" s="289" t="s">
        <v>2143</v>
      </c>
      <c r="I36" s="32"/>
      <c r="K36" s="32"/>
      <c r="L36" s="32"/>
      <c r="M36" s="32"/>
    </row>
    <row r="37" spans="1:24" ht="11.25" customHeight="1">
      <c r="A37" s="12"/>
      <c r="B37" s="285" t="s">
        <v>2677</v>
      </c>
      <c r="C37" s="288" t="s">
        <v>2678</v>
      </c>
      <c r="D37" s="289"/>
      <c r="E37" s="2296">
        <v>7246.6199058492602</v>
      </c>
      <c r="F37" s="289"/>
      <c r="G37" s="289"/>
      <c r="H37" s="289">
        <v>579.72959246794096</v>
      </c>
      <c r="I37" s="32"/>
      <c r="K37" s="32"/>
      <c r="L37" s="32"/>
      <c r="M37" s="32"/>
    </row>
    <row r="38" spans="1:24" ht="11.25" customHeight="1">
      <c r="A38" s="12"/>
      <c r="B38" s="285">
        <v>22</v>
      </c>
      <c r="C38" s="288" t="s">
        <v>2679</v>
      </c>
      <c r="D38" s="289"/>
      <c r="E38" s="2296" t="s">
        <v>2143</v>
      </c>
      <c r="F38" s="289"/>
      <c r="G38" s="289"/>
      <c r="H38" s="289" t="s">
        <v>2143</v>
      </c>
      <c r="K38" s="32"/>
      <c r="L38" s="32"/>
      <c r="M38" s="32"/>
    </row>
    <row r="39" spans="1:24" ht="11.25" customHeight="1">
      <c r="A39" s="12"/>
      <c r="B39" s="285" t="s">
        <v>495</v>
      </c>
      <c r="C39" s="286" t="s">
        <v>496</v>
      </c>
      <c r="D39" s="195"/>
      <c r="E39" s="2138"/>
      <c r="F39" s="195"/>
      <c r="G39" s="195"/>
      <c r="H39" s="195"/>
      <c r="K39" s="32"/>
      <c r="L39" s="32"/>
      <c r="M39" s="32"/>
    </row>
    <row r="40" spans="1:24" ht="11.25" customHeight="1">
      <c r="A40" s="12"/>
      <c r="B40" s="285">
        <v>23</v>
      </c>
      <c r="C40" s="286" t="s">
        <v>2680</v>
      </c>
      <c r="D40" s="195"/>
      <c r="E40" s="2138"/>
      <c r="F40" s="195"/>
      <c r="G40" s="195"/>
      <c r="H40" s="195"/>
      <c r="K40" s="32"/>
      <c r="L40" s="32"/>
      <c r="M40" s="32"/>
    </row>
    <row r="41" spans="1:24" ht="11.25" customHeight="1">
      <c r="A41" s="12"/>
      <c r="B41" s="285">
        <v>24</v>
      </c>
      <c r="C41" s="286" t="s">
        <v>185</v>
      </c>
      <c r="D41" s="195"/>
      <c r="E41" s="1487">
        <v>160995.74704300001</v>
      </c>
      <c r="F41" s="1487">
        <v>148487.13952466199</v>
      </c>
      <c r="G41" s="287"/>
      <c r="H41" s="287">
        <v>12879.65976344</v>
      </c>
      <c r="I41" s="32"/>
      <c r="K41" s="32"/>
      <c r="L41" s="32"/>
      <c r="M41" s="32"/>
    </row>
    <row r="42" spans="1:24" ht="11.25" customHeight="1">
      <c r="A42" s="12"/>
      <c r="B42" s="285" t="s">
        <v>2681</v>
      </c>
      <c r="C42" s="238" t="s">
        <v>2682</v>
      </c>
      <c r="D42" s="195"/>
      <c r="E42" s="1487"/>
      <c r="F42" s="287"/>
      <c r="G42" s="287"/>
      <c r="H42" s="287"/>
      <c r="I42" s="32"/>
      <c r="K42" s="32"/>
      <c r="L42" s="32"/>
      <c r="M42" s="32"/>
    </row>
    <row r="43" spans="1:24" ht="11.25" customHeight="1">
      <c r="A43" s="12"/>
      <c r="B43" s="285">
        <v>25</v>
      </c>
      <c r="C43" s="2394" t="s">
        <v>497</v>
      </c>
      <c r="D43" s="2395"/>
      <c r="E43" s="2138">
        <v>52818.6963225</v>
      </c>
      <c r="F43" s="374">
        <v>53269.246897999998</v>
      </c>
      <c r="G43" s="287"/>
      <c r="H43" s="287">
        <v>4225.4957058</v>
      </c>
      <c r="I43" s="32"/>
      <c r="K43" s="32"/>
      <c r="L43" s="32"/>
      <c r="M43" s="32"/>
      <c r="X43" s="709"/>
    </row>
    <row r="44" spans="1:24" ht="11.25" customHeight="1">
      <c r="A44" s="12"/>
      <c r="B44" s="285">
        <v>26</v>
      </c>
      <c r="C44" s="238" t="s">
        <v>2683</v>
      </c>
      <c r="D44" s="195"/>
      <c r="E44" s="1487"/>
      <c r="F44" s="287"/>
      <c r="G44" s="287"/>
      <c r="H44" s="287"/>
      <c r="I44" s="32"/>
      <c r="K44" s="32"/>
      <c r="L44" s="32"/>
      <c r="M44" s="32"/>
    </row>
    <row r="45" spans="1:24" ht="11.25" customHeight="1">
      <c r="A45" s="12"/>
      <c r="B45" s="285">
        <v>27</v>
      </c>
      <c r="C45" s="238" t="s">
        <v>2684</v>
      </c>
      <c r="D45" s="195"/>
      <c r="E45" s="1487"/>
      <c r="F45" s="287"/>
      <c r="G45" s="287"/>
      <c r="H45" s="287"/>
      <c r="I45" s="32"/>
      <c r="K45" s="32"/>
      <c r="L45" s="32"/>
      <c r="M45" s="32"/>
    </row>
    <row r="46" spans="1:24" ht="11.25" customHeight="1">
      <c r="A46" s="12"/>
      <c r="B46" s="504">
        <v>28</v>
      </c>
      <c r="C46" s="2386" t="s">
        <v>2685</v>
      </c>
      <c r="D46" s="2387"/>
      <c r="E46" s="2138"/>
      <c r="F46" s="195"/>
      <c r="G46" s="195"/>
      <c r="H46" s="195"/>
      <c r="I46" s="32"/>
      <c r="L46" s="32"/>
      <c r="M46" s="32"/>
    </row>
    <row r="47" spans="1:24" ht="11.25" customHeight="1">
      <c r="A47" s="12"/>
      <c r="B47" s="155">
        <v>29</v>
      </c>
      <c r="C47" s="295" t="s">
        <v>498</v>
      </c>
      <c r="D47" s="156"/>
      <c r="E47" s="376">
        <v>1129517.4797332699</v>
      </c>
      <c r="F47" s="1926">
        <v>1133958.9294301595</v>
      </c>
      <c r="G47" s="1540"/>
      <c r="H47" s="376">
        <v>90361.398378661805</v>
      </c>
      <c r="I47" s="32"/>
      <c r="L47" s="32"/>
      <c r="M47" s="32"/>
    </row>
    <row r="48" spans="1:24" ht="6" customHeight="1">
      <c r="A48" s="12"/>
      <c r="E48" s="32"/>
      <c r="F48" s="575"/>
      <c r="G48" s="575"/>
    </row>
    <row r="49" spans="1:9">
      <c r="A49" s="12"/>
      <c r="B49" s="284"/>
      <c r="E49" s="505"/>
      <c r="F49" s="505"/>
      <c r="G49" s="505"/>
      <c r="H49" s="32"/>
    </row>
    <row r="50" spans="1:9">
      <c r="A50" s="12"/>
      <c r="B50" s="284"/>
      <c r="E50" s="505"/>
      <c r="F50" s="505"/>
      <c r="G50" s="3"/>
    </row>
    <row r="51" spans="1:9">
      <c r="A51" s="12"/>
      <c r="D51" s="67"/>
      <c r="E51" s="500"/>
    </row>
    <row r="52" spans="1:9">
      <c r="A52" s="12"/>
      <c r="E52" s="500"/>
      <c r="I52" s="709"/>
    </row>
    <row r="53" spans="1:9">
      <c r="A53" s="12"/>
      <c r="D53" s="500"/>
      <c r="I53" s="709"/>
    </row>
    <row r="54" spans="1:9">
      <c r="A54" s="12"/>
      <c r="E54" s="709"/>
      <c r="H54" s="193"/>
      <c r="I54" s="709"/>
    </row>
    <row r="55" spans="1:9">
      <c r="A55" s="12"/>
      <c r="D55" s="67"/>
      <c r="E55" s="709"/>
      <c r="H55" s="193"/>
      <c r="I55" s="709"/>
    </row>
    <row r="56" spans="1:9">
      <c r="A56" s="12"/>
    </row>
    <row r="57" spans="1:9">
      <c r="A57" s="12"/>
    </row>
    <row r="58" spans="1:9">
      <c r="A58" s="12"/>
    </row>
    <row r="59" spans="1:9">
      <c r="A59" s="12"/>
    </row>
    <row r="60" spans="1:9">
      <c r="A60" s="12"/>
    </row>
    <row r="61" spans="1:9">
      <c r="A61" s="12"/>
    </row>
    <row r="62" spans="1:9">
      <c r="A62" s="12"/>
    </row>
    <row r="63" spans="1:9">
      <c r="A63" s="12"/>
    </row>
    <row r="70" spans="1:1">
      <c r="A70" s="20"/>
    </row>
    <row r="71" spans="1:1">
      <c r="A71" s="20"/>
    </row>
    <row r="72" spans="1:1">
      <c r="A72" s="21"/>
    </row>
    <row r="73" spans="1:1">
      <c r="A73" s="12"/>
    </row>
    <row r="74" spans="1:1">
      <c r="A74" s="12"/>
    </row>
    <row r="75" spans="1:1">
      <c r="A75" s="12"/>
    </row>
    <row r="76" spans="1:1">
      <c r="A76" s="12"/>
    </row>
    <row r="77" spans="1:1">
      <c r="A77" s="12"/>
    </row>
    <row r="78" spans="1:1">
      <c r="A78" s="12"/>
    </row>
    <row r="79" spans="1:1">
      <c r="A79" s="12"/>
    </row>
    <row r="80" spans="1:1">
      <c r="A80" s="12"/>
    </row>
    <row r="81" spans="1:1">
      <c r="A81" s="23"/>
    </row>
    <row r="82" spans="1:1">
      <c r="A82" s="23"/>
    </row>
    <row r="83" spans="1:1">
      <c r="A83" s="23"/>
    </row>
    <row r="84" spans="1:1">
      <c r="A84" s="23"/>
    </row>
    <row r="85" spans="1:1">
      <c r="A85" s="23"/>
    </row>
    <row r="86" spans="1:1">
      <c r="A86" s="23"/>
    </row>
    <row r="87" spans="1:1">
      <c r="A87" s="23"/>
    </row>
    <row r="88" spans="1:1">
      <c r="A88" s="23"/>
    </row>
  </sheetData>
  <mergeCells count="8">
    <mergeCell ref="C46:D46"/>
    <mergeCell ref="B13:D13"/>
    <mergeCell ref="B3:I3"/>
    <mergeCell ref="B9:H9"/>
    <mergeCell ref="E12:F12"/>
    <mergeCell ref="B7:H7"/>
    <mergeCell ref="C35:D35"/>
    <mergeCell ref="C43:D43"/>
  </mergeCells>
  <hyperlinks>
    <hyperlink ref="B3" location="Contents!A1" display="Back to index page" xr:uid="{32C4B11B-D3AE-4D59-9F82-E17020075806}"/>
    <hyperlink ref="B3:I3" location="CONTENTS!A1" display="Back to contents page" xr:uid="{08F69544-E344-439D-A417-96DCC8B8F5F3}"/>
  </hyperlinks>
  <printOptions horizontalCentered="1" verticalCentered="1"/>
  <pageMargins left="0.25" right="0.25" top="0.75" bottom="0.75" header="0.3" footer="0.3"/>
  <pageSetup paperSize="9" orientation="landscape" r:id="rId1"/>
  <rowBreaks count="1" manualBreakCount="1">
    <brk id="49" max="8"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tabColor rgb="FF007272"/>
    <pageSetUpPr fitToPage="1"/>
  </sheetPr>
  <dimension ref="A1:U69"/>
  <sheetViews>
    <sheetView showGridLines="0" showRowColHeaders="0" zoomScaleNormal="100" workbookViewId="0"/>
  </sheetViews>
  <sheetFormatPr baseColWidth="10" defaultColWidth="11.42578125" defaultRowHeight="11.25"/>
  <cols>
    <col min="1" max="1" width="2.5703125" style="25" customWidth="1"/>
    <col min="2" max="2" width="4.85546875" style="25" customWidth="1"/>
    <col min="3" max="3" width="94" style="25" customWidth="1"/>
    <col min="4" max="8" width="16" style="25" customWidth="1"/>
    <col min="9" max="9" width="3.42578125" style="25" customWidth="1"/>
    <col min="10" max="10" width="63" style="25" customWidth="1"/>
    <col min="11" max="12" width="11.42578125" style="25"/>
    <col min="13" max="13" width="12.5703125" style="25" customWidth="1"/>
    <col min="14" max="16384" width="11.42578125" style="25"/>
  </cols>
  <sheetData>
    <row r="1" spans="1:12" s="10" customFormat="1" ht="11.25" customHeight="1">
      <c r="A1" s="61"/>
      <c r="B1" s="7"/>
      <c r="C1" s="7"/>
      <c r="D1" s="8"/>
      <c r="E1" s="8"/>
      <c r="F1" s="8"/>
      <c r="G1" s="8"/>
      <c r="H1" s="8"/>
    </row>
    <row r="2" spans="1:12" s="10" customFormat="1" ht="5.25" customHeight="1">
      <c r="B2" s="7"/>
      <c r="C2" s="7"/>
      <c r="D2" s="8"/>
      <c r="E2" s="8"/>
      <c r="F2" s="9"/>
      <c r="G2" s="9"/>
      <c r="H2" s="9"/>
    </row>
    <row r="3" spans="1:12" s="12" customFormat="1" ht="12.75">
      <c r="B3" s="2373" t="s">
        <v>280</v>
      </c>
      <c r="C3" s="2373"/>
      <c r="D3" s="2373"/>
      <c r="E3" s="2373"/>
      <c r="F3" s="2373"/>
      <c r="G3" s="2373"/>
      <c r="H3" s="2373"/>
    </row>
    <row r="4" spans="1:12" s="10" customFormat="1" ht="5.25" customHeight="1">
      <c r="B4" s="7"/>
      <c r="C4" s="7"/>
      <c r="D4" s="8"/>
      <c r="E4" s="8"/>
      <c r="F4" s="9"/>
      <c r="G4" s="9"/>
      <c r="H4" s="9"/>
    </row>
    <row r="5" spans="1:12" s="6" customFormat="1" ht="15.75">
      <c r="B5" s="969" t="s">
        <v>499</v>
      </c>
    </row>
    <row r="6" spans="1:12" s="6" customFormat="1" ht="11.25" customHeight="1">
      <c r="B6" s="583"/>
      <c r="C6"/>
      <c r="D6"/>
      <c r="E6"/>
      <c r="F6"/>
      <c r="G6"/>
      <c r="H6"/>
    </row>
    <row r="7" spans="1:12" s="6" customFormat="1" ht="22.5" customHeight="1">
      <c r="B7" s="2399" t="s">
        <v>500</v>
      </c>
      <c r="C7" s="2399"/>
      <c r="D7" s="2399"/>
      <c r="E7" s="2399"/>
      <c r="F7" s="2399"/>
      <c r="G7" s="2399"/>
      <c r="H7" s="2399"/>
    </row>
    <row r="8" spans="1:12" s="6" customFormat="1" ht="6" customHeight="1">
      <c r="B8" s="178"/>
      <c r="C8" s="178"/>
      <c r="D8" s="178"/>
      <c r="E8" s="178"/>
      <c r="F8" s="178"/>
      <c r="G8" s="178"/>
      <c r="H8" s="178"/>
    </row>
    <row r="9" spans="1:12" s="6" customFormat="1" ht="22.5" customHeight="1">
      <c r="B9" s="2374" t="s">
        <v>3113</v>
      </c>
      <c r="C9" s="2374"/>
      <c r="D9" s="2374"/>
      <c r="E9" s="2374"/>
      <c r="F9" s="2374"/>
      <c r="G9" s="2374"/>
      <c r="H9" s="2374"/>
      <c r="J9" s="949"/>
    </row>
    <row r="10" spans="1:12" s="6" customFormat="1" ht="6" customHeight="1">
      <c r="B10" s="240"/>
      <c r="C10" s="240"/>
      <c r="D10" s="240"/>
      <c r="E10" s="240"/>
      <c r="F10" s="240"/>
      <c r="G10" s="240"/>
      <c r="H10" s="240"/>
    </row>
    <row r="11" spans="1:12" s="6" customFormat="1" ht="22.5" customHeight="1">
      <c r="B11" s="2374" t="s">
        <v>3128</v>
      </c>
      <c r="C11" s="2396"/>
      <c r="D11" s="2396"/>
      <c r="E11" s="2396"/>
      <c r="F11" s="2396"/>
      <c r="G11" s="2396"/>
      <c r="H11" s="2396"/>
    </row>
    <row r="12" spans="1:12" ht="11.25" customHeight="1">
      <c r="A12" s="6"/>
      <c r="B12" s="240"/>
      <c r="C12" s="1110"/>
      <c r="D12" s="1110"/>
      <c r="E12" s="1110"/>
      <c r="F12" s="1110"/>
      <c r="G12" s="1110"/>
      <c r="H12" s="1110"/>
    </row>
    <row r="13" spans="1:12" ht="11.25" customHeight="1"/>
    <row r="14" spans="1:12" ht="11.25" customHeight="1">
      <c r="C14" s="333"/>
      <c r="D14" s="1188" t="s">
        <v>501</v>
      </c>
      <c r="E14" s="1188" t="s">
        <v>294</v>
      </c>
      <c r="F14" s="1188" t="s">
        <v>296</v>
      </c>
      <c r="G14" s="1188" t="s">
        <v>298</v>
      </c>
      <c r="H14" s="1188" t="s">
        <v>303</v>
      </c>
    </row>
    <row r="15" spans="1:12" ht="11.25" customHeight="1">
      <c r="B15" s="333" t="s">
        <v>286</v>
      </c>
      <c r="C15" s="1323"/>
      <c r="D15" s="1322" t="s">
        <v>2662</v>
      </c>
      <c r="E15" s="1322" t="s">
        <v>2663</v>
      </c>
      <c r="F15" s="1325" t="s">
        <v>2469</v>
      </c>
      <c r="G15" s="1325" t="s">
        <v>2465</v>
      </c>
      <c r="H15" s="1324" t="s">
        <v>27</v>
      </c>
    </row>
    <row r="16" spans="1:12" ht="11.25" customHeight="1">
      <c r="B16" s="2397" t="s">
        <v>502</v>
      </c>
      <c r="C16" s="2398"/>
      <c r="D16" s="132"/>
      <c r="E16" s="132"/>
      <c r="F16" s="132"/>
      <c r="G16" s="132"/>
      <c r="H16" s="132"/>
      <c r="J16" s="32"/>
      <c r="K16" s="32"/>
      <c r="L16" s="32"/>
    </row>
    <row r="17" spans="1:21" ht="11.25" customHeight="1">
      <c r="B17" s="133">
        <v>1</v>
      </c>
      <c r="C17" s="239" t="s">
        <v>503</v>
      </c>
      <c r="D17" s="2186">
        <v>207041.73678100001</v>
      </c>
      <c r="E17" s="54">
        <v>209301.36671</v>
      </c>
      <c r="F17" s="54">
        <v>217240.29086899999</v>
      </c>
      <c r="G17" s="54">
        <v>211286.34117900001</v>
      </c>
      <c r="H17" s="54">
        <v>206602.18311499999</v>
      </c>
      <c r="J17" s="529"/>
      <c r="L17" s="32"/>
      <c r="Q17" s="32"/>
      <c r="R17" s="32"/>
      <c r="S17" s="32"/>
      <c r="T17" s="32"/>
      <c r="U17" s="32"/>
    </row>
    <row r="18" spans="1:21" ht="11.25" customHeight="1">
      <c r="B18" s="133">
        <v>2</v>
      </c>
      <c r="C18" s="239" t="s">
        <v>504</v>
      </c>
      <c r="D18" s="2186">
        <v>227257.748704</v>
      </c>
      <c r="E18" s="54">
        <v>229816.75573400001</v>
      </c>
      <c r="F18" s="54">
        <v>237409.90722200001</v>
      </c>
      <c r="G18" s="54">
        <v>231555.95753099999</v>
      </c>
      <c r="H18" s="54">
        <v>226881.79946800001</v>
      </c>
      <c r="J18" s="529"/>
      <c r="Q18" s="32"/>
      <c r="R18" s="32"/>
      <c r="S18" s="32"/>
      <c r="T18" s="32"/>
      <c r="U18" s="32"/>
    </row>
    <row r="19" spans="1:21" ht="11.25" customHeight="1">
      <c r="B19" s="133">
        <v>3</v>
      </c>
      <c r="C19" s="239" t="s">
        <v>505</v>
      </c>
      <c r="D19" s="2186">
        <v>256853.147054</v>
      </c>
      <c r="E19" s="54">
        <v>258490.57362400001</v>
      </c>
      <c r="F19" s="54">
        <v>266584.95645200001</v>
      </c>
      <c r="G19" s="54">
        <v>259528.62877400001</v>
      </c>
      <c r="H19" s="54">
        <v>253909.24509800001</v>
      </c>
      <c r="J19" s="529"/>
      <c r="Q19" s="32"/>
      <c r="R19" s="32"/>
      <c r="S19" s="32"/>
      <c r="T19" s="32"/>
      <c r="U19" s="32"/>
    </row>
    <row r="20" spans="1:21" ht="11.25" customHeight="1">
      <c r="B20" s="2400" t="s">
        <v>506</v>
      </c>
      <c r="C20" s="2401"/>
      <c r="D20" s="2187"/>
      <c r="E20" s="132"/>
      <c r="F20" s="132"/>
      <c r="G20" s="132"/>
      <c r="H20" s="132"/>
      <c r="J20" s="529"/>
      <c r="K20" s="68"/>
      <c r="L20" s="193"/>
      <c r="Q20" s="32"/>
      <c r="R20" s="32"/>
      <c r="S20" s="32"/>
      <c r="T20" s="32"/>
      <c r="U20" s="32"/>
    </row>
    <row r="21" spans="1:21" ht="11.25" customHeight="1">
      <c r="B21" s="133">
        <v>4</v>
      </c>
      <c r="C21" s="239" t="s">
        <v>392</v>
      </c>
      <c r="D21" s="135">
        <v>1129517.4797332699</v>
      </c>
      <c r="E21" s="135">
        <v>1133958.92943016</v>
      </c>
      <c r="F21" s="54">
        <v>1121130.4983650299</v>
      </c>
      <c r="G21" s="54">
        <v>1109919.1603991301</v>
      </c>
      <c r="H21" s="54">
        <v>1090018.60796405</v>
      </c>
      <c r="I21" s="32"/>
      <c r="J21" s="529"/>
      <c r="K21" s="32"/>
      <c r="L21" s="32"/>
      <c r="M21" s="499"/>
      <c r="Q21" s="32"/>
      <c r="R21" s="32"/>
      <c r="S21" s="32"/>
      <c r="T21" s="32"/>
      <c r="U21" s="32"/>
    </row>
    <row r="22" spans="1:21" ht="11.25" customHeight="1">
      <c r="B22" s="133" t="s">
        <v>478</v>
      </c>
      <c r="C22" s="239" t="s">
        <v>2686</v>
      </c>
      <c r="D22" s="2186"/>
      <c r="E22" s="54"/>
      <c r="F22" s="54"/>
      <c r="G22" s="54"/>
      <c r="H22" s="54"/>
      <c r="I22" s="32"/>
      <c r="J22" s="529"/>
      <c r="K22" s="32"/>
      <c r="L22" s="32"/>
      <c r="M22" s="499"/>
      <c r="Q22" s="32"/>
      <c r="R22" s="32"/>
      <c r="S22" s="32"/>
      <c r="T22" s="32"/>
      <c r="U22" s="32"/>
    </row>
    <row r="23" spans="1:21" ht="11.25" customHeight="1">
      <c r="B23" s="2402" t="s">
        <v>507</v>
      </c>
      <c r="C23" s="2402"/>
      <c r="D23" s="2187"/>
      <c r="E23" s="296"/>
      <c r="F23" s="132"/>
      <c r="G23" s="132"/>
      <c r="H23" s="132"/>
      <c r="J23" s="528"/>
      <c r="K23" s="527"/>
      <c r="L23" s="527"/>
      <c r="M23" s="499"/>
      <c r="N23" s="499"/>
      <c r="Q23" s="32"/>
      <c r="R23" s="32"/>
      <c r="S23" s="32"/>
      <c r="T23" s="32"/>
      <c r="U23" s="32"/>
    </row>
    <row r="24" spans="1:21" ht="11.25" customHeight="1">
      <c r="B24" s="133">
        <v>5</v>
      </c>
      <c r="C24" s="239" t="s">
        <v>508</v>
      </c>
      <c r="D24" s="2188">
        <v>18.3286012527272</v>
      </c>
      <c r="E24" s="297">
        <v>18.4558713167342</v>
      </c>
      <c r="F24" s="297">
        <v>19.375785187488798</v>
      </c>
      <c r="G24" s="297">
        <v>19.035001769792899</v>
      </c>
      <c r="H24" s="297">
        <v>18.953521267641602</v>
      </c>
      <c r="J24" s="297"/>
      <c r="Q24" s="32"/>
      <c r="R24" s="32"/>
      <c r="S24" s="32"/>
      <c r="T24" s="32"/>
      <c r="U24" s="32"/>
    </row>
    <row r="25" spans="1:21" ht="11.25" customHeight="1">
      <c r="B25" s="133" t="s">
        <v>2687</v>
      </c>
      <c r="C25" s="239" t="s">
        <v>2690</v>
      </c>
      <c r="D25" s="2188"/>
      <c r="E25" s="297"/>
      <c r="F25" s="297"/>
      <c r="G25" s="297"/>
      <c r="H25" s="297"/>
      <c r="J25" s="297"/>
      <c r="Q25" s="32"/>
      <c r="R25" s="32"/>
      <c r="S25" s="32"/>
      <c r="T25" s="32"/>
      <c r="U25" s="32"/>
    </row>
    <row r="26" spans="1:21" ht="11.25" customHeight="1">
      <c r="B26" s="133">
        <v>6</v>
      </c>
      <c r="C26" s="239" t="s">
        <v>509</v>
      </c>
      <c r="D26" s="2188">
        <v>20.1182463127905</v>
      </c>
      <c r="E26" s="297">
        <v>20.266761852608553</v>
      </c>
      <c r="F26" s="297">
        <v>21.174724749788702</v>
      </c>
      <c r="G26" s="297">
        <v>20.861112160934901</v>
      </c>
      <c r="H26" s="297">
        <v>20.813957271031899</v>
      </c>
      <c r="J26" s="297"/>
      <c r="Q26" s="32"/>
      <c r="R26" s="32"/>
      <c r="S26" s="32"/>
      <c r="T26" s="32"/>
      <c r="U26" s="32"/>
    </row>
    <row r="27" spans="1:21" ht="11.25" customHeight="1">
      <c r="B27" s="133" t="s">
        <v>2688</v>
      </c>
      <c r="C27" s="239" t="s">
        <v>2689</v>
      </c>
      <c r="D27" s="2188"/>
      <c r="E27" s="297"/>
      <c r="F27" s="297"/>
      <c r="G27" s="297"/>
      <c r="H27" s="297"/>
      <c r="J27" s="297"/>
      <c r="Q27" s="32"/>
      <c r="R27" s="32"/>
      <c r="S27" s="32"/>
      <c r="T27" s="32"/>
      <c r="U27" s="32"/>
    </row>
    <row r="28" spans="1:21" ht="11.1" customHeight="1">
      <c r="B28" s="133">
        <v>7</v>
      </c>
      <c r="C28" s="239" t="s">
        <v>510</v>
      </c>
      <c r="D28" s="2188">
        <v>22.7382120438863</v>
      </c>
      <c r="E28" s="297">
        <v>22.795408803200427</v>
      </c>
      <c r="F28" s="297">
        <v>23.776863995936999</v>
      </c>
      <c r="G28" s="297">
        <v>23.381198616335499</v>
      </c>
      <c r="H28" s="297">
        <v>23.293433808185</v>
      </c>
      <c r="J28" s="297"/>
      <c r="Q28" s="32"/>
      <c r="R28" s="32"/>
      <c r="S28" s="32"/>
      <c r="T28" s="32"/>
      <c r="U28" s="32"/>
    </row>
    <row r="29" spans="1:21" ht="11.25" customHeight="1">
      <c r="B29" s="133" t="s">
        <v>514</v>
      </c>
      <c r="C29" s="239" t="s">
        <v>2691</v>
      </c>
      <c r="D29" s="2188"/>
      <c r="E29" s="297"/>
      <c r="F29" s="297"/>
      <c r="G29" s="297"/>
      <c r="H29" s="297"/>
      <c r="J29" s="297"/>
      <c r="Q29" s="32"/>
      <c r="R29" s="32"/>
      <c r="S29" s="32"/>
      <c r="T29" s="32"/>
      <c r="U29" s="32"/>
    </row>
    <row r="30" spans="1:21" s="3" customFormat="1" ht="11.25" customHeight="1">
      <c r="A30" s="25"/>
      <c r="B30" s="280" t="s">
        <v>2695</v>
      </c>
      <c r="C30" s="280"/>
      <c r="D30" s="2189"/>
      <c r="E30" s="280"/>
      <c r="F30" s="280"/>
      <c r="G30" s="280"/>
      <c r="H30" s="280"/>
      <c r="J30" s="932"/>
      <c r="K30" s="25"/>
      <c r="L30" s="25"/>
      <c r="M30" s="25"/>
      <c r="N30" s="25"/>
      <c r="Q30" s="32"/>
      <c r="R30" s="32"/>
      <c r="S30" s="32"/>
      <c r="T30" s="32"/>
      <c r="U30" s="32"/>
    </row>
    <row r="31" spans="1:21" ht="11.25" customHeight="1">
      <c r="A31" s="3"/>
      <c r="B31" s="2135" t="s">
        <v>516</v>
      </c>
      <c r="C31" s="2110" t="s">
        <v>513</v>
      </c>
      <c r="D31" s="2188">
        <v>1.7</v>
      </c>
      <c r="E31" s="2108">
        <v>1.7</v>
      </c>
      <c r="F31" s="2109">
        <v>1.7</v>
      </c>
      <c r="G31" s="2109">
        <v>2</v>
      </c>
      <c r="H31" s="2109">
        <v>2</v>
      </c>
      <c r="I31" s="3"/>
      <c r="J31" s="297"/>
      <c r="K31" s="35"/>
      <c r="L31" s="68"/>
      <c r="Q31" s="32"/>
      <c r="R31" s="32"/>
      <c r="S31" s="32"/>
      <c r="T31" s="32"/>
      <c r="U31" s="32"/>
    </row>
    <row r="32" spans="1:21" ht="11.25" customHeight="1">
      <c r="A32" s="3"/>
      <c r="B32" s="2135" t="s">
        <v>2692</v>
      </c>
      <c r="C32" s="2107" t="s">
        <v>2696</v>
      </c>
      <c r="D32" s="2188">
        <v>0.95624999999999993</v>
      </c>
      <c r="E32" s="2108">
        <v>0.95624999999999993</v>
      </c>
      <c r="F32" s="2109">
        <v>0.95624999999999993</v>
      </c>
      <c r="G32" s="2109">
        <v>1.125</v>
      </c>
      <c r="H32" s="2109">
        <v>1.125</v>
      </c>
      <c r="I32" s="3"/>
      <c r="J32" s="297"/>
      <c r="K32" s="68"/>
      <c r="L32" s="2185"/>
      <c r="Q32" s="32"/>
      <c r="R32" s="32"/>
      <c r="S32" s="32"/>
      <c r="T32" s="32"/>
      <c r="U32" s="32"/>
    </row>
    <row r="33" spans="1:21" ht="11.25" customHeight="1">
      <c r="A33" s="3"/>
      <c r="B33" s="2135" t="s">
        <v>2693</v>
      </c>
      <c r="C33" s="2107" t="s">
        <v>2697</v>
      </c>
      <c r="D33" s="2188">
        <v>0.31874999999999998</v>
      </c>
      <c r="E33" s="2108">
        <v>0.31874999999999998</v>
      </c>
      <c r="F33" s="2109">
        <v>0.31874999999999998</v>
      </c>
      <c r="G33" s="2109">
        <v>0.375</v>
      </c>
      <c r="H33" s="2109">
        <v>0.375</v>
      </c>
      <c r="I33" s="3"/>
      <c r="J33" s="297"/>
      <c r="K33" s="35"/>
      <c r="L33" s="2185"/>
      <c r="Q33" s="32"/>
      <c r="R33" s="32"/>
      <c r="S33" s="32"/>
      <c r="T33" s="32"/>
      <c r="U33" s="32"/>
    </row>
    <row r="34" spans="1:21" ht="11.25" customHeight="1">
      <c r="A34" s="3"/>
      <c r="B34" s="2135" t="s">
        <v>2694</v>
      </c>
      <c r="C34" s="2110" t="s">
        <v>517</v>
      </c>
      <c r="D34" s="946">
        <v>9.6999999999999993</v>
      </c>
      <c r="E34" s="2108">
        <v>9.6999999999999993</v>
      </c>
      <c r="F34" s="2109">
        <v>9.6999999999999993</v>
      </c>
      <c r="G34" s="2109">
        <v>10</v>
      </c>
      <c r="H34" s="2109">
        <v>10</v>
      </c>
      <c r="I34" s="3"/>
      <c r="J34" s="297"/>
      <c r="Q34" s="32"/>
      <c r="R34" s="32"/>
      <c r="S34" s="32"/>
      <c r="T34" s="32"/>
      <c r="U34" s="32"/>
    </row>
    <row r="35" spans="1:21" ht="11.25" customHeight="1">
      <c r="B35" s="2400" t="s">
        <v>518</v>
      </c>
      <c r="C35" s="2401"/>
      <c r="D35" s="2190"/>
      <c r="E35" s="219"/>
      <c r="F35" s="219"/>
      <c r="G35" s="300"/>
      <c r="H35" s="300"/>
      <c r="J35" s="297"/>
      <c r="Q35" s="32"/>
      <c r="R35" s="32"/>
      <c r="S35" s="32"/>
      <c r="T35" s="32"/>
      <c r="U35" s="32"/>
    </row>
    <row r="36" spans="1:21" ht="11.25" customHeight="1">
      <c r="B36" s="133">
        <v>8</v>
      </c>
      <c r="C36" s="239" t="s">
        <v>519</v>
      </c>
      <c r="D36" s="2188">
        <v>2.5008953877075499</v>
      </c>
      <c r="E36" s="297">
        <v>2.4999999999887801</v>
      </c>
      <c r="F36" s="297">
        <v>2.4999999999887801</v>
      </c>
      <c r="G36" s="297">
        <v>2.5</v>
      </c>
      <c r="H36" s="297">
        <v>2.5</v>
      </c>
      <c r="J36" s="297"/>
      <c r="Q36" s="32"/>
      <c r="R36" s="32"/>
      <c r="S36" s="32"/>
      <c r="T36" s="32"/>
      <c r="U36" s="32"/>
    </row>
    <row r="37" spans="1:21" ht="11.25" customHeight="1">
      <c r="B37" s="301" t="s">
        <v>484</v>
      </c>
      <c r="C37" s="230" t="s">
        <v>520</v>
      </c>
      <c r="D37" s="2191">
        <v>0</v>
      </c>
      <c r="E37" s="220"/>
      <c r="F37" s="1810"/>
      <c r="G37" s="220"/>
      <c r="H37" s="220"/>
      <c r="J37" s="297"/>
      <c r="Q37" s="32"/>
      <c r="R37" s="32"/>
      <c r="S37" s="32"/>
      <c r="T37" s="32"/>
      <c r="U37" s="32"/>
    </row>
    <row r="38" spans="1:21" ht="11.25" customHeight="1">
      <c r="B38" s="301">
        <v>9</v>
      </c>
      <c r="C38" s="230" t="s">
        <v>521</v>
      </c>
      <c r="D38" s="2188">
        <v>2.1885478745169502</v>
      </c>
      <c r="E38" s="299">
        <v>2.19739</v>
      </c>
      <c r="F38" s="297">
        <v>2.18084413024676</v>
      </c>
      <c r="G38" s="299">
        <v>2.21906398565728</v>
      </c>
      <c r="H38" s="299">
        <v>2.22171582182738</v>
      </c>
      <c r="J38" s="297"/>
      <c r="Q38" s="32"/>
      <c r="R38" s="32"/>
      <c r="S38" s="32"/>
      <c r="T38" s="32"/>
      <c r="U38" s="32"/>
    </row>
    <row r="39" spans="1:21" ht="11.25" customHeight="1">
      <c r="B39" s="301" t="s">
        <v>522</v>
      </c>
      <c r="C39" s="230" t="s">
        <v>523</v>
      </c>
      <c r="D39" s="2188">
        <v>3.09403405941559</v>
      </c>
      <c r="E39" s="299">
        <v>3.2553999999999998</v>
      </c>
      <c r="F39" s="297">
        <v>3.1727702573316598</v>
      </c>
      <c r="G39" s="299">
        <v>3.2528336750142</v>
      </c>
      <c r="H39" s="299">
        <v>3.2546494614677202</v>
      </c>
      <c r="J39" s="297"/>
      <c r="Q39" s="32"/>
      <c r="R39" s="32"/>
      <c r="S39" s="32"/>
      <c r="T39" s="32"/>
      <c r="U39" s="32"/>
    </row>
    <row r="40" spans="1:21" ht="11.25" customHeight="1">
      <c r="B40" s="301">
        <v>10</v>
      </c>
      <c r="C40" s="230" t="s">
        <v>524</v>
      </c>
      <c r="D40" s="2188">
        <v>0</v>
      </c>
      <c r="E40" s="299"/>
      <c r="F40" s="297"/>
      <c r="G40" s="299"/>
      <c r="H40" s="299"/>
      <c r="J40" s="297"/>
      <c r="Q40" s="32"/>
      <c r="R40" s="32"/>
      <c r="S40" s="32"/>
      <c r="T40" s="32"/>
      <c r="U40" s="32"/>
    </row>
    <row r="41" spans="1:21" ht="11.25" customHeight="1">
      <c r="B41" s="301" t="s">
        <v>525</v>
      </c>
      <c r="C41" s="230" t="s">
        <v>526</v>
      </c>
      <c r="D41" s="2188">
        <v>2.0007163102368701</v>
      </c>
      <c r="E41" s="299">
        <v>1.9999999999731799</v>
      </c>
      <c r="F41" s="297">
        <v>1.9999999999731799</v>
      </c>
      <c r="G41" s="299">
        <v>2</v>
      </c>
      <c r="H41" s="299">
        <v>2</v>
      </c>
      <c r="J41" s="297"/>
      <c r="Q41" s="32"/>
      <c r="R41" s="32"/>
      <c r="S41" s="32"/>
      <c r="T41" s="32"/>
      <c r="U41" s="32"/>
    </row>
    <row r="42" spans="1:21" ht="11.25" customHeight="1">
      <c r="B42" s="301">
        <v>11</v>
      </c>
      <c r="C42" s="230" t="s">
        <v>527</v>
      </c>
      <c r="D42" s="2188">
        <v>9.7841936318769598</v>
      </c>
      <c r="E42" s="299">
        <v>9.9527899999619596</v>
      </c>
      <c r="F42" s="1647">
        <v>9.8536143875403805</v>
      </c>
      <c r="G42" s="299">
        <v>9.9718976606714804</v>
      </c>
      <c r="H42" s="299">
        <v>9.9763652832600105</v>
      </c>
      <c r="I42" s="3"/>
      <c r="J42" s="932"/>
      <c r="Q42" s="32"/>
      <c r="R42" s="32"/>
      <c r="S42" s="32"/>
      <c r="T42" s="32"/>
      <c r="U42" s="32"/>
    </row>
    <row r="43" spans="1:21" ht="11.25" customHeight="1">
      <c r="B43" s="301" t="s">
        <v>528</v>
      </c>
      <c r="C43" s="230" t="s">
        <v>529</v>
      </c>
      <c r="D43" s="2188">
        <f>+D34+D42</f>
        <v>19.484193631876959</v>
      </c>
      <c r="E43" s="299">
        <v>19.652789999961961</v>
      </c>
      <c r="F43" s="1647">
        <v>19.553614387540378</v>
      </c>
      <c r="G43" s="299">
        <v>19.97189766067148</v>
      </c>
      <c r="H43" s="299">
        <v>19.976365283260009</v>
      </c>
      <c r="J43" s="2181"/>
      <c r="Q43" s="32"/>
      <c r="R43" s="32"/>
      <c r="S43" s="32"/>
      <c r="T43" s="32"/>
      <c r="U43" s="32"/>
    </row>
    <row r="44" spans="1:21" ht="11.25" customHeight="1">
      <c r="B44" s="133">
        <v>12</v>
      </c>
      <c r="C44" s="239" t="s">
        <v>530</v>
      </c>
      <c r="D44" s="946">
        <v>13.830104712491201</v>
      </c>
      <c r="E44" s="946">
        <v>13.96</v>
      </c>
      <c r="F44" s="1811">
        <v>14.876896015745395</v>
      </c>
      <c r="G44" s="946">
        <v>14.54</v>
      </c>
      <c r="H44" s="299">
        <v>14.45</v>
      </c>
      <c r="J44" s="2242"/>
      <c r="K44" s="2243"/>
      <c r="Q44" s="32"/>
      <c r="R44" s="32"/>
      <c r="S44" s="32"/>
      <c r="T44" s="32"/>
      <c r="U44" s="32"/>
    </row>
    <row r="45" spans="1:21" ht="11.25" customHeight="1">
      <c r="B45" s="2400" t="s">
        <v>153</v>
      </c>
      <c r="C45" s="2401"/>
      <c r="D45" s="132"/>
      <c r="E45" s="132"/>
      <c r="F45" s="132"/>
      <c r="G45" s="132"/>
      <c r="H45" s="132"/>
      <c r="J45" s="500"/>
      <c r="Q45" s="32"/>
      <c r="R45" s="32"/>
      <c r="S45" s="32"/>
      <c r="T45" s="32"/>
      <c r="U45" s="32"/>
    </row>
    <row r="46" spans="1:21" ht="11.25" customHeight="1">
      <c r="B46" s="133">
        <v>13</v>
      </c>
      <c r="C46" s="239" t="s">
        <v>531</v>
      </c>
      <c r="D46" s="135">
        <v>3658963.5799751398</v>
      </c>
      <c r="E46" s="54">
        <v>3835188.17912752</v>
      </c>
      <c r="F46" s="135">
        <v>3462039.9050507499</v>
      </c>
      <c r="G46" s="54">
        <v>3660895.0094719329</v>
      </c>
      <c r="H46" s="2241">
        <v>3506825.1898699366</v>
      </c>
      <c r="J46" s="297"/>
      <c r="Q46" s="32"/>
      <c r="R46" s="32"/>
      <c r="S46" s="32"/>
      <c r="T46" s="32"/>
      <c r="U46" s="32"/>
    </row>
    <row r="47" spans="1:21" ht="11.25" customHeight="1">
      <c r="B47" s="133">
        <v>14</v>
      </c>
      <c r="C47" s="239" t="s">
        <v>532</v>
      </c>
      <c r="D47" s="299">
        <v>6.2109869020763497</v>
      </c>
      <c r="E47" s="297">
        <v>5.9923201939541197</v>
      </c>
      <c r="F47" s="297">
        <v>6.8575150412230697</v>
      </c>
      <c r="G47" s="297">
        <v>6.3251187330887664</v>
      </c>
      <c r="H47" s="297">
        <v>6.4678665920962999</v>
      </c>
      <c r="J47" s="297"/>
      <c r="Q47" s="32"/>
      <c r="R47" s="32"/>
      <c r="S47" s="32"/>
      <c r="T47" s="32"/>
      <c r="U47" s="32"/>
    </row>
    <row r="48" spans="1:21" ht="11.25" customHeight="1">
      <c r="B48" s="2402" t="s">
        <v>533</v>
      </c>
      <c r="C48" s="2403"/>
      <c r="D48" s="132"/>
      <c r="E48" s="132"/>
      <c r="F48" s="132"/>
      <c r="G48" s="132"/>
      <c r="H48" s="132"/>
      <c r="J48" s="297"/>
    </row>
    <row r="49" spans="2:11" ht="11.25" customHeight="1">
      <c r="B49" s="133" t="s">
        <v>534</v>
      </c>
      <c r="C49" s="239" t="s">
        <v>535</v>
      </c>
      <c r="D49" s="299"/>
      <c r="E49" s="299"/>
      <c r="F49" s="299"/>
      <c r="G49" s="299"/>
      <c r="H49" s="299"/>
      <c r="J49" s="2182"/>
    </row>
    <row r="50" spans="2:11" ht="11.25" customHeight="1">
      <c r="B50" s="133" t="s">
        <v>536</v>
      </c>
      <c r="C50" s="895" t="s">
        <v>515</v>
      </c>
      <c r="D50" s="299"/>
      <c r="E50" s="299"/>
      <c r="F50" s="299"/>
      <c r="G50" s="299"/>
      <c r="H50" s="299"/>
      <c r="J50" s="2182"/>
    </row>
    <row r="51" spans="2:11" ht="11.25" customHeight="1">
      <c r="B51" s="133" t="s">
        <v>537</v>
      </c>
      <c r="C51" s="239" t="s">
        <v>538</v>
      </c>
      <c r="D51" s="299"/>
      <c r="E51" s="299"/>
      <c r="F51" s="299"/>
      <c r="G51" s="299"/>
      <c r="H51" s="299"/>
      <c r="J51" s="2182"/>
      <c r="K51" s="32"/>
    </row>
    <row r="52" spans="2:11" ht="11.25" customHeight="1">
      <c r="B52" s="2402" t="s">
        <v>539</v>
      </c>
      <c r="C52" s="2403"/>
      <c r="D52" s="132"/>
      <c r="E52" s="132"/>
      <c r="F52" s="132"/>
      <c r="G52" s="132"/>
      <c r="H52" s="132"/>
    </row>
    <row r="53" spans="2:11" ht="11.25" customHeight="1">
      <c r="B53" s="133" t="s">
        <v>540</v>
      </c>
      <c r="C53" s="239" t="s">
        <v>541</v>
      </c>
      <c r="D53" s="299"/>
      <c r="E53" s="299"/>
      <c r="F53" s="299"/>
      <c r="G53" s="299"/>
      <c r="H53" s="299"/>
      <c r="J53" s="50"/>
    </row>
    <row r="54" spans="2:11" ht="11.25" customHeight="1">
      <c r="B54" s="133" t="s">
        <v>542</v>
      </c>
      <c r="C54" s="239" t="s">
        <v>543</v>
      </c>
      <c r="D54" s="299">
        <v>3</v>
      </c>
      <c r="E54" s="299">
        <v>3</v>
      </c>
      <c r="F54" s="299">
        <v>3</v>
      </c>
      <c r="G54" s="299">
        <v>3</v>
      </c>
      <c r="H54" s="299">
        <v>3</v>
      </c>
    </row>
    <row r="55" spans="2:11" ht="11.25" customHeight="1">
      <c r="B55" s="2400" t="s">
        <v>544</v>
      </c>
      <c r="C55" s="2400"/>
      <c r="D55" s="132"/>
      <c r="E55" s="132"/>
      <c r="F55" s="132"/>
      <c r="G55" s="132"/>
      <c r="H55" s="132"/>
    </row>
    <row r="56" spans="2:11" ht="11.25" customHeight="1">
      <c r="B56" s="133">
        <v>15</v>
      </c>
      <c r="C56" s="239" t="s">
        <v>545</v>
      </c>
      <c r="D56" s="135">
        <v>1081110.4662978335</v>
      </c>
      <c r="E56" s="135">
        <v>1116067.47815408</v>
      </c>
      <c r="F56" s="135">
        <v>1125859.9856386699</v>
      </c>
      <c r="G56" s="135">
        <v>1086311.86495389</v>
      </c>
      <c r="H56" s="54">
        <v>1041629.7594249001</v>
      </c>
    </row>
    <row r="57" spans="2:11" ht="11.25" customHeight="1">
      <c r="B57" s="133" t="s">
        <v>546</v>
      </c>
      <c r="C57" s="239" t="s">
        <v>547</v>
      </c>
      <c r="D57" s="135">
        <v>907311.20749680337</v>
      </c>
      <c r="E57" s="135">
        <v>933469.158305833</v>
      </c>
      <c r="F57" s="135">
        <v>926078.49213141704</v>
      </c>
      <c r="G57" s="135">
        <v>880053.58260677103</v>
      </c>
      <c r="H57" s="222">
        <v>835095.04246541194</v>
      </c>
    </row>
    <row r="58" spans="2:11" ht="11.25" customHeight="1">
      <c r="B58" s="133" t="s">
        <v>548</v>
      </c>
      <c r="C58" s="239" t="s">
        <v>549</v>
      </c>
      <c r="D58" s="135">
        <v>88781.303239710222</v>
      </c>
      <c r="E58" s="135">
        <v>85643.072260333298</v>
      </c>
      <c r="F58" s="135">
        <v>84878.565394666701</v>
      </c>
      <c r="G58" s="135">
        <v>74103.721892471891</v>
      </c>
      <c r="H58" s="222">
        <v>67575.698583842197</v>
      </c>
    </row>
    <row r="59" spans="2:11" ht="11.25" customHeight="1">
      <c r="B59" s="133">
        <v>16</v>
      </c>
      <c r="C59" s="239" t="s">
        <v>550</v>
      </c>
      <c r="D59" s="135">
        <v>818529.90425709309</v>
      </c>
      <c r="E59" s="135">
        <v>847732.89215291699</v>
      </c>
      <c r="F59" s="135">
        <v>841149.09061850002</v>
      </c>
      <c r="G59" s="135">
        <v>805949.86071429797</v>
      </c>
      <c r="H59" s="54">
        <v>767519.34388156899</v>
      </c>
    </row>
    <row r="60" spans="2:11" ht="11.25" customHeight="1">
      <c r="B60" s="133">
        <v>17</v>
      </c>
      <c r="C60" s="239" t="s">
        <v>551</v>
      </c>
      <c r="D60" s="913">
        <v>133.07416666666668</v>
      </c>
      <c r="E60" s="913">
        <v>132.268333333333</v>
      </c>
      <c r="F60" s="913">
        <v>134.41499999999999</v>
      </c>
      <c r="G60" s="913">
        <v>135.13833333333301</v>
      </c>
      <c r="H60" s="302">
        <v>135.89916666666699</v>
      </c>
    </row>
    <row r="61" spans="2:11" ht="11.25" customHeight="1">
      <c r="B61" s="2400" t="s">
        <v>167</v>
      </c>
      <c r="C61" s="2401"/>
      <c r="D61" s="132"/>
      <c r="E61" s="132"/>
      <c r="F61" s="132"/>
      <c r="G61" s="132"/>
      <c r="H61" s="132"/>
    </row>
    <row r="62" spans="2:11" ht="11.25" customHeight="1">
      <c r="B62" s="136">
        <v>18</v>
      </c>
      <c r="C62" s="178" t="s">
        <v>552</v>
      </c>
      <c r="D62" s="135">
        <v>1856218.8944466803</v>
      </c>
      <c r="E62" s="135">
        <v>1807907.0765175682</v>
      </c>
      <c r="F62" s="135">
        <v>1769677.3991651218</v>
      </c>
      <c r="G62" s="135">
        <v>1742902.3445170664</v>
      </c>
      <c r="H62" s="54">
        <v>1754097.5979785006</v>
      </c>
    </row>
    <row r="63" spans="2:11" ht="11.25" customHeight="1">
      <c r="B63" s="136">
        <v>19</v>
      </c>
      <c r="C63" s="178" t="s">
        <v>553</v>
      </c>
      <c r="D63" s="135">
        <v>1613320.297242936</v>
      </c>
      <c r="E63" s="135">
        <v>1578282.6274397741</v>
      </c>
      <c r="F63" s="135">
        <v>1561610.1631743393</v>
      </c>
      <c r="G63" s="135">
        <v>1550214.8264277964</v>
      </c>
      <c r="H63" s="54">
        <v>1525616.9756424541</v>
      </c>
    </row>
    <row r="64" spans="2:11">
      <c r="B64" s="1326">
        <v>20</v>
      </c>
      <c r="C64" s="1327" t="s">
        <v>554</v>
      </c>
      <c r="D64" s="1329">
        <v>115.05581982814219</v>
      </c>
      <c r="E64" s="1329">
        <v>114.54900694499068</v>
      </c>
      <c r="F64" s="1329">
        <v>113.3238910002889</v>
      </c>
      <c r="G64" s="1329">
        <v>112.429</v>
      </c>
      <c r="H64" s="1328">
        <v>114.97627687577551</v>
      </c>
    </row>
    <row r="65" spans="2:7">
      <c r="B65" s="65"/>
    </row>
    <row r="67" spans="2:7">
      <c r="D67" s="32"/>
      <c r="E67" s="32"/>
      <c r="F67" s="32"/>
      <c r="G67" s="32"/>
    </row>
    <row r="68" spans="2:7">
      <c r="D68" s="3"/>
      <c r="E68" s="3"/>
      <c r="F68" s="3"/>
      <c r="G68" s="3"/>
    </row>
    <row r="69" spans="2:7">
      <c r="D69" s="878"/>
      <c r="E69" s="50"/>
      <c r="F69" s="50"/>
    </row>
  </sheetData>
  <mergeCells count="13">
    <mergeCell ref="B55:C55"/>
    <mergeCell ref="B61:C61"/>
    <mergeCell ref="B9:H9"/>
    <mergeCell ref="B20:C20"/>
    <mergeCell ref="B35:C35"/>
    <mergeCell ref="B48:C48"/>
    <mergeCell ref="B52:C52"/>
    <mergeCell ref="B3:H3"/>
    <mergeCell ref="B11:H11"/>
    <mergeCell ref="B16:C16"/>
    <mergeCell ref="B7:H7"/>
    <mergeCell ref="B45:C45"/>
    <mergeCell ref="B23:C23"/>
  </mergeCells>
  <phoneticPr fontId="274" type="noConversion"/>
  <hyperlinks>
    <hyperlink ref="B3" location="Contents!A1" display="Back to index page" xr:uid="{8EA8CC91-022F-4808-8BC5-8779A53E67F6}"/>
    <hyperlink ref="B3:H3" location="CONTENTS!A1" display="Back to contents page" xr:uid="{C3161A4C-900B-41E9-994D-EC60EE9BB37A}"/>
  </hyperlinks>
  <printOptions horizontalCentered="1" verticalCentered="1"/>
  <pageMargins left="0.25" right="0.25"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4968-2717-473F-9F75-AF077F8FBB23}">
  <sheetPr codeName="Sheet3"/>
  <dimension ref="B1:H19"/>
  <sheetViews>
    <sheetView showGridLines="0" showRowColHeaders="0" zoomScaleNormal="100" workbookViewId="0"/>
  </sheetViews>
  <sheetFormatPr baseColWidth="10" defaultColWidth="11.42578125" defaultRowHeight="11.25"/>
  <cols>
    <col min="1" max="1" width="2.5703125" style="3" customWidth="1"/>
    <col min="2" max="2" width="4.85546875" style="3" customWidth="1"/>
    <col min="3" max="3" width="98.42578125" style="3" customWidth="1"/>
    <col min="4" max="5" width="15.5703125" style="3" customWidth="1"/>
    <col min="6" max="16384" width="11.42578125" style="3"/>
  </cols>
  <sheetData>
    <row r="1" spans="2:8" ht="11.25" customHeight="1"/>
    <row r="2" spans="2:8" ht="5.25" customHeight="1"/>
    <row r="3" spans="2:8" ht="12.75" customHeight="1">
      <c r="B3" s="2373" t="s">
        <v>280</v>
      </c>
      <c r="C3" s="2373"/>
      <c r="D3" s="2373"/>
      <c r="E3" s="2373"/>
      <c r="F3" s="2373"/>
      <c r="G3" s="2373"/>
      <c r="H3" s="2373"/>
    </row>
    <row r="4" spans="2:8" ht="5.25" customHeight="1"/>
    <row r="5" spans="2:8" s="63" customFormat="1" ht="15.75">
      <c r="B5" s="969" t="s">
        <v>555</v>
      </c>
    </row>
    <row r="6" spans="2:8" ht="11.25" customHeight="1"/>
    <row r="7" spans="2:8" ht="22.5" customHeight="1">
      <c r="B7" s="2404" t="s">
        <v>3132</v>
      </c>
      <c r="C7" s="2404"/>
      <c r="D7" s="2404"/>
      <c r="E7" s="2404"/>
    </row>
    <row r="8" spans="2:8" ht="11.25" customHeight="1">
      <c r="B8" s="244"/>
      <c r="C8" s="244"/>
      <c r="D8" s="244"/>
      <c r="E8" s="244"/>
    </row>
    <row r="9" spans="2:8" ht="11.25" customHeight="1">
      <c r="B9" s="244"/>
      <c r="C9" s="244"/>
      <c r="D9" s="244"/>
      <c r="E9" s="244"/>
    </row>
    <row r="10" spans="2:8" ht="11.25" customHeight="1">
      <c r="B10" s="223" t="s">
        <v>2469</v>
      </c>
      <c r="C10" s="244"/>
      <c r="D10" s="244"/>
      <c r="E10" s="244"/>
    </row>
    <row r="11" spans="2:8" ht="11.25" customHeight="1">
      <c r="C11" s="553"/>
      <c r="D11" s="234"/>
      <c r="E11" s="234" t="s">
        <v>556</v>
      </c>
    </row>
    <row r="12" spans="2:8" ht="11.25" customHeight="1">
      <c r="B12" s="2405" t="s">
        <v>286</v>
      </c>
      <c r="C12" s="2405"/>
      <c r="D12" s="1331" t="s">
        <v>557</v>
      </c>
      <c r="E12" s="1331" t="s">
        <v>558</v>
      </c>
    </row>
    <row r="13" spans="2:8" ht="11.25" customHeight="1">
      <c r="B13" s="855">
        <v>1</v>
      </c>
      <c r="C13" s="554" t="s">
        <v>559</v>
      </c>
      <c r="D13" s="1332">
        <v>22043.376351999999</v>
      </c>
      <c r="E13" s="1332">
        <v>55108.440879999995</v>
      </c>
      <c r="G13" s="575"/>
    </row>
    <row r="14" spans="2:8" ht="11.25" customHeight="1">
      <c r="B14" s="183"/>
      <c r="C14" s="261"/>
      <c r="D14" s="886"/>
      <c r="E14" s="886"/>
      <c r="G14" s="575"/>
    </row>
    <row r="15" spans="2:8" ht="11.25" customHeight="1">
      <c r="B15" s="183"/>
      <c r="C15" s="261"/>
      <c r="D15" s="886"/>
      <c r="E15" s="886"/>
      <c r="G15" s="575"/>
    </row>
    <row r="16" spans="2:8" s="227" customFormat="1" ht="11.25" customHeight="1">
      <c r="B16" s="223" t="s">
        <v>287</v>
      </c>
    </row>
    <row r="17" spans="2:5">
      <c r="C17" s="553"/>
      <c r="D17" s="234"/>
      <c r="E17" s="234" t="s">
        <v>556</v>
      </c>
    </row>
    <row r="18" spans="2:5">
      <c r="B18" s="2405" t="s">
        <v>286</v>
      </c>
      <c r="C18" s="2405"/>
      <c r="D18" s="1331" t="s">
        <v>557</v>
      </c>
      <c r="E18" s="1331" t="s">
        <v>558</v>
      </c>
    </row>
    <row r="19" spans="2:5">
      <c r="B19" s="855">
        <v>1</v>
      </c>
      <c r="C19" s="554" t="s">
        <v>560</v>
      </c>
      <c r="D19" s="1332">
        <v>20420.356186935609</v>
      </c>
      <c r="E19" s="1332">
        <v>51050.890467339021</v>
      </c>
    </row>
  </sheetData>
  <mergeCells count="4">
    <mergeCell ref="B3:H3"/>
    <mergeCell ref="B7:E7"/>
    <mergeCell ref="B12:C12"/>
    <mergeCell ref="B18:C18"/>
  </mergeCells>
  <hyperlinks>
    <hyperlink ref="B3" location="Contents!A1" display="Back to index page" xr:uid="{9F3F8E9C-7C8B-40BE-BC65-4695F6A67165}"/>
    <hyperlink ref="B3:H3" location="CONTENTS!A1" display="Back to contents page" xr:uid="{09C67CF3-63C7-4F5D-B82E-66D0114B9DE2}"/>
  </hyperlinks>
  <pageMargins left="0.7" right="0.7" top="0.75" bottom="0.75" header="0.3" footer="0.3"/>
  <pageSetup paperSize="9" scale="64" orientation="portrait" verticalDpi="1200" r:id="rId1"/>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6A7D-07AD-43CF-9405-F3718A0E3A01}">
  <sheetPr codeName="Sheet4"/>
  <dimension ref="B1:K28"/>
  <sheetViews>
    <sheetView showGridLines="0" showRowColHeaders="0" workbookViewId="0"/>
  </sheetViews>
  <sheetFormatPr baseColWidth="10" defaultColWidth="11.42578125" defaultRowHeight="14.25"/>
  <cols>
    <col min="1" max="1" width="2.5703125" style="63" customWidth="1"/>
    <col min="2" max="2" width="4.85546875" style="63" customWidth="1"/>
    <col min="3" max="3" width="79.42578125" style="63" customWidth="1"/>
    <col min="4" max="5" width="17.42578125" style="63" customWidth="1"/>
    <col min="6" max="6" width="12.42578125" style="63" bestFit="1" customWidth="1"/>
    <col min="7" max="7" width="11.42578125" style="63"/>
    <col min="8" max="8" width="18.5703125" style="63" bestFit="1" customWidth="1"/>
    <col min="9" max="9" width="11.5703125" style="63" bestFit="1" customWidth="1"/>
    <col min="10" max="10" width="11.42578125" style="63"/>
    <col min="11" max="11" width="15.5703125" style="63" bestFit="1" customWidth="1"/>
    <col min="12" max="16384" width="11.42578125" style="63"/>
  </cols>
  <sheetData>
    <row r="1" spans="2:9" ht="11.25" customHeight="1"/>
    <row r="2" spans="2:9" ht="5.25" customHeight="1"/>
    <row r="3" spans="2:9" ht="12.75" customHeight="1">
      <c r="B3" s="2373" t="s">
        <v>280</v>
      </c>
      <c r="C3" s="2373"/>
      <c r="D3" s="2373"/>
      <c r="E3" s="2373"/>
      <c r="F3" s="2373"/>
      <c r="G3" s="2373"/>
      <c r="H3" s="2373"/>
    </row>
    <row r="4" spans="2:9" ht="5.25" customHeight="1"/>
    <row r="5" spans="2:9" ht="15.75">
      <c r="B5" s="969" t="s">
        <v>561</v>
      </c>
    </row>
    <row r="6" spans="2:9" s="3" customFormat="1" ht="11.25" customHeight="1"/>
    <row r="7" spans="2:9" s="3" customFormat="1" ht="33.75" customHeight="1">
      <c r="B7" s="2404" t="s">
        <v>2406</v>
      </c>
      <c r="C7" s="2404"/>
      <c r="D7" s="2404"/>
      <c r="E7" s="2407"/>
    </row>
    <row r="8" spans="2:9" s="3" customFormat="1" ht="11.25" customHeight="1">
      <c r="B8" s="244"/>
      <c r="C8" s="244"/>
      <c r="D8" s="244"/>
      <c r="E8" s="406"/>
    </row>
    <row r="9" spans="2:9" s="3" customFormat="1" ht="11.25" customHeight="1"/>
    <row r="10" spans="2:9" s="3" customFormat="1" ht="11.25">
      <c r="B10" s="1330" t="s">
        <v>286</v>
      </c>
      <c r="C10" s="1333"/>
      <c r="D10" s="1310" t="s">
        <v>2470</v>
      </c>
      <c r="E10" s="1310" t="s">
        <v>570</v>
      </c>
    </row>
    <row r="11" spans="2:9" s="3" customFormat="1" ht="11.25" customHeight="1">
      <c r="C11" s="3" t="s">
        <v>562</v>
      </c>
      <c r="D11" s="94">
        <v>212891.65400000001</v>
      </c>
      <c r="E11" s="94">
        <v>209093.39877304999</v>
      </c>
    </row>
    <row r="12" spans="2:9" ht="11.25" customHeight="1">
      <c r="C12" s="3" t="s">
        <v>563</v>
      </c>
      <c r="D12" s="94">
        <v>14740.4248673688</v>
      </c>
      <c r="E12" s="94">
        <v>14167.147770342899</v>
      </c>
      <c r="I12" s="3"/>
    </row>
    <row r="13" spans="2:9" ht="11.25" customHeight="1">
      <c r="B13" s="555">
        <v>1</v>
      </c>
      <c r="C13" s="555" t="s">
        <v>564</v>
      </c>
      <c r="D13" s="556">
        <v>227632.07886736881</v>
      </c>
      <c r="E13" s="556">
        <v>223260.54654339291</v>
      </c>
      <c r="I13" s="870"/>
    </row>
    <row r="14" spans="2:9" ht="11.25" customHeight="1">
      <c r="C14" s="3" t="s">
        <v>565</v>
      </c>
      <c r="D14" s="94">
        <v>276577.37199999997</v>
      </c>
      <c r="E14" s="94">
        <v>258721.34061844661</v>
      </c>
      <c r="I14" s="3"/>
    </row>
    <row r="15" spans="2:9" ht="11.25" customHeight="1">
      <c r="C15" s="3" t="s">
        <v>566</v>
      </c>
      <c r="D15" s="94">
        <v>-31947.88</v>
      </c>
      <c r="E15" s="94">
        <v>-31697.127</v>
      </c>
      <c r="I15" s="882"/>
    </row>
    <row r="16" spans="2:9" ht="11.25" customHeight="1">
      <c r="C16" s="3" t="s">
        <v>567</v>
      </c>
      <c r="D16" s="94">
        <v>37225.099000000002</v>
      </c>
      <c r="E16" s="94">
        <v>34347.651381553398</v>
      </c>
      <c r="I16" s="3"/>
    </row>
    <row r="17" spans="2:11" ht="11.25" customHeight="1">
      <c r="B17" s="557"/>
      <c r="C17" s="555" t="s">
        <v>568</v>
      </c>
      <c r="D17" s="556">
        <v>281854.59099999996</v>
      </c>
      <c r="E17" s="556">
        <v>261371.86499999999</v>
      </c>
      <c r="I17" s="3"/>
    </row>
    <row r="18" spans="2:11" ht="11.25" customHeight="1">
      <c r="B18" s="557"/>
      <c r="C18" s="555" t="s">
        <v>569</v>
      </c>
      <c r="D18" s="556">
        <v>54222.512132631149</v>
      </c>
      <c r="E18" s="556">
        <v>38111.318456607085</v>
      </c>
      <c r="H18" s="883"/>
      <c r="I18" s="870"/>
      <c r="J18" s="883"/>
      <c r="K18" s="883"/>
    </row>
    <row r="19" spans="2:11">
      <c r="C19" s="3"/>
      <c r="D19" s="3"/>
      <c r="E19" s="3"/>
      <c r="G19" s="558"/>
      <c r="H19" s="883"/>
      <c r="I19" s="883"/>
      <c r="J19" s="883"/>
      <c r="K19" s="883"/>
    </row>
    <row r="20" spans="2:11">
      <c r="C20" s="2406"/>
      <c r="D20" s="2406"/>
      <c r="H20" s="883"/>
      <c r="I20" s="883"/>
      <c r="J20" s="883"/>
      <c r="K20" s="883"/>
    </row>
    <row r="21" spans="2:11">
      <c r="C21" s="86"/>
      <c r="D21" s="86"/>
      <c r="E21" s="86"/>
      <c r="H21" s="883"/>
      <c r="I21" s="883"/>
      <c r="J21" s="883"/>
      <c r="K21" s="883"/>
    </row>
    <row r="22" spans="2:11">
      <c r="D22" s="559"/>
      <c r="E22" s="559"/>
      <c r="H22" s="883"/>
      <c r="I22" s="883"/>
      <c r="J22" s="883"/>
      <c r="K22" s="883"/>
    </row>
    <row r="23" spans="2:11">
      <c r="D23" s="698"/>
      <c r="E23" s="698"/>
    </row>
    <row r="24" spans="2:11">
      <c r="D24" s="699"/>
      <c r="E24" s="699"/>
      <c r="H24" s="123"/>
    </row>
    <row r="25" spans="2:11">
      <c r="D25" s="699"/>
      <c r="E25" s="699"/>
      <c r="H25" s="123"/>
    </row>
    <row r="27" spans="2:11">
      <c r="D27" s="883"/>
    </row>
    <row r="28" spans="2:11">
      <c r="D28" s="123"/>
    </row>
  </sheetData>
  <mergeCells count="3">
    <mergeCell ref="B3:H3"/>
    <mergeCell ref="C20:D20"/>
    <mergeCell ref="B7:E7"/>
  </mergeCells>
  <hyperlinks>
    <hyperlink ref="B3" location="Contents!A1" display="Back to index page" xr:uid="{DFF770C7-5DB6-496A-85C3-047FEF5445BE}"/>
    <hyperlink ref="B3:H3" location="CONTENTS!A1" display="Back to contents page" xr:uid="{1FDAE6FF-2D24-491E-B11E-8AA4887109E2}"/>
    <hyperlink ref="E3" location="CONTENTS!A1" display="Back to contents page" xr:uid="{D693B9A7-4988-4862-8F7E-61702A1502BC}"/>
  </hyperlinks>
  <pageMargins left="0.7" right="0.7" top="0.75" bottom="0.75" header="0.3" footer="0.3"/>
  <pageSetup paperSize="9" orientation="portrait" verticalDpi="1200" r:id="rId1"/>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7D5-BE33-4508-B4D0-27CE7997BBCB}">
  <sheetPr codeName="Sheet5"/>
  <dimension ref="A1:N91"/>
  <sheetViews>
    <sheetView showGridLines="0" showRowColHeaders="0" zoomScaleNormal="100" workbookViewId="0"/>
  </sheetViews>
  <sheetFormatPr baseColWidth="10" defaultColWidth="11.42578125" defaultRowHeight="11.25"/>
  <cols>
    <col min="1" max="1" width="2.5703125" style="18" customWidth="1"/>
    <col min="2" max="2" width="53.5703125" style="25" customWidth="1"/>
    <col min="3" max="3" width="15" style="25" customWidth="1"/>
    <col min="4" max="4" width="15.42578125" style="25" customWidth="1"/>
    <col min="5" max="5" width="16.5703125" style="25" customWidth="1"/>
    <col min="6" max="9" width="15" style="25" customWidth="1"/>
    <col min="10" max="10" width="12.5703125" style="25" customWidth="1"/>
    <col min="11" max="11" width="14.42578125" style="25" customWidth="1"/>
    <col min="12" max="17" width="11.42578125" style="25"/>
    <col min="18" max="18" width="3.5703125" style="25" customWidth="1"/>
    <col min="19" max="16384" width="11.42578125" style="25"/>
  </cols>
  <sheetData>
    <row r="1" spans="1:11" s="10" customFormat="1" ht="11.25" customHeight="1">
      <c r="A1" s="7"/>
      <c r="B1" s="7"/>
      <c r="C1" s="7"/>
      <c r="D1" s="8"/>
      <c r="E1" s="8"/>
      <c r="F1" s="8"/>
      <c r="G1" s="8"/>
      <c r="H1" s="8"/>
      <c r="I1" s="7"/>
    </row>
    <row r="2" spans="1:11" s="10" customFormat="1" ht="5.25" customHeight="1">
      <c r="A2" s="7"/>
      <c r="B2" s="7"/>
      <c r="C2" s="7"/>
      <c r="D2" s="8"/>
      <c r="E2" s="8"/>
      <c r="F2" s="8"/>
      <c r="G2" s="8"/>
      <c r="H2" s="8"/>
      <c r="I2" s="7"/>
    </row>
    <row r="3" spans="1:11" s="12" customFormat="1" ht="12.75" customHeight="1">
      <c r="A3" s="11"/>
      <c r="B3" s="2410" t="s">
        <v>280</v>
      </c>
      <c r="C3" s="2410"/>
      <c r="D3" s="2410"/>
      <c r="E3" s="2410"/>
      <c r="F3" s="2410"/>
      <c r="G3" s="2410"/>
      <c r="H3" s="2410"/>
    </row>
    <row r="4" spans="1:11" s="10" customFormat="1" ht="5.25" customHeight="1">
      <c r="A4" s="7"/>
      <c r="B4" s="7"/>
      <c r="C4" s="7"/>
      <c r="D4" s="8"/>
      <c r="E4" s="8"/>
      <c r="F4" s="8"/>
      <c r="G4" s="8"/>
      <c r="H4" s="8"/>
      <c r="I4" s="7"/>
      <c r="J4" s="7"/>
      <c r="K4" s="7"/>
    </row>
    <row r="5" spans="1:11" s="6" customFormat="1" ht="15.75">
      <c r="A5" s="13"/>
      <c r="B5" s="969" t="s">
        <v>586</v>
      </c>
    </row>
    <row r="6" spans="1:11" ht="11.25" customHeight="1"/>
    <row r="7" spans="1:11" s="84" customFormat="1" ht="56.25" customHeight="1">
      <c r="A7" s="93"/>
      <c r="B7" s="2411" t="s">
        <v>587</v>
      </c>
      <c r="C7" s="2412"/>
      <c r="D7" s="2412"/>
      <c r="E7" s="2412"/>
      <c r="F7" s="2412"/>
      <c r="G7" s="2412"/>
      <c r="H7" s="2412"/>
      <c r="I7" s="2412"/>
      <c r="J7" s="560"/>
    </row>
    <row r="8" spans="1:11" s="84" customFormat="1" ht="6" customHeight="1">
      <c r="A8" s="93"/>
      <c r="B8" s="245"/>
      <c r="C8" s="145"/>
      <c r="D8" s="145"/>
      <c r="E8" s="145"/>
      <c r="F8" s="145"/>
      <c r="G8" s="145"/>
      <c r="H8" s="145"/>
      <c r="I8" s="145"/>
      <c r="J8" s="560"/>
    </row>
    <row r="9" spans="1:11" ht="22.5" customHeight="1">
      <c r="B9" s="2413" t="s">
        <v>588</v>
      </c>
      <c r="C9" s="2414"/>
      <c r="D9" s="2414"/>
      <c r="E9" s="2414"/>
      <c r="F9" s="2414"/>
      <c r="G9" s="2414"/>
      <c r="H9" s="2414"/>
      <c r="I9" s="2414"/>
      <c r="J9" s="3"/>
    </row>
    <row r="10" spans="1:11" ht="11.25" customHeight="1">
      <c r="B10" s="238"/>
      <c r="C10" s="922"/>
      <c r="D10" s="922"/>
      <c r="E10" s="922"/>
      <c r="F10" s="922"/>
      <c r="G10" s="922"/>
      <c r="H10" s="922"/>
      <c r="I10" s="922"/>
      <c r="J10" s="3"/>
    </row>
    <row r="11" spans="1:11">
      <c r="A11" s="15"/>
      <c r="B11" s="38"/>
    </row>
    <row r="12" spans="1:11" ht="11.25" customHeight="1">
      <c r="A12" s="15"/>
      <c r="B12" s="223" t="s">
        <v>2469</v>
      </c>
      <c r="E12" s="2409" t="s">
        <v>589</v>
      </c>
      <c r="F12" s="2409"/>
      <c r="G12" s="2409"/>
      <c r="H12" s="2409"/>
      <c r="I12" s="2409"/>
    </row>
    <row r="13" spans="1:11" ht="11.25" customHeight="1">
      <c r="A13" s="15"/>
      <c r="B13" s="38"/>
      <c r="D13" s="65"/>
      <c r="E13" s="65"/>
      <c r="F13" s="65"/>
      <c r="G13" s="65"/>
      <c r="H13" s="65"/>
      <c r="I13" s="561" t="s">
        <v>590</v>
      </c>
    </row>
    <row r="14" spans="1:11" ht="11.25" customHeight="1">
      <c r="A14" s="15"/>
      <c r="B14" s="41"/>
      <c r="C14" s="2408" t="s">
        <v>591</v>
      </c>
      <c r="D14" s="2408"/>
      <c r="F14" s="65"/>
      <c r="G14" s="65"/>
      <c r="H14" s="65"/>
      <c r="I14" s="562" t="s">
        <v>592</v>
      </c>
    </row>
    <row r="15" spans="1:11" ht="11.25" customHeight="1">
      <c r="A15" s="15"/>
      <c r="C15" s="424" t="s">
        <v>593</v>
      </c>
      <c r="D15" s="65" t="s">
        <v>594</v>
      </c>
      <c r="E15" s="31"/>
      <c r="G15" s="65"/>
      <c r="H15" s="65"/>
      <c r="I15" s="562" t="s">
        <v>595</v>
      </c>
    </row>
    <row r="16" spans="1:11" ht="11.25" customHeight="1">
      <c r="A16" s="15"/>
      <c r="B16" s="38"/>
      <c r="C16" s="424" t="s">
        <v>596</v>
      </c>
      <c r="D16" s="65" t="s">
        <v>597</v>
      </c>
      <c r="E16" s="31"/>
      <c r="F16" s="31"/>
      <c r="G16" s="65" t="s">
        <v>598</v>
      </c>
      <c r="H16" s="65" t="s">
        <v>583</v>
      </c>
      <c r="I16" s="562" t="s">
        <v>599</v>
      </c>
    </row>
    <row r="17" spans="1:14" ht="11.25" customHeight="1">
      <c r="A17" s="15"/>
      <c r="B17" s="1315" t="s">
        <v>286</v>
      </c>
      <c r="C17" s="1335" t="s">
        <v>600</v>
      </c>
      <c r="D17" s="1316" t="s">
        <v>601</v>
      </c>
      <c r="E17" s="1316" t="s">
        <v>602</v>
      </c>
      <c r="F17" s="1316" t="s">
        <v>603</v>
      </c>
      <c r="G17" s="1316" t="s">
        <v>604</v>
      </c>
      <c r="H17" s="1316" t="s">
        <v>604</v>
      </c>
      <c r="I17" s="1336" t="s">
        <v>605</v>
      </c>
    </row>
    <row r="18" spans="1:14" ht="15" customHeight="1">
      <c r="A18" s="12"/>
      <c r="B18" s="292" t="s">
        <v>431</v>
      </c>
      <c r="C18" s="233"/>
      <c r="D18" s="233"/>
    </row>
    <row r="19" spans="1:14" ht="11.25" customHeight="1">
      <c r="A19" s="12"/>
      <c r="B19" s="165" t="s">
        <v>606</v>
      </c>
      <c r="C19" s="53">
        <v>147943.79998526498</v>
      </c>
      <c r="D19" s="53">
        <v>155512.64211657699</v>
      </c>
      <c r="E19" s="326">
        <v>151416.60010657698</v>
      </c>
      <c r="F19" s="326">
        <v>4096.0420100000001</v>
      </c>
      <c r="G19" s="326"/>
      <c r="H19" s="326"/>
      <c r="I19" s="326"/>
      <c r="J19" s="67"/>
      <c r="K19" s="67"/>
    </row>
    <row r="20" spans="1:14" ht="11.25" customHeight="1">
      <c r="A20" s="12"/>
      <c r="B20" s="165" t="s">
        <v>433</v>
      </c>
      <c r="C20" s="53">
        <v>165562.73689007101</v>
      </c>
      <c r="D20" s="53">
        <v>166100.125406526</v>
      </c>
      <c r="E20" s="326">
        <v>8945.4191665260005</v>
      </c>
      <c r="F20" s="326">
        <v>157154.70624</v>
      </c>
      <c r="G20" s="326"/>
      <c r="H20" s="326"/>
      <c r="I20" s="326"/>
      <c r="J20" s="67"/>
      <c r="K20" s="67"/>
    </row>
    <row r="21" spans="1:14" ht="11.25" customHeight="1">
      <c r="A21" s="12"/>
      <c r="B21" s="165" t="s">
        <v>434</v>
      </c>
      <c r="C21" s="53">
        <v>2251512.84098804</v>
      </c>
      <c r="D21" s="53">
        <v>2277905.9575675</v>
      </c>
      <c r="E21" s="326">
        <v>2006249.6966967715</v>
      </c>
      <c r="F21" s="326">
        <v>247547.56862000001</v>
      </c>
      <c r="G21" s="326">
        <v>17020.692250728367</v>
      </c>
      <c r="H21" s="326"/>
      <c r="I21" s="326">
        <v>7088</v>
      </c>
      <c r="J21" s="67"/>
      <c r="K21" s="67"/>
      <c r="N21" s="67"/>
    </row>
    <row r="22" spans="1:14" ht="11.25" customHeight="1">
      <c r="A22" s="12"/>
      <c r="B22" s="165" t="s">
        <v>607</v>
      </c>
      <c r="C22" s="53">
        <v>574896.15293568803</v>
      </c>
      <c r="D22" s="53">
        <v>417794.26918905502</v>
      </c>
      <c r="E22" s="326">
        <v>390963.38385076879</v>
      </c>
      <c r="F22" s="326"/>
      <c r="G22" s="326"/>
      <c r="H22" s="326">
        <v>26830.8853382862</v>
      </c>
      <c r="I22" s="326"/>
      <c r="J22" s="67"/>
      <c r="M22" s="67"/>
    </row>
    <row r="23" spans="1:14" ht="11.25" customHeight="1">
      <c r="A23" s="12"/>
      <c r="B23" s="165" t="s">
        <v>608</v>
      </c>
      <c r="C23" s="53">
        <v>33107.137802487698</v>
      </c>
      <c r="D23" s="53">
        <v>10065.831703609001</v>
      </c>
      <c r="E23" s="326">
        <v>4836.2148036090011</v>
      </c>
      <c r="F23" s="326"/>
      <c r="G23" s="326"/>
      <c r="H23" s="326">
        <v>5229.6169</v>
      </c>
      <c r="I23" s="326"/>
      <c r="J23" s="67"/>
      <c r="M23" s="67"/>
    </row>
    <row r="24" spans="1:14" ht="11.25" customHeight="1">
      <c r="A24" s="12"/>
      <c r="B24" s="165" t="s">
        <v>609</v>
      </c>
      <c r="C24" s="53">
        <v>202254.88160299999</v>
      </c>
      <c r="D24" s="563"/>
      <c r="E24" s="326"/>
      <c r="F24" s="326"/>
      <c r="G24" s="326"/>
      <c r="H24" s="326"/>
      <c r="I24" s="326"/>
    </row>
    <row r="25" spans="1:14" ht="11.25" customHeight="1">
      <c r="A25" s="12"/>
      <c r="B25" s="165" t="s">
        <v>436</v>
      </c>
      <c r="C25" s="53">
        <v>159853.28092835899</v>
      </c>
      <c r="D25" s="53">
        <v>161187.124434639</v>
      </c>
      <c r="E25" s="326"/>
      <c r="F25" s="326">
        <v>161187.124434639</v>
      </c>
      <c r="G25" s="326"/>
      <c r="H25" s="326">
        <v>161187.124434639</v>
      </c>
      <c r="I25" s="326"/>
      <c r="K25" s="67"/>
      <c r="M25" s="67"/>
    </row>
    <row r="26" spans="1:14" ht="11.25" customHeight="1">
      <c r="A26" s="12"/>
      <c r="B26" s="165" t="s">
        <v>610</v>
      </c>
      <c r="C26" s="53">
        <v>8204.5928380000005</v>
      </c>
      <c r="D26" s="53"/>
      <c r="E26" s="32"/>
      <c r="H26" s="326"/>
      <c r="I26" s="326"/>
    </row>
    <row r="27" spans="1:14" ht="11.25" customHeight="1">
      <c r="A27" s="12"/>
      <c r="B27" s="165" t="s">
        <v>611</v>
      </c>
      <c r="C27" s="53">
        <v>19462.4440874951</v>
      </c>
      <c r="D27" s="53">
        <v>7118.2751753814691</v>
      </c>
      <c r="E27" s="32">
        <v>4213.8591702662843</v>
      </c>
      <c r="H27" s="326"/>
      <c r="I27" s="326">
        <v>2904.4160051151848</v>
      </c>
      <c r="N27" s="67"/>
    </row>
    <row r="28" spans="1:14" ht="11.25" customHeight="1">
      <c r="A28" s="12"/>
      <c r="B28" s="165" t="s">
        <v>437</v>
      </c>
      <c r="C28" s="210">
        <v>4.9699999392032606E-4</v>
      </c>
      <c r="D28" s="53">
        <v>18858.809616999999</v>
      </c>
      <c r="E28" s="32">
        <v>18858.809616999999</v>
      </c>
      <c r="H28" s="326"/>
      <c r="I28" s="326"/>
      <c r="J28" s="67"/>
    </row>
    <row r="29" spans="1:14" ht="11.25" customHeight="1">
      <c r="A29" s="12"/>
      <c r="B29" s="165" t="s">
        <v>438</v>
      </c>
      <c r="C29" s="53">
        <v>10734.714984294302</v>
      </c>
      <c r="D29" s="53">
        <v>12661.712715865298</v>
      </c>
      <c r="E29" s="32">
        <v>378.87154827857375</v>
      </c>
      <c r="H29" s="326"/>
      <c r="I29" s="326">
        <v>12282.841167586725</v>
      </c>
      <c r="N29" s="67"/>
    </row>
    <row r="30" spans="1:14" ht="11.25" customHeight="1">
      <c r="A30" s="12"/>
      <c r="B30" s="165" t="s">
        <v>439</v>
      </c>
      <c r="C30" s="53">
        <v>686.75742630423611</v>
      </c>
      <c r="D30" s="53">
        <v>697.11067100899402</v>
      </c>
      <c r="E30" s="32">
        <v>494.39686252179399</v>
      </c>
      <c r="H30" s="326"/>
      <c r="I30" s="326">
        <v>202.7138084872</v>
      </c>
      <c r="J30" s="67"/>
    </row>
    <row r="31" spans="1:14" ht="11.25" customHeight="1">
      <c r="A31" s="12"/>
      <c r="B31" s="165" t="s">
        <v>440</v>
      </c>
      <c r="C31" s="53">
        <v>21006.477082508602</v>
      </c>
      <c r="D31" s="53">
        <v>17532.504787241898</v>
      </c>
      <c r="E31" s="32">
        <v>17532.504787241898</v>
      </c>
      <c r="H31" s="326"/>
      <c r="I31" s="326"/>
      <c r="J31" s="67"/>
    </row>
    <row r="32" spans="1:14" ht="11.25" customHeight="1">
      <c r="A32" s="12"/>
      <c r="B32" s="165" t="s">
        <v>612</v>
      </c>
      <c r="C32" s="53">
        <v>1398.5311999999999</v>
      </c>
      <c r="D32" s="53">
        <v>140.415133476037</v>
      </c>
      <c r="E32" s="32">
        <v>140.415133476037</v>
      </c>
      <c r="H32" s="326"/>
      <c r="I32" s="326"/>
    </row>
    <row r="33" spans="1:14" ht="11.25" customHeight="1">
      <c r="A33" s="12"/>
      <c r="B33" s="165" t="s">
        <v>441</v>
      </c>
      <c r="C33" s="1337">
        <v>17500.645290348501</v>
      </c>
      <c r="D33" s="1338">
        <v>14486.1660880494</v>
      </c>
      <c r="E33" s="32">
        <v>11358.29616881624</v>
      </c>
      <c r="F33" s="32"/>
      <c r="H33" s="326">
        <v>3127.8699192331601</v>
      </c>
      <c r="I33" s="326"/>
      <c r="J33" s="67"/>
      <c r="M33" s="67"/>
    </row>
    <row r="34" spans="1:14" ht="11.25" customHeight="1">
      <c r="A34" s="12"/>
      <c r="B34" s="564" t="s">
        <v>442</v>
      </c>
      <c r="C34" s="565">
        <v>3614124.9945388618</v>
      </c>
      <c r="D34" s="565">
        <v>3260060.9446059293</v>
      </c>
      <c r="E34" s="567">
        <v>2615388.4679118539</v>
      </c>
      <c r="F34" s="567">
        <v>569985.44130463898</v>
      </c>
      <c r="G34" s="567">
        <v>17020.692250728367</v>
      </c>
      <c r="H34" s="568">
        <v>196375.49659215836</v>
      </c>
      <c r="I34" s="568">
        <v>22477.970981189108</v>
      </c>
      <c r="J34" s="67"/>
      <c r="K34" s="67"/>
      <c r="M34" s="67"/>
      <c r="N34" s="67"/>
    </row>
    <row r="35" spans="1:14" ht="15" customHeight="1">
      <c r="A35" s="12"/>
      <c r="B35" s="292" t="s">
        <v>613</v>
      </c>
      <c r="C35" s="383"/>
      <c r="D35" s="383"/>
      <c r="K35" s="67"/>
    </row>
    <row r="36" spans="1:14" ht="11.25" customHeight="1">
      <c r="A36" s="12"/>
      <c r="B36" s="239" t="s">
        <v>444</v>
      </c>
      <c r="C36" s="53">
        <v>237089.008498234</v>
      </c>
      <c r="D36" s="329">
        <v>263497.77195422596</v>
      </c>
      <c r="E36" s="54"/>
      <c r="F36" s="54"/>
      <c r="G36" s="326"/>
      <c r="H36" s="326"/>
      <c r="I36" s="326">
        <v>263497.77195422596</v>
      </c>
      <c r="J36" s="326"/>
      <c r="K36" s="67"/>
      <c r="L36" s="326"/>
    </row>
    <row r="37" spans="1:14" ht="11.25" customHeight="1">
      <c r="A37" s="12"/>
      <c r="B37" s="239" t="s">
        <v>445</v>
      </c>
      <c r="C37" s="53">
        <v>1487762.8678454999</v>
      </c>
      <c r="D37" s="329">
        <v>1491100.4110539199</v>
      </c>
      <c r="E37" s="54">
        <v>28138.631962339401</v>
      </c>
      <c r="F37" s="54"/>
      <c r="G37" s="326"/>
      <c r="H37" s="326"/>
      <c r="I37" s="326">
        <v>1462961.7790915805</v>
      </c>
      <c r="K37" s="67"/>
    </row>
    <row r="38" spans="1:14" ht="11.25" customHeight="1">
      <c r="A38" s="12"/>
      <c r="B38" s="239" t="s">
        <v>436</v>
      </c>
      <c r="C38" s="53">
        <v>163111.74583254202</v>
      </c>
      <c r="D38" s="329">
        <v>163173.274136942</v>
      </c>
      <c r="E38" s="54"/>
      <c r="F38" s="54">
        <v>163173.274136942</v>
      </c>
      <c r="G38" s="326"/>
      <c r="H38" s="326">
        <v>163173.274136942</v>
      </c>
      <c r="I38" s="326"/>
      <c r="K38" s="67"/>
    </row>
    <row r="39" spans="1:14" ht="11.25" customHeight="1">
      <c r="A39" s="12"/>
      <c r="B39" s="239" t="s">
        <v>446</v>
      </c>
      <c r="C39" s="53">
        <v>854765.065808221</v>
      </c>
      <c r="D39" s="329">
        <v>860390.02714770997</v>
      </c>
      <c r="E39" s="54"/>
      <c r="F39" s="54"/>
      <c r="G39" s="326"/>
      <c r="H39" s="326"/>
      <c r="I39" s="326">
        <v>860390.02714770997</v>
      </c>
      <c r="K39" s="67"/>
    </row>
    <row r="40" spans="1:14" ht="11.25" customHeight="1">
      <c r="A40" s="12"/>
      <c r="B40" s="239" t="s">
        <v>614</v>
      </c>
      <c r="C40" s="53">
        <v>202254.88160299999</v>
      </c>
      <c r="D40" s="329"/>
      <c r="E40" s="54"/>
      <c r="F40" s="54"/>
      <c r="G40" s="326"/>
      <c r="H40" s="326"/>
      <c r="I40" s="326"/>
      <c r="K40" s="67"/>
    </row>
    <row r="41" spans="1:14" ht="11.25" customHeight="1">
      <c r="A41" s="12"/>
      <c r="B41" s="239" t="s">
        <v>447</v>
      </c>
      <c r="C41" s="53">
        <v>189876.83043</v>
      </c>
      <c r="D41" s="329"/>
      <c r="E41" s="54"/>
      <c r="F41" s="54"/>
      <c r="G41" s="326"/>
      <c r="H41" s="326"/>
      <c r="I41" s="326"/>
      <c r="K41" s="67"/>
    </row>
    <row r="42" spans="1:14" ht="11.25" customHeight="1">
      <c r="A42" s="12"/>
      <c r="B42" s="239" t="s">
        <v>448</v>
      </c>
      <c r="C42" s="53">
        <v>3115.4493880069499</v>
      </c>
      <c r="D42" s="329">
        <v>1965.0982439719398</v>
      </c>
      <c r="E42" s="54"/>
      <c r="F42" s="54"/>
      <c r="G42" s="326"/>
      <c r="H42" s="326"/>
      <c r="I42" s="326">
        <v>1965.0982439719398</v>
      </c>
      <c r="K42" s="67"/>
    </row>
    <row r="43" spans="1:14" ht="11.25" customHeight="1">
      <c r="A43" s="12"/>
      <c r="B43" s="239" t="s">
        <v>615</v>
      </c>
      <c r="C43" s="53">
        <v>4822.7856673350898</v>
      </c>
      <c r="D43" s="329">
        <v>7192.6756301821597</v>
      </c>
      <c r="E43" s="54"/>
      <c r="F43" s="54"/>
      <c r="G43" s="326"/>
      <c r="H43" s="326">
        <v>2759.2918300000001</v>
      </c>
      <c r="I43" s="326">
        <v>4433.3838001821596</v>
      </c>
      <c r="K43" s="67"/>
    </row>
    <row r="44" spans="1:14" ht="11.25" customHeight="1">
      <c r="A44" s="12"/>
      <c r="B44" s="230" t="s">
        <v>450</v>
      </c>
      <c r="C44" s="53">
        <v>24508.8201714979</v>
      </c>
      <c r="D44" s="329">
        <v>24719.241667898699</v>
      </c>
      <c r="E44" s="54"/>
      <c r="F44" s="54"/>
      <c r="G44" s="326"/>
      <c r="H44" s="326"/>
      <c r="I44" s="326">
        <v>24719.241667898699</v>
      </c>
      <c r="K44" s="67"/>
    </row>
    <row r="45" spans="1:14" ht="11.25" customHeight="1">
      <c r="A45" s="12"/>
      <c r="B45" s="239" t="s">
        <v>451</v>
      </c>
      <c r="C45" s="53">
        <v>548.24800000000005</v>
      </c>
      <c r="D45" s="329"/>
      <c r="E45" s="54"/>
      <c r="F45" s="54"/>
      <c r="G45" s="326"/>
      <c r="H45" s="326"/>
      <c r="I45" s="326"/>
      <c r="K45" s="67"/>
    </row>
    <row r="46" spans="1:14" ht="11.25" customHeight="1">
      <c r="A46" s="12"/>
      <c r="B46" s="239" t="s">
        <v>616</v>
      </c>
      <c r="C46" s="53">
        <v>1597.59271197268</v>
      </c>
      <c r="D46" s="329">
        <v>1668.57214531507</v>
      </c>
      <c r="E46" s="54"/>
      <c r="F46" s="54"/>
      <c r="G46" s="326"/>
      <c r="H46" s="326"/>
      <c r="I46" s="326">
        <v>1668.57214531507</v>
      </c>
      <c r="K46" s="67"/>
    </row>
    <row r="47" spans="1:14" ht="11.25" customHeight="1">
      <c r="A47" s="12"/>
      <c r="B47" s="239" t="s">
        <v>452</v>
      </c>
      <c r="C47" s="53">
        <v>5594.2455387049995</v>
      </c>
      <c r="D47" s="329">
        <v>5300.1552837049994</v>
      </c>
      <c r="E47" s="54"/>
      <c r="F47" s="54"/>
      <c r="G47" s="326"/>
      <c r="H47" s="326"/>
      <c r="I47" s="326">
        <v>5300.1552837049994</v>
      </c>
      <c r="K47" s="67"/>
    </row>
    <row r="48" spans="1:14" ht="11.25" customHeight="1">
      <c r="A48" s="12"/>
      <c r="B48" s="239" t="s">
        <v>453</v>
      </c>
      <c r="C48" s="53">
        <v>119483.50534</v>
      </c>
      <c r="D48" s="329">
        <v>119483.50534</v>
      </c>
      <c r="E48" s="54"/>
      <c r="F48" s="54"/>
      <c r="G48" s="326"/>
      <c r="H48" s="326"/>
      <c r="I48" s="326">
        <v>119483.50534</v>
      </c>
      <c r="K48" s="67"/>
    </row>
    <row r="49" spans="1:11" ht="11.25" customHeight="1">
      <c r="A49" s="12"/>
      <c r="B49" s="239" t="s">
        <v>454</v>
      </c>
      <c r="C49" s="53">
        <v>36269.184340000007</v>
      </c>
      <c r="D49" s="329">
        <v>36269.184340000007</v>
      </c>
      <c r="E49" s="54"/>
      <c r="F49" s="54"/>
      <c r="G49" s="326"/>
      <c r="H49" s="326"/>
      <c r="I49" s="326">
        <v>36269.184340000007</v>
      </c>
      <c r="K49" s="67"/>
    </row>
    <row r="50" spans="1:11" ht="11.25" customHeight="1">
      <c r="A50" s="12"/>
      <c r="B50" s="569" t="s">
        <v>455</v>
      </c>
      <c r="C50" s="570">
        <v>3330800.2311750152</v>
      </c>
      <c r="D50" s="565">
        <v>2974759.9169438705</v>
      </c>
      <c r="E50" s="572">
        <v>28138.631962339401</v>
      </c>
      <c r="F50" s="572">
        <v>163173.274136942</v>
      </c>
      <c r="G50" s="568">
        <v>0</v>
      </c>
      <c r="H50" s="572">
        <v>165932.565966942</v>
      </c>
      <c r="I50" s="568">
        <v>2780688.7190145892</v>
      </c>
    </row>
    <row r="51" spans="1:11" ht="11.25" customHeight="1">
      <c r="A51" s="12"/>
    </row>
    <row r="52" spans="1:11">
      <c r="A52" s="12"/>
    </row>
    <row r="53" spans="1:11">
      <c r="A53" s="12"/>
      <c r="B53" s="223" t="s">
        <v>287</v>
      </c>
      <c r="E53" s="2409" t="s">
        <v>589</v>
      </c>
      <c r="F53" s="2409"/>
      <c r="G53" s="2409"/>
      <c r="H53" s="2409"/>
      <c r="I53" s="2409"/>
    </row>
    <row r="54" spans="1:11">
      <c r="A54" s="12"/>
      <c r="B54" s="38"/>
      <c r="D54" s="65"/>
      <c r="E54" s="65"/>
      <c r="F54" s="65"/>
      <c r="G54" s="65"/>
      <c r="H54" s="65"/>
      <c r="I54" s="561" t="s">
        <v>590</v>
      </c>
    </row>
    <row r="55" spans="1:11">
      <c r="A55" s="23"/>
      <c r="B55" s="41"/>
      <c r="C55" s="2408" t="s">
        <v>591</v>
      </c>
      <c r="D55" s="2408"/>
      <c r="F55" s="65"/>
      <c r="G55" s="65"/>
      <c r="H55" s="65"/>
      <c r="I55" s="562" t="s">
        <v>592</v>
      </c>
    </row>
    <row r="56" spans="1:11">
      <c r="A56" s="23"/>
      <c r="C56" s="424" t="s">
        <v>593</v>
      </c>
      <c r="D56" s="65" t="s">
        <v>594</v>
      </c>
      <c r="E56" s="31"/>
      <c r="G56" s="65"/>
      <c r="H56" s="65"/>
      <c r="I56" s="562" t="s">
        <v>595</v>
      </c>
    </row>
    <row r="57" spans="1:11">
      <c r="A57" s="23"/>
      <c r="B57" s="38"/>
      <c r="C57" s="424" t="s">
        <v>596</v>
      </c>
      <c r="D57" s="65" t="s">
        <v>597</v>
      </c>
      <c r="E57" s="31"/>
      <c r="F57" s="31"/>
      <c r="G57" s="65" t="s">
        <v>598</v>
      </c>
      <c r="H57" s="65" t="s">
        <v>583</v>
      </c>
      <c r="I57" s="562" t="s">
        <v>599</v>
      </c>
    </row>
    <row r="58" spans="1:11">
      <c r="A58" s="23"/>
      <c r="B58" s="1315" t="s">
        <v>286</v>
      </c>
      <c r="C58" s="1335" t="s">
        <v>600</v>
      </c>
      <c r="D58" s="1316" t="s">
        <v>601</v>
      </c>
      <c r="E58" s="1316" t="s">
        <v>602</v>
      </c>
      <c r="F58" s="1316" t="s">
        <v>603</v>
      </c>
      <c r="G58" s="1316" t="s">
        <v>604</v>
      </c>
      <c r="H58" s="1316" t="s">
        <v>604</v>
      </c>
      <c r="I58" s="1336" t="s">
        <v>605</v>
      </c>
    </row>
    <row r="59" spans="1:11" ht="15" customHeight="1">
      <c r="A59" s="23"/>
      <c r="B59" s="292" t="s">
        <v>431</v>
      </c>
      <c r="C59" s="233"/>
      <c r="D59" s="233"/>
    </row>
    <row r="60" spans="1:11">
      <c r="A60" s="23"/>
      <c r="B60" s="165" t="s">
        <v>606</v>
      </c>
      <c r="C60" s="53">
        <v>331407.93936526601</v>
      </c>
      <c r="D60" s="53">
        <v>338532.77311005903</v>
      </c>
      <c r="E60" s="326">
        <v>312011.00674005901</v>
      </c>
      <c r="F60" s="326">
        <v>26521.766370000001</v>
      </c>
      <c r="G60" s="326"/>
      <c r="H60" s="326"/>
      <c r="I60" s="326"/>
    </row>
    <row r="61" spans="1:11">
      <c r="A61" s="23"/>
      <c r="B61" s="165" t="s">
        <v>433</v>
      </c>
      <c r="C61" s="53">
        <v>94259.2932652858</v>
      </c>
      <c r="D61" s="53">
        <v>94556.477902056096</v>
      </c>
      <c r="E61" s="326">
        <v>7944.6596720561065</v>
      </c>
      <c r="F61" s="326">
        <v>86611.81822999999</v>
      </c>
      <c r="G61" s="326"/>
      <c r="H61" s="326"/>
      <c r="I61" s="326"/>
    </row>
    <row r="62" spans="1:11">
      <c r="B62" s="165" t="s">
        <v>434</v>
      </c>
      <c r="C62" s="53">
        <v>1997363.49916047</v>
      </c>
      <c r="D62" s="53">
        <v>2021737.5152789198</v>
      </c>
      <c r="E62" s="326">
        <v>1924348.4604589199</v>
      </c>
      <c r="F62" s="326">
        <v>90301.05481999999</v>
      </c>
      <c r="G62" s="326"/>
      <c r="H62" s="326"/>
      <c r="I62" s="326">
        <v>7088</v>
      </c>
    </row>
    <row r="63" spans="1:11">
      <c r="B63" s="165" t="s">
        <v>607</v>
      </c>
      <c r="C63" s="53">
        <v>569463.65972894593</v>
      </c>
      <c r="D63" s="53">
        <v>401140.415359865</v>
      </c>
      <c r="E63" s="326">
        <v>365870.13342968712</v>
      </c>
      <c r="F63" s="326"/>
      <c r="G63" s="326"/>
      <c r="H63" s="326">
        <v>35270.281930177895</v>
      </c>
      <c r="I63" s="326"/>
    </row>
    <row r="64" spans="1:11">
      <c r="B64" s="165" t="s">
        <v>608</v>
      </c>
      <c r="C64" s="53">
        <v>22280.723267731202</v>
      </c>
      <c r="D64" s="53">
        <v>6461.8657792666399</v>
      </c>
      <c r="E64" s="326">
        <v>3514.7220592666399</v>
      </c>
      <c r="F64" s="326"/>
      <c r="G64" s="326"/>
      <c r="H64" s="326">
        <v>2947.14372</v>
      </c>
      <c r="I64" s="326"/>
    </row>
    <row r="65" spans="2:9">
      <c r="B65" s="165" t="s">
        <v>609</v>
      </c>
      <c r="C65" s="53">
        <v>166722.260416</v>
      </c>
      <c r="D65" s="563"/>
      <c r="E65" s="326"/>
      <c r="F65" s="326"/>
      <c r="G65" s="326"/>
      <c r="H65" s="326"/>
      <c r="I65" s="326"/>
    </row>
    <row r="66" spans="2:9">
      <c r="B66" s="165" t="s">
        <v>436</v>
      </c>
      <c r="C66" s="53">
        <v>178262.775621757</v>
      </c>
      <c r="D66" s="53">
        <v>178988.05197263602</v>
      </c>
      <c r="E66" s="326"/>
      <c r="F66" s="326">
        <v>178988.05197263602</v>
      </c>
      <c r="G66" s="326"/>
      <c r="H66" s="326">
        <v>178988.05197263602</v>
      </c>
      <c r="I66" s="326"/>
    </row>
    <row r="67" spans="2:9">
      <c r="B67" s="165" t="s">
        <v>610</v>
      </c>
      <c r="C67" s="53">
        <v>9453.8805014999998</v>
      </c>
      <c r="D67" s="53">
        <v>4.4741039069999995E-3</v>
      </c>
      <c r="E67" s="32"/>
      <c r="H67" s="326"/>
      <c r="I67" s="326"/>
    </row>
    <row r="68" spans="2:9">
      <c r="B68" s="165" t="s">
        <v>611</v>
      </c>
      <c r="C68" s="53">
        <v>19100.410757782</v>
      </c>
      <c r="D68" s="53">
        <v>6859.7898960585899</v>
      </c>
      <c r="E68" s="32">
        <v>2583.0505429941968</v>
      </c>
      <c r="H68" s="326"/>
      <c r="I68" s="326">
        <v>4276.7393530643931</v>
      </c>
    </row>
    <row r="69" spans="2:9">
      <c r="B69" s="165" t="s">
        <v>437</v>
      </c>
      <c r="C69" s="210">
        <v>5.099999904632569E-4</v>
      </c>
      <c r="D69" s="53">
        <v>18858.809969999998</v>
      </c>
      <c r="E69" s="32">
        <v>18858.809969999998</v>
      </c>
      <c r="H69" s="326"/>
      <c r="I69" s="326"/>
    </row>
    <row r="70" spans="2:9">
      <c r="B70" s="165" t="s">
        <v>438</v>
      </c>
      <c r="C70" s="53">
        <v>10455.886814130699</v>
      </c>
      <c r="D70" s="53">
        <v>12347.8076071798</v>
      </c>
      <c r="E70" s="32">
        <v>476.83840335368041</v>
      </c>
      <c r="H70" s="326"/>
      <c r="I70" s="326">
        <v>11870.96920382612</v>
      </c>
    </row>
    <row r="71" spans="2:9">
      <c r="B71" s="165" t="s">
        <v>439</v>
      </c>
      <c r="C71" s="53">
        <v>388.18003884866602</v>
      </c>
      <c r="D71" s="53">
        <v>405.28724266332898</v>
      </c>
      <c r="E71" s="32">
        <v>99.125242663329004</v>
      </c>
      <c r="H71" s="326"/>
      <c r="I71" s="326">
        <v>306.16199999999998</v>
      </c>
    </row>
    <row r="72" spans="2:9">
      <c r="B72" s="165" t="s">
        <v>440</v>
      </c>
      <c r="C72" s="53">
        <v>21438.908649110701</v>
      </c>
      <c r="D72" s="53">
        <v>18226.091207320002</v>
      </c>
      <c r="E72" s="32">
        <v>18226.091207320002</v>
      </c>
      <c r="H72" s="326"/>
      <c r="I72" s="326"/>
    </row>
    <row r="73" spans="2:9">
      <c r="B73" s="165" t="s">
        <v>612</v>
      </c>
      <c r="C73" s="53">
        <v>1195.125</v>
      </c>
      <c r="D73" s="53"/>
      <c r="E73" s="32"/>
      <c r="H73" s="326"/>
      <c r="I73" s="326"/>
    </row>
    <row r="74" spans="2:9">
      <c r="B74" s="165" t="s">
        <v>441</v>
      </c>
      <c r="C74" s="1337">
        <v>17931.549593585401</v>
      </c>
      <c r="D74" s="1338">
        <v>15374.488514269</v>
      </c>
      <c r="E74" s="32">
        <v>9756.122514269</v>
      </c>
      <c r="F74" s="32"/>
      <c r="H74" s="326">
        <v>2256.4288909707602</v>
      </c>
      <c r="I74" s="326"/>
    </row>
    <row r="75" spans="2:9">
      <c r="B75" s="564" t="s">
        <v>442</v>
      </c>
      <c r="C75" s="565">
        <v>3439724.0926904134</v>
      </c>
      <c r="D75" s="565">
        <v>3113489.3783143968</v>
      </c>
      <c r="E75" s="567">
        <v>2663689.0202405886</v>
      </c>
      <c r="F75" s="567">
        <v>382422.69139263598</v>
      </c>
      <c r="G75" s="567"/>
      <c r="H75" s="568">
        <v>219461.90651378469</v>
      </c>
      <c r="I75" s="568">
        <v>23541.870556890513</v>
      </c>
    </row>
    <row r="76" spans="2:9" ht="15" customHeight="1">
      <c r="B76" s="292" t="s">
        <v>613</v>
      </c>
      <c r="C76" s="383"/>
      <c r="D76" s="383"/>
    </row>
    <row r="77" spans="2:9">
      <c r="B77" s="239" t="s">
        <v>444</v>
      </c>
      <c r="C77" s="53">
        <v>206714.29575622201</v>
      </c>
      <c r="D77" s="329">
        <v>231620.51331134798</v>
      </c>
      <c r="E77" s="54"/>
      <c r="F77" s="54"/>
      <c r="G77" s="326"/>
      <c r="H77" s="326"/>
      <c r="I77" s="326">
        <v>231620.51331134798</v>
      </c>
    </row>
    <row r="78" spans="2:9">
      <c r="B78" s="239" t="s">
        <v>445</v>
      </c>
      <c r="C78" s="53">
        <v>1422940.5121331899</v>
      </c>
      <c r="D78" s="329">
        <v>1427533.2060113</v>
      </c>
      <c r="E78" s="54">
        <v>25038.710492822302</v>
      </c>
      <c r="F78" s="54"/>
      <c r="G78" s="326"/>
      <c r="H78" s="326"/>
      <c r="I78" s="326">
        <v>1402494.4955184776</v>
      </c>
    </row>
    <row r="79" spans="2:9">
      <c r="B79" s="239" t="s">
        <v>436</v>
      </c>
      <c r="C79" s="53">
        <v>189177.56852296399</v>
      </c>
      <c r="D79" s="329">
        <v>187327.45806335102</v>
      </c>
      <c r="E79" s="54"/>
      <c r="F79" s="54">
        <v>187327.45806335102</v>
      </c>
      <c r="G79" s="326"/>
      <c r="H79" s="326">
        <v>187327.45806335102</v>
      </c>
      <c r="I79" s="326"/>
    </row>
    <row r="80" spans="2:9">
      <c r="B80" s="239" t="s">
        <v>446</v>
      </c>
      <c r="C80" s="53">
        <v>807927.58608873002</v>
      </c>
      <c r="D80" s="329">
        <v>812756.76762526901</v>
      </c>
      <c r="E80" s="54"/>
      <c r="F80" s="54"/>
      <c r="G80" s="326"/>
      <c r="H80" s="326"/>
      <c r="I80" s="326">
        <v>812756.76762526901</v>
      </c>
    </row>
    <row r="81" spans="2:9">
      <c r="B81" s="239" t="s">
        <v>614</v>
      </c>
      <c r="C81" s="53">
        <v>166722.260416</v>
      </c>
      <c r="D81" s="329"/>
      <c r="E81" s="54"/>
      <c r="F81" s="54"/>
      <c r="G81" s="326"/>
      <c r="H81" s="326"/>
      <c r="I81" s="326"/>
    </row>
    <row r="82" spans="2:9">
      <c r="B82" s="239" t="s">
        <v>447</v>
      </c>
      <c r="C82" s="53">
        <v>195318.63364300001</v>
      </c>
      <c r="D82" s="329"/>
      <c r="E82" s="54"/>
      <c r="F82" s="54"/>
      <c r="G82" s="326"/>
      <c r="H82" s="326"/>
      <c r="I82" s="326"/>
    </row>
    <row r="83" spans="2:9">
      <c r="B83" s="239" t="s">
        <v>448</v>
      </c>
      <c r="C83" s="53">
        <v>9488.0349212606598</v>
      </c>
      <c r="D83" s="329">
        <v>8204.3015203655395</v>
      </c>
      <c r="E83" s="54"/>
      <c r="F83" s="54"/>
      <c r="G83" s="326"/>
      <c r="H83" s="326"/>
      <c r="I83" s="326">
        <v>8204.3015203655395</v>
      </c>
    </row>
    <row r="84" spans="2:9">
      <c r="B84" s="239" t="s">
        <v>615</v>
      </c>
      <c r="C84" s="53">
        <v>2721.65685236747</v>
      </c>
      <c r="D84" s="329">
        <v>5307.1779490674699</v>
      </c>
      <c r="E84" s="54"/>
      <c r="F84" s="54"/>
      <c r="G84" s="326"/>
      <c r="H84" s="326">
        <v>3035.7080699999997</v>
      </c>
      <c r="I84" s="326">
        <v>2271.4698790674702</v>
      </c>
    </row>
    <row r="85" spans="2:9">
      <c r="B85" s="230" t="s">
        <v>450</v>
      </c>
      <c r="C85" s="53">
        <v>22582.5900046692</v>
      </c>
      <c r="D85" s="329">
        <v>22493.150925119899</v>
      </c>
      <c r="E85" s="54"/>
      <c r="F85" s="54"/>
      <c r="G85" s="326"/>
      <c r="H85" s="326"/>
      <c r="I85" s="326">
        <v>22493.150925119899</v>
      </c>
    </row>
    <row r="86" spans="2:9">
      <c r="B86" s="239" t="s">
        <v>451</v>
      </c>
      <c r="C86" s="53">
        <v>540.20600000000002</v>
      </c>
      <c r="D86" s="329"/>
      <c r="E86" s="54"/>
      <c r="F86" s="54"/>
      <c r="G86" s="326"/>
      <c r="H86" s="326"/>
      <c r="I86" s="326"/>
    </row>
    <row r="87" spans="2:9">
      <c r="B87" s="239" t="s">
        <v>616</v>
      </c>
      <c r="C87" s="53">
        <v>1145.7391910164999</v>
      </c>
      <c r="D87" s="329">
        <v>1213.9840078570601</v>
      </c>
      <c r="E87" s="54"/>
      <c r="F87" s="54"/>
      <c r="G87" s="326"/>
      <c r="H87" s="326"/>
      <c r="I87" s="326">
        <v>1213.9840078570601</v>
      </c>
    </row>
    <row r="88" spans="2:9">
      <c r="B88" s="239" t="s">
        <v>452</v>
      </c>
      <c r="C88" s="53">
        <v>5343.4420215763403</v>
      </c>
      <c r="D88" s="329">
        <v>5096.4519915763403</v>
      </c>
      <c r="E88" s="54"/>
      <c r="F88" s="54"/>
      <c r="G88" s="326"/>
      <c r="H88" s="326"/>
      <c r="I88" s="326">
        <v>5096.4519915763403</v>
      </c>
    </row>
    <row r="89" spans="2:9">
      <c r="B89" s="239" t="s">
        <v>453</v>
      </c>
      <c r="C89" s="53">
        <v>99848.414749999996</v>
      </c>
      <c r="D89" s="329">
        <v>99848.414749999996</v>
      </c>
      <c r="E89" s="54"/>
      <c r="F89" s="54"/>
      <c r="G89" s="326"/>
      <c r="H89" s="326"/>
      <c r="I89" s="326">
        <v>99848.414749999996</v>
      </c>
    </row>
    <row r="90" spans="2:9">
      <c r="B90" s="239" t="s">
        <v>454</v>
      </c>
      <c r="C90" s="53">
        <v>39957.024789999996</v>
      </c>
      <c r="D90" s="329">
        <v>39957.024789999996</v>
      </c>
      <c r="E90" s="54"/>
      <c r="F90" s="54"/>
      <c r="G90" s="326"/>
      <c r="H90" s="326"/>
      <c r="I90" s="326">
        <v>39957.024789999996</v>
      </c>
    </row>
    <row r="91" spans="2:9">
      <c r="B91" s="569" t="s">
        <v>455</v>
      </c>
      <c r="C91" s="570">
        <v>3170427.9650909957</v>
      </c>
      <c r="D91" s="565">
        <v>2841358.4509452549</v>
      </c>
      <c r="E91" s="572">
        <v>25038.710492822302</v>
      </c>
      <c r="F91" s="572">
        <v>187327.45806335102</v>
      </c>
      <c r="G91" s="568"/>
      <c r="H91" s="568">
        <v>190363.16613335101</v>
      </c>
      <c r="I91" s="568">
        <v>2625956.5743190814</v>
      </c>
    </row>
  </sheetData>
  <mergeCells count="7">
    <mergeCell ref="C55:D55"/>
    <mergeCell ref="E53:I53"/>
    <mergeCell ref="B3:H3"/>
    <mergeCell ref="B7:I7"/>
    <mergeCell ref="B9:I9"/>
    <mergeCell ref="C14:D14"/>
    <mergeCell ref="E12:I12"/>
  </mergeCells>
  <hyperlinks>
    <hyperlink ref="B3" location="Contents!A1" display="Back to index page" xr:uid="{45C55AF0-8258-4E81-A5E0-61D26A3AC4B2}"/>
    <hyperlink ref="B3:H3" location="CONTENTS!A1" display="Back to contents page" xr:uid="{44AD8864-6E0B-4414-A88D-4876B99EB034}"/>
  </hyperlinks>
  <pageMargins left="0.23622047244094491" right="0.23622047244094491" top="0.74803149606299213" bottom="0.74803149606299213" header="0.31496062992125984" footer="0.31496062992125984"/>
  <pageSetup paperSize="9" scale="62" orientation="landscape" r:id="rId1"/>
  <rowBreaks count="1" manualBreakCount="1">
    <brk id="5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E3D05-8D95-46B5-87C9-CC98EC3CC9D5}">
  <sheetPr>
    <tabColor rgb="FF007272"/>
  </sheetPr>
  <dimension ref="B2:N35"/>
  <sheetViews>
    <sheetView showGridLines="0" showRowColHeaders="0" zoomScaleNormal="100" workbookViewId="0"/>
  </sheetViews>
  <sheetFormatPr baseColWidth="10" defaultColWidth="9.42578125" defaultRowHeight="15"/>
  <cols>
    <col min="1" max="1" width="2.5703125" style="6" customWidth="1"/>
    <col min="2" max="2" width="8.5703125" style="6" customWidth="1"/>
    <col min="3" max="3" width="41.5703125" style="6" customWidth="1"/>
    <col min="4" max="8" width="16.42578125" style="6" customWidth="1"/>
    <col min="9" max="9" width="9.5703125" style="6" bestFit="1" customWidth="1"/>
    <col min="10" max="10" width="13.5703125" style="6" bestFit="1" customWidth="1"/>
    <col min="11" max="16384" width="9.42578125" style="6"/>
  </cols>
  <sheetData>
    <row r="2" spans="2:14" ht="5.25" customHeight="1">
      <c r="C2" s="2000"/>
      <c r="D2" s="2001"/>
    </row>
    <row r="3" spans="2:14" s="12" customFormat="1" ht="12.75" customHeight="1">
      <c r="B3" s="2410" t="s">
        <v>280</v>
      </c>
      <c r="C3" s="2415"/>
      <c r="D3" s="2415"/>
      <c r="E3" s="2415"/>
      <c r="F3" s="2415"/>
      <c r="G3" s="2415"/>
      <c r="H3" s="2415"/>
      <c r="I3" s="2415"/>
      <c r="J3" s="2415"/>
      <c r="K3" s="2415"/>
      <c r="L3" s="2415"/>
      <c r="M3" s="2415"/>
      <c r="N3" s="2415"/>
    </row>
    <row r="4" spans="2:14" s="12" customFormat="1" ht="5.25" customHeight="1">
      <c r="B4" s="960"/>
      <c r="C4" s="1234"/>
      <c r="D4" s="1234"/>
      <c r="E4" s="1234"/>
      <c r="F4" s="1234"/>
      <c r="G4" s="1234"/>
      <c r="H4" s="1234"/>
      <c r="I4" s="1234"/>
      <c r="J4" s="1234"/>
      <c r="K4" s="1234"/>
      <c r="L4" s="1234"/>
      <c r="M4" s="1234"/>
      <c r="N4" s="1234"/>
    </row>
    <row r="5" spans="2:14" ht="15.75" customHeight="1">
      <c r="B5" s="970" t="s">
        <v>2906</v>
      </c>
    </row>
    <row r="6" spans="2:14" ht="17.100000000000001" customHeight="1">
      <c r="B6" s="970"/>
    </row>
    <row r="7" spans="2:14" ht="48" customHeight="1">
      <c r="B7" s="2420" t="s">
        <v>3154</v>
      </c>
      <c r="C7" s="2420"/>
      <c r="D7" s="2420"/>
      <c r="E7" s="2420"/>
      <c r="F7" s="2420"/>
      <c r="G7" s="2420"/>
      <c r="H7" s="2420"/>
    </row>
    <row r="8" spans="2:14" ht="52.5" customHeight="1">
      <c r="B8" s="2420" t="s">
        <v>3155</v>
      </c>
      <c r="C8" s="2420"/>
      <c r="D8" s="2420"/>
      <c r="E8" s="2420"/>
      <c r="F8" s="2420"/>
      <c r="G8" s="2420"/>
      <c r="H8" s="2420"/>
      <c r="J8" s="2003"/>
    </row>
    <row r="9" spans="2:14">
      <c r="B9" s="2002"/>
      <c r="C9" s="2002"/>
      <c r="D9" s="2002"/>
      <c r="E9" s="2002"/>
      <c r="F9" s="2002"/>
      <c r="G9" s="2002"/>
      <c r="H9" s="2002"/>
    </row>
    <row r="10" spans="2:14" ht="11.25" customHeight="1">
      <c r="B10" s="2416" t="s">
        <v>2662</v>
      </c>
      <c r="C10" s="2416"/>
      <c r="D10" s="616" t="s">
        <v>292</v>
      </c>
      <c r="E10" s="616" t="s">
        <v>294</v>
      </c>
      <c r="F10" s="616" t="s">
        <v>296</v>
      </c>
      <c r="G10" s="616" t="s">
        <v>298</v>
      </c>
      <c r="H10" s="616" t="s">
        <v>2858</v>
      </c>
    </row>
    <row r="11" spans="2:14" ht="11.25" customHeight="1">
      <c r="B11" s="2006"/>
      <c r="C11" s="2006"/>
      <c r="D11" s="2418" t="s">
        <v>2859</v>
      </c>
      <c r="E11" s="2418"/>
      <c r="F11" s="2418"/>
      <c r="G11" s="2418"/>
      <c r="H11" s="2418"/>
    </row>
    <row r="12" spans="2:14" ht="16.5" customHeight="1">
      <c r="B12" s="239"/>
      <c r="C12" s="239"/>
      <c r="D12" s="2419" t="s">
        <v>2860</v>
      </c>
      <c r="E12" s="2419" t="s">
        <v>2861</v>
      </c>
      <c r="F12" s="2419" t="s">
        <v>2905</v>
      </c>
      <c r="G12" s="2419" t="s">
        <v>2862</v>
      </c>
      <c r="H12" s="2419" t="s">
        <v>2863</v>
      </c>
    </row>
    <row r="13" spans="2:14" ht="16.5" customHeight="1">
      <c r="B13" s="239"/>
      <c r="C13" s="239"/>
      <c r="D13" s="2419"/>
      <c r="E13" s="2419"/>
      <c r="F13" s="2419"/>
      <c r="G13" s="2419"/>
      <c r="H13" s="2419"/>
    </row>
    <row r="14" spans="2:14" ht="30" customHeight="1">
      <c r="B14" s="2417" t="s">
        <v>286</v>
      </c>
      <c r="C14" s="2417"/>
      <c r="D14" s="2408"/>
      <c r="E14" s="2408"/>
      <c r="F14" s="2408"/>
      <c r="G14" s="2408"/>
      <c r="H14" s="2408"/>
    </row>
    <row r="15" spans="2:14" s="421" customFormat="1" ht="11.25" customHeight="1">
      <c r="B15" s="93">
        <v>1</v>
      </c>
      <c r="C15" s="239" t="s">
        <v>2864</v>
      </c>
      <c r="D15" s="2034">
        <v>666423.61551063403</v>
      </c>
      <c r="E15" s="2122">
        <v>267811.93007601501</v>
      </c>
      <c r="F15" s="2034">
        <v>934235.54558664898</v>
      </c>
      <c r="G15" s="2034">
        <v>1476126.865</v>
      </c>
      <c r="H15" s="2034">
        <v>1373109.441975394</v>
      </c>
      <c r="J15" s="2183"/>
    </row>
    <row r="16" spans="2:14" ht="11.25" customHeight="1">
      <c r="B16" s="242">
        <v>2</v>
      </c>
      <c r="C16" s="239" t="s">
        <v>2865</v>
      </c>
      <c r="D16" s="2034">
        <v>10400.375011366001</v>
      </c>
      <c r="E16" s="2034">
        <v>11183.971997652199</v>
      </c>
      <c r="F16" s="2034">
        <v>21584.347009018202</v>
      </c>
      <c r="G16" s="2034">
        <v>38332.565000000002</v>
      </c>
      <c r="H16" s="2034">
        <v>38332.565000000002</v>
      </c>
      <c r="J16" s="542"/>
    </row>
    <row r="17" spans="2:10" ht="11.25" customHeight="1">
      <c r="B17" s="242">
        <v>3</v>
      </c>
      <c r="C17" s="239" t="s">
        <v>2866</v>
      </c>
      <c r="D17" s="1900"/>
      <c r="E17" s="2034">
        <v>3839.9998937567998</v>
      </c>
      <c r="F17" s="2034">
        <v>3839.9998937567998</v>
      </c>
      <c r="G17" s="2034">
        <v>3839.9998937567998</v>
      </c>
      <c r="H17" s="2034">
        <v>3839.9998937567998</v>
      </c>
      <c r="J17" s="542"/>
    </row>
    <row r="18" spans="2:10" ht="11.25" customHeight="1">
      <c r="B18" s="242">
        <v>4</v>
      </c>
      <c r="C18" s="239" t="s">
        <v>2867</v>
      </c>
      <c r="D18" s="2034"/>
      <c r="E18" s="2034">
        <v>1611.5631820000001</v>
      </c>
      <c r="F18" s="2034">
        <v>1611.5631820000001</v>
      </c>
      <c r="G18" s="2034">
        <v>1611.5631820000001</v>
      </c>
      <c r="H18" s="2034">
        <v>1611.5631820000001</v>
      </c>
      <c r="J18" s="542"/>
    </row>
    <row r="19" spans="2:10" ht="11.25" customHeight="1">
      <c r="B19" s="242">
        <v>5</v>
      </c>
      <c r="C19" s="239" t="s">
        <v>622</v>
      </c>
      <c r="D19" s="2111"/>
      <c r="E19" s="2122">
        <v>7246.62</v>
      </c>
      <c r="F19" s="2122">
        <f>E19</f>
        <v>7246.62</v>
      </c>
      <c r="G19" s="2122">
        <v>7246.6199058492602</v>
      </c>
      <c r="H19" s="2122">
        <v>7246.6199058492602</v>
      </c>
      <c r="J19" s="542"/>
    </row>
    <row r="20" spans="2:10" ht="11.25" customHeight="1">
      <c r="B20" s="242">
        <v>6</v>
      </c>
      <c r="C20" s="239" t="s">
        <v>185</v>
      </c>
      <c r="D20" s="1900"/>
      <c r="E20" s="2122">
        <v>160995.74704300001</v>
      </c>
      <c r="F20" s="2122">
        <v>160995.74704300001</v>
      </c>
      <c r="G20" s="2122">
        <v>160995.74704300001</v>
      </c>
      <c r="H20" s="2122">
        <v>160995.74704300001</v>
      </c>
      <c r="J20" s="542"/>
    </row>
    <row r="21" spans="2:10" ht="11.25" customHeight="1">
      <c r="B21" s="2005">
        <v>7</v>
      </c>
      <c r="C21" s="239" t="s">
        <v>2868</v>
      </c>
      <c r="D21" s="2010"/>
      <c r="E21" s="2184">
        <v>3.657</v>
      </c>
      <c r="F21" s="2184">
        <f>E21</f>
        <v>3.657</v>
      </c>
      <c r="G21" s="2184">
        <v>3.657</v>
      </c>
      <c r="H21" s="2184">
        <v>3.657</v>
      </c>
      <c r="J21" s="542"/>
    </row>
    <row r="22" spans="2:10" ht="11.25" customHeight="1">
      <c r="B22" s="2153">
        <v>8</v>
      </c>
      <c r="C22" s="569" t="s">
        <v>498</v>
      </c>
      <c r="D22" s="570">
        <v>676823.99052200001</v>
      </c>
      <c r="E22" s="565">
        <v>452693.48921127297</v>
      </c>
      <c r="F22" s="565">
        <v>1129517.4797332699</v>
      </c>
      <c r="G22" s="565">
        <f>SUM(G15:G21)</f>
        <v>1688157.017024606</v>
      </c>
      <c r="H22" s="565">
        <f>SUM(H15:H21)</f>
        <v>1585139.594</v>
      </c>
      <c r="I22" s="26"/>
      <c r="J22" s="542"/>
    </row>
    <row r="23" spans="2:10">
      <c r="G23" s="26"/>
      <c r="H23" s="26"/>
    </row>
    <row r="24" spans="2:10">
      <c r="G24" s="26"/>
      <c r="H24" s="26"/>
    </row>
    <row r="25" spans="2:10">
      <c r="D25" s="2004"/>
      <c r="E25" s="2154"/>
      <c r="G25" s="26"/>
      <c r="H25" s="26"/>
    </row>
    <row r="26" spans="2:10">
      <c r="G26" s="26"/>
    </row>
    <row r="31" spans="2:10">
      <c r="F31" s="2157"/>
      <c r="G31" s="2157"/>
      <c r="H31" s="26"/>
    </row>
    <row r="33" spans="7:8">
      <c r="G33" s="2157"/>
      <c r="H33" s="26"/>
    </row>
    <row r="35" spans="7:8">
      <c r="G35" s="2157"/>
      <c r="H35" s="26"/>
    </row>
  </sheetData>
  <mergeCells count="11">
    <mergeCell ref="B3:N3"/>
    <mergeCell ref="B10:C10"/>
    <mergeCell ref="B14:C14"/>
    <mergeCell ref="D11:H11"/>
    <mergeCell ref="D12:D14"/>
    <mergeCell ref="E12:E14"/>
    <mergeCell ref="F12:F14"/>
    <mergeCell ref="G12:G14"/>
    <mergeCell ref="H12:H14"/>
    <mergeCell ref="B7:H7"/>
    <mergeCell ref="B8:H8"/>
  </mergeCells>
  <hyperlinks>
    <hyperlink ref="B3" location="Contents!A1" display="Back to index page" xr:uid="{563D9ACE-1C32-415C-B5F7-F22693EC2E44}"/>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ADF0-FCC6-4463-80CB-303486C07B2C}">
  <sheetPr>
    <tabColor rgb="FF007272"/>
  </sheetPr>
  <dimension ref="B1:O48"/>
  <sheetViews>
    <sheetView showGridLines="0" showRowColHeaders="0" zoomScaleNormal="100" workbookViewId="0"/>
  </sheetViews>
  <sheetFormatPr baseColWidth="10" defaultColWidth="9.42578125" defaultRowHeight="15"/>
  <cols>
    <col min="1" max="1" width="2.5703125" style="1998" customWidth="1"/>
    <col min="2" max="2" width="7.42578125" style="1998" customWidth="1"/>
    <col min="3" max="3" width="44.42578125" style="1998" customWidth="1"/>
    <col min="4" max="8" width="21.85546875" style="1998" customWidth="1"/>
    <col min="9" max="10" width="9.42578125" style="1998"/>
    <col min="11" max="12" width="12.140625" style="1998" customWidth="1"/>
    <col min="13" max="13" width="11.42578125" style="2159" bestFit="1" customWidth="1"/>
    <col min="14" max="14" width="10.5703125" style="2159" bestFit="1" customWidth="1"/>
    <col min="15" max="16384" width="9.42578125" style="1998"/>
  </cols>
  <sheetData>
    <row r="1" spans="2:15" s="1995" customFormat="1">
      <c r="M1" s="2160"/>
      <c r="N1" s="2160"/>
    </row>
    <row r="2" spans="2:15" s="1995" customFormat="1" ht="5.25" customHeight="1">
      <c r="M2" s="2160"/>
      <c r="N2" s="2160"/>
    </row>
    <row r="3" spans="2:15" s="12" customFormat="1" ht="12.75" customHeight="1">
      <c r="B3" s="2410" t="s">
        <v>280</v>
      </c>
      <c r="C3" s="2415"/>
      <c r="D3" s="2415"/>
      <c r="E3" s="2415"/>
      <c r="F3" s="2415"/>
      <c r="G3" s="2415"/>
      <c r="H3" s="2415"/>
      <c r="I3" s="2415"/>
      <c r="J3" s="2415"/>
      <c r="K3" s="2415"/>
      <c r="L3" s="2415"/>
      <c r="M3" s="2415"/>
      <c r="N3" s="2415"/>
      <c r="O3" s="2415"/>
    </row>
    <row r="4" spans="2:15" s="1995" customFormat="1" ht="5.25" customHeight="1">
      <c r="C4" s="2007"/>
      <c r="D4" s="2008"/>
      <c r="M4" s="2160"/>
      <c r="N4" s="2160"/>
    </row>
    <row r="5" spans="2:15" s="6" customFormat="1" ht="15.75" customHeight="1">
      <c r="B5" s="970" t="s">
        <v>2907</v>
      </c>
      <c r="M5" s="542"/>
      <c r="N5" s="542"/>
    </row>
    <row r="6" spans="2:15" s="1995" customFormat="1" ht="16.5" customHeight="1">
      <c r="B6" s="2009"/>
      <c r="C6" s="2009"/>
      <c r="D6" s="2009"/>
      <c r="E6" s="2009"/>
      <c r="F6" s="2009"/>
      <c r="G6" s="2009"/>
      <c r="H6" s="2009"/>
      <c r="M6" s="2160"/>
      <c r="N6" s="2160"/>
    </row>
    <row r="7" spans="2:15" s="1995" customFormat="1" ht="33" customHeight="1">
      <c r="B7" s="2420" t="s">
        <v>3045</v>
      </c>
      <c r="C7" s="2420"/>
      <c r="D7" s="2420"/>
      <c r="E7" s="2420"/>
      <c r="F7" s="2420"/>
      <c r="G7" s="2420"/>
      <c r="H7" s="2420"/>
      <c r="M7" s="2160"/>
      <c r="N7" s="2160"/>
    </row>
    <row r="8" spans="2:15" s="1995" customFormat="1">
      <c r="B8" s="2009"/>
      <c r="C8" s="2009"/>
      <c r="D8" s="2009"/>
      <c r="E8" s="2009"/>
      <c r="F8" s="2009"/>
      <c r="G8" s="2009"/>
      <c r="H8" s="2009"/>
      <c r="M8" s="2160"/>
      <c r="N8" s="2160"/>
    </row>
    <row r="9" spans="2:15" ht="11.25" customHeight="1">
      <c r="B9" s="2416" t="s">
        <v>2662</v>
      </c>
      <c r="C9" s="2416"/>
      <c r="D9" s="616" t="s">
        <v>292</v>
      </c>
      <c r="E9" s="616" t="s">
        <v>294</v>
      </c>
      <c r="F9" s="616" t="s">
        <v>296</v>
      </c>
      <c r="G9" s="616" t="s">
        <v>298</v>
      </c>
      <c r="H9" s="616" t="s">
        <v>2858</v>
      </c>
    </row>
    <row r="10" spans="2:15" ht="11.25" customHeight="1">
      <c r="B10" s="2014"/>
      <c r="C10" s="2015"/>
      <c r="D10" s="2422" t="s">
        <v>2869</v>
      </c>
      <c r="E10" s="2422"/>
      <c r="F10" s="2422"/>
      <c r="G10" s="2422"/>
      <c r="H10" s="2422"/>
    </row>
    <row r="11" spans="2:15" ht="16.5" customHeight="1">
      <c r="B11" s="2014"/>
      <c r="C11" s="2015"/>
      <c r="D11" s="2423" t="s">
        <v>2870</v>
      </c>
      <c r="E11" s="2423" t="s">
        <v>2871</v>
      </c>
      <c r="F11" s="2426" t="s">
        <v>2872</v>
      </c>
      <c r="G11" s="2423" t="s">
        <v>2862</v>
      </c>
      <c r="H11" s="2423" t="s">
        <v>2863</v>
      </c>
    </row>
    <row r="12" spans="2:15" ht="16.5" customHeight="1">
      <c r="B12" s="2014"/>
      <c r="C12" s="2015"/>
      <c r="D12" s="2424"/>
      <c r="E12" s="2424"/>
      <c r="F12" s="2427"/>
      <c r="G12" s="2424"/>
      <c r="H12" s="2424"/>
    </row>
    <row r="13" spans="2:15" ht="16.5" customHeight="1">
      <c r="B13" s="2421" t="s">
        <v>2908</v>
      </c>
      <c r="C13" s="2421"/>
      <c r="D13" s="2425"/>
      <c r="E13" s="2425"/>
      <c r="F13" s="2428"/>
      <c r="G13" s="2425"/>
      <c r="H13" s="2425"/>
    </row>
    <row r="14" spans="2:15" s="1995" customFormat="1" ht="11.25" customHeight="1">
      <c r="B14" s="1939">
        <v>1</v>
      </c>
      <c r="C14" s="2013" t="s">
        <v>572</v>
      </c>
      <c r="D14" s="2112"/>
      <c r="E14" s="2113"/>
      <c r="F14" s="2113">
        <v>36.792999999999999</v>
      </c>
      <c r="G14" s="2114">
        <v>36.792999999999999</v>
      </c>
      <c r="H14" s="2113">
        <v>36.792999999999999</v>
      </c>
      <c r="M14" s="2160"/>
      <c r="N14" s="2160"/>
    </row>
    <row r="15" spans="2:15" ht="11.25" customHeight="1">
      <c r="B15" s="2347" t="s">
        <v>2873</v>
      </c>
      <c r="C15" s="2011" t="s">
        <v>2735</v>
      </c>
      <c r="D15" s="2115"/>
      <c r="E15" s="2116"/>
      <c r="F15" s="2116">
        <v>696.38300000000004</v>
      </c>
      <c r="G15" s="2117">
        <v>696.38300000000004</v>
      </c>
      <c r="H15" s="2116">
        <v>696.38300000000004</v>
      </c>
    </row>
    <row r="16" spans="2:15" ht="11.25" customHeight="1">
      <c r="B16" s="2347" t="s">
        <v>2874</v>
      </c>
      <c r="C16" s="2011" t="s">
        <v>574</v>
      </c>
      <c r="D16" s="2115"/>
      <c r="E16" s="2116"/>
      <c r="F16" s="2116">
        <v>460.935</v>
      </c>
      <c r="G16" s="2117">
        <v>460.935</v>
      </c>
      <c r="H16" s="2116">
        <v>460.935</v>
      </c>
    </row>
    <row r="17" spans="2:13" ht="11.25" customHeight="1">
      <c r="B17" s="2347" t="s">
        <v>2875</v>
      </c>
      <c r="C17" s="2011" t="s">
        <v>2876</v>
      </c>
      <c r="D17" s="2115"/>
      <c r="E17" s="2116"/>
      <c r="F17" s="2116"/>
      <c r="G17" s="2117"/>
      <c r="H17" s="2116"/>
    </row>
    <row r="18" spans="2:13" ht="11.25" customHeight="1">
      <c r="B18" s="2347" t="s">
        <v>2877</v>
      </c>
      <c r="C18" s="2011" t="s">
        <v>2878</v>
      </c>
      <c r="D18" s="2115"/>
      <c r="E18" s="2116"/>
      <c r="F18" s="2116"/>
      <c r="G18" s="2117"/>
      <c r="H18" s="2116"/>
    </row>
    <row r="19" spans="2:13" ht="11.25" customHeight="1">
      <c r="B19" s="2347">
        <v>2</v>
      </c>
      <c r="C19" s="2012" t="s">
        <v>577</v>
      </c>
      <c r="D19" s="2115"/>
      <c r="E19" s="2116"/>
      <c r="F19" s="2116">
        <v>17860.468000000001</v>
      </c>
      <c r="G19" s="2117">
        <v>17860.468000000001</v>
      </c>
      <c r="H19" s="2116">
        <v>17860.468000000001</v>
      </c>
    </row>
    <row r="20" spans="2:13" ht="11.25" customHeight="1">
      <c r="B20" s="2347">
        <v>3</v>
      </c>
      <c r="C20" s="2012" t="s">
        <v>456</v>
      </c>
      <c r="D20" s="2115"/>
      <c r="E20" s="2116"/>
      <c r="F20" s="2116">
        <v>56897.137999999999</v>
      </c>
      <c r="G20" s="2118">
        <v>56897.137999999999</v>
      </c>
      <c r="H20" s="2115">
        <v>56897.137999999999</v>
      </c>
    </row>
    <row r="21" spans="2:13" ht="11.25" customHeight="1">
      <c r="B21" s="2348">
        <v>4</v>
      </c>
      <c r="C21" s="2017" t="s">
        <v>2598</v>
      </c>
      <c r="D21" s="2119"/>
      <c r="E21" s="2119"/>
      <c r="F21" s="2119"/>
      <c r="G21" s="2119"/>
      <c r="H21" s="2119"/>
    </row>
    <row r="22" spans="2:13" ht="11.25" customHeight="1">
      <c r="B22" s="2347">
        <v>5</v>
      </c>
      <c r="C22" s="2012" t="s">
        <v>578</v>
      </c>
      <c r="D22" s="2161">
        <v>423541.967</v>
      </c>
      <c r="E22" s="2162">
        <v>563091.08433880005</v>
      </c>
      <c r="F22" s="2162">
        <v>484392.42700000003</v>
      </c>
      <c r="G22" s="2161">
        <v>726958.96699999995</v>
      </c>
      <c r="H22" s="2162">
        <v>623941.54399999999</v>
      </c>
    </row>
    <row r="23" spans="2:13" ht="11.25" customHeight="1">
      <c r="B23" s="2347" t="s">
        <v>2736</v>
      </c>
      <c r="C23" s="2012" t="s">
        <v>2879</v>
      </c>
      <c r="D23" s="2163">
        <v>128174.586</v>
      </c>
      <c r="E23" s="2162">
        <v>188968.657767</v>
      </c>
      <c r="F23" s="2162">
        <v>128174.586</v>
      </c>
      <c r="G23" s="2162">
        <v>237148.09676699998</v>
      </c>
      <c r="H23" s="2162">
        <v>188968.657767</v>
      </c>
      <c r="I23" s="2158"/>
      <c r="L23"/>
    </row>
    <row r="24" spans="2:13" ht="11.25" customHeight="1">
      <c r="B24" s="2347" t="s">
        <v>2737</v>
      </c>
      <c r="C24" s="2012" t="s">
        <v>2880</v>
      </c>
      <c r="D24" s="2161">
        <v>295367.38099999999</v>
      </c>
      <c r="E24" s="2162">
        <v>374122.42657180002</v>
      </c>
      <c r="F24" s="2162">
        <v>295367.38099999999</v>
      </c>
      <c r="G24" s="2162">
        <v>428960.40957180003</v>
      </c>
      <c r="H24" s="2162">
        <v>374122.42657180002</v>
      </c>
      <c r="I24" s="2158"/>
      <c r="M24" s="2240"/>
    </row>
    <row r="25" spans="2:13" ht="11.25" customHeight="1">
      <c r="B25" s="2347" t="s">
        <v>2881</v>
      </c>
      <c r="C25" s="2012" t="s">
        <v>2882</v>
      </c>
      <c r="D25" s="2161">
        <v>393530.33399999997</v>
      </c>
      <c r="E25" s="2162">
        <f>495807.3083168-E27</f>
        <v>494067.96903480001</v>
      </c>
      <c r="F25" s="2162">
        <v>454296.89299999998</v>
      </c>
      <c r="G25" s="2162">
        <f>659591.29-G27</f>
        <v>657851.95071800007</v>
      </c>
      <c r="H25" s="2162">
        <f>556573.867-H27</f>
        <v>554834.527718</v>
      </c>
      <c r="M25" s="2240"/>
    </row>
    <row r="26" spans="2:13" ht="11.25" customHeight="1">
      <c r="B26" s="2347" t="s">
        <v>2883</v>
      </c>
      <c r="C26" s="2012" t="s">
        <v>2884</v>
      </c>
      <c r="D26" s="2161">
        <v>29189.309000000001</v>
      </c>
      <c r="E26" s="2162">
        <v>67283.776022000005</v>
      </c>
      <c r="F26" s="2162">
        <v>29273.21</v>
      </c>
      <c r="G26" s="2162">
        <v>67367.678</v>
      </c>
      <c r="H26" s="2162">
        <v>67367.678</v>
      </c>
      <c r="I26" s="2158"/>
    </row>
    <row r="27" spans="2:13" ht="11.25" customHeight="1">
      <c r="B27" s="2347" t="s">
        <v>2885</v>
      </c>
      <c r="C27" s="2011" t="s">
        <v>2886</v>
      </c>
      <c r="D27" s="2233">
        <v>822.32399999999996</v>
      </c>
      <c r="E27" s="2233">
        <v>1739.3392819999999</v>
      </c>
      <c r="F27" s="2233">
        <v>822.32399999999996</v>
      </c>
      <c r="G27" s="2233">
        <v>1739.3392819999999</v>
      </c>
      <c r="H27" s="2233">
        <v>1739.3392819999999</v>
      </c>
    </row>
    <row r="28" spans="2:13" ht="11.25" customHeight="1">
      <c r="B28" s="2347">
        <v>6</v>
      </c>
      <c r="C28" s="2012" t="s">
        <v>579</v>
      </c>
      <c r="D28" s="2233">
        <v>242881.649</v>
      </c>
      <c r="E28" s="2233">
        <v>512560.64000000001</v>
      </c>
      <c r="F28" s="2233">
        <f>311943.869+33239</f>
        <v>345182.86900000001</v>
      </c>
      <c r="G28" s="2233">
        <v>614861.65700000001</v>
      </c>
      <c r="H28" s="2233">
        <v>614861.65700000001</v>
      </c>
    </row>
    <row r="29" spans="2:13" ht="11.25" customHeight="1">
      <c r="B29" s="2347" t="s">
        <v>2738</v>
      </c>
      <c r="C29" s="2012" t="s">
        <v>2887</v>
      </c>
      <c r="D29" s="2233"/>
      <c r="E29" s="2233"/>
      <c r="F29" s="2233"/>
      <c r="G29" s="2233"/>
      <c r="H29" s="2233">
        <v>0</v>
      </c>
    </row>
    <row r="30" spans="2:13" ht="11.25" customHeight="1">
      <c r="B30" s="2347" t="s">
        <v>2888</v>
      </c>
      <c r="C30" s="2012" t="s">
        <v>2889</v>
      </c>
      <c r="D30" s="2233"/>
      <c r="E30" s="2233"/>
      <c r="F30" s="2233"/>
      <c r="G30" s="2233"/>
      <c r="H30" s="2233">
        <v>0</v>
      </c>
    </row>
    <row r="31" spans="2:13" ht="11.25" customHeight="1">
      <c r="B31" s="2347" t="s">
        <v>2890</v>
      </c>
      <c r="C31" s="2012" t="s">
        <v>2891</v>
      </c>
      <c r="D31" s="2233">
        <v>25135.953000000001</v>
      </c>
      <c r="E31" s="2233">
        <v>250584.58100000001</v>
      </c>
      <c r="F31" s="2233">
        <v>76838.236999999994</v>
      </c>
      <c r="G31" s="2233">
        <v>86005.226999999999</v>
      </c>
      <c r="H31" s="2233">
        <v>86005.226999999999</v>
      </c>
    </row>
    <row r="32" spans="2:13" ht="11.25" customHeight="1">
      <c r="B32" s="2347" t="s">
        <v>2739</v>
      </c>
      <c r="C32" s="2012" t="s">
        <v>2892</v>
      </c>
      <c r="D32" s="2233">
        <v>217745.696</v>
      </c>
      <c r="E32" s="2233">
        <v>169935.60200000001</v>
      </c>
      <c r="F32" s="2233">
        <v>235106</v>
      </c>
      <c r="G32" s="2233">
        <v>279335.995</v>
      </c>
      <c r="H32" s="2233">
        <v>279335.995</v>
      </c>
    </row>
    <row r="33" spans="2:9" ht="11.25" customHeight="1">
      <c r="B33" s="180">
        <v>7</v>
      </c>
      <c r="C33" s="926" t="s">
        <v>2893</v>
      </c>
      <c r="D33" s="2233"/>
      <c r="E33" s="2233"/>
      <c r="F33" s="2233"/>
      <c r="G33" s="2233"/>
      <c r="H33" s="2233"/>
    </row>
    <row r="34" spans="2:9" ht="22.5" customHeight="1">
      <c r="B34" s="2347" t="s">
        <v>2894</v>
      </c>
      <c r="C34" s="2012" t="s">
        <v>2895</v>
      </c>
      <c r="D34" s="2162">
        <v>221856.93</v>
      </c>
      <c r="E34" s="2161">
        <v>478257.69645990001</v>
      </c>
      <c r="F34" s="2162">
        <v>268344.42944799701</v>
      </c>
      <c r="G34" s="2161">
        <v>528856.43000000005</v>
      </c>
      <c r="H34" s="2161">
        <v>528856.43000000005</v>
      </c>
    </row>
    <row r="35" spans="2:9" ht="11.25" customHeight="1">
      <c r="B35" s="2347" t="s">
        <v>2896</v>
      </c>
      <c r="C35" s="2012" t="s">
        <v>2731</v>
      </c>
      <c r="D35" s="2162"/>
      <c r="E35" s="2162"/>
      <c r="F35" s="2162">
        <v>874.87223886100105</v>
      </c>
      <c r="G35" s="2116">
        <v>874.87199999999996</v>
      </c>
      <c r="H35" s="2116">
        <v>874.87199999999996</v>
      </c>
    </row>
    <row r="36" spans="2:9" ht="11.25" customHeight="1">
      <c r="B36" s="2347" t="s">
        <v>2897</v>
      </c>
      <c r="C36" s="2012" t="s">
        <v>2898</v>
      </c>
      <c r="D36" s="2162"/>
      <c r="E36" s="2162">
        <v>29645.787739200001</v>
      </c>
      <c r="F36" s="2162">
        <v>3937.3319999999999</v>
      </c>
      <c r="G36" s="2116">
        <v>33583.120000000003</v>
      </c>
      <c r="H36" s="2116">
        <v>33583.120000000003</v>
      </c>
      <c r="I36" s="2158"/>
    </row>
    <row r="37" spans="2:9" ht="11.25" customHeight="1">
      <c r="B37" s="2347" t="s">
        <v>2899</v>
      </c>
      <c r="C37" s="2012" t="s">
        <v>2900</v>
      </c>
      <c r="D37" s="2162"/>
      <c r="E37" s="2162"/>
      <c r="F37" s="2162">
        <v>161.614</v>
      </c>
      <c r="G37" s="2162">
        <v>161.614</v>
      </c>
      <c r="H37" s="2162">
        <v>161.614</v>
      </c>
    </row>
    <row r="38" spans="2:9" ht="11.25" customHeight="1">
      <c r="B38" s="2347" t="s">
        <v>2901</v>
      </c>
      <c r="C38" s="2012" t="s">
        <v>2902</v>
      </c>
      <c r="D38" s="2162"/>
      <c r="E38" s="2162"/>
      <c r="F38" s="2162">
        <v>5682.2309999999998</v>
      </c>
      <c r="G38" s="2116">
        <v>5682.2309999999998</v>
      </c>
      <c r="H38" s="2116">
        <v>5682.2309999999998</v>
      </c>
    </row>
    <row r="39" spans="2:9" ht="22.5" customHeight="1">
      <c r="B39" s="2347" t="s">
        <v>2903</v>
      </c>
      <c r="C39" s="2012" t="s">
        <v>2904</v>
      </c>
      <c r="D39" s="2162"/>
      <c r="E39" s="2162"/>
      <c r="F39" s="2162"/>
      <c r="G39" s="2116"/>
      <c r="H39" s="2116"/>
    </row>
    <row r="40" spans="2:9" ht="11.25" customHeight="1">
      <c r="B40" s="2349">
        <v>8</v>
      </c>
      <c r="C40" s="2016" t="s">
        <v>927</v>
      </c>
      <c r="D40" s="2164"/>
      <c r="E40" s="2164"/>
      <c r="F40" s="2164">
        <v>18052.686484641901</v>
      </c>
      <c r="G40" s="2120">
        <v>18052.686000000002</v>
      </c>
      <c r="H40" s="2120">
        <v>18052.686000000002</v>
      </c>
    </row>
    <row r="41" spans="2:9" ht="11.25" customHeight="1">
      <c r="B41" s="2350">
        <v>9</v>
      </c>
      <c r="C41" s="2165" t="s">
        <v>498</v>
      </c>
      <c r="D41" s="2166">
        <f>D22+D28</f>
        <v>666423.61600000004</v>
      </c>
      <c r="E41" s="2166">
        <f>E22+E28+E36</f>
        <v>1105297.5120780002</v>
      </c>
      <c r="F41" s="2166">
        <f>SUM(F14:F20)+F22+F28+F35+F36+F37+F38+F40</f>
        <v>934235.74872350297</v>
      </c>
      <c r="G41" s="2166">
        <f>SUM(G14:G20)+G22+G28+G35+G36+G37+G38+G40</f>
        <v>1476126.8640000001</v>
      </c>
      <c r="H41" s="2166">
        <f>SUM(H14:H20)+H22+H28+H35+H36+H37+H38+H40</f>
        <v>1373109.4410000001</v>
      </c>
    </row>
    <row r="42" spans="2:9">
      <c r="D42" s="2156"/>
      <c r="E42" s="2156"/>
      <c r="F42" s="2156"/>
      <c r="G42" s="2156"/>
      <c r="H42" s="2156"/>
    </row>
    <row r="43" spans="2:9">
      <c r="D43" s="2158"/>
      <c r="E43" s="2158"/>
    </row>
    <row r="44" spans="2:9">
      <c r="E44" s="1088"/>
      <c r="F44" s="2159"/>
      <c r="G44" s="1088"/>
      <c r="H44" s="1088"/>
    </row>
    <row r="45" spans="2:9">
      <c r="E45" s="1088"/>
      <c r="F45" s="2158"/>
      <c r="G45" s="1088"/>
      <c r="H45" s="1088"/>
    </row>
    <row r="46" spans="2:9">
      <c r="F46" s="2158"/>
    </row>
    <row r="48" spans="2:9">
      <c r="D48" s="2158"/>
      <c r="E48" s="2158"/>
      <c r="F48" s="2158"/>
      <c r="G48" s="2158"/>
      <c r="H48" s="2158"/>
    </row>
  </sheetData>
  <mergeCells count="10">
    <mergeCell ref="B3:O3"/>
    <mergeCell ref="B13:C13"/>
    <mergeCell ref="B9:C9"/>
    <mergeCell ref="D10:H10"/>
    <mergeCell ref="D11:D13"/>
    <mergeCell ref="E11:E13"/>
    <mergeCell ref="F11:F13"/>
    <mergeCell ref="G11:G13"/>
    <mergeCell ref="H11:H13"/>
    <mergeCell ref="B7:H7"/>
  </mergeCells>
  <conditionalFormatting sqref="D10:D11">
    <cfRule type="cellIs" dxfId="30" priority="2" stopIfTrue="1" operator="lessThan">
      <formula>0</formula>
    </cfRule>
  </conditionalFormatting>
  <hyperlinks>
    <hyperlink ref="B3" location="Contents!A1" display="Back to index page" xr:uid="{FF3096F1-8E6C-4B20-8282-C010A01DE9FE}"/>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752-8C2A-4E38-976C-EC52B79DC29D}">
  <sheetPr codeName="Sheet6"/>
  <dimension ref="B1:L67"/>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72.42578125" style="25" customWidth="1"/>
    <col min="4" max="8" width="13.5703125" style="25" customWidth="1"/>
    <col min="9" max="9" width="9.42578125" style="25" customWidth="1"/>
    <col min="10" max="16384" width="11.42578125" style="25"/>
  </cols>
  <sheetData>
    <row r="1" spans="2:12" s="10" customFormat="1" ht="11.25" customHeight="1">
      <c r="B1" s="7"/>
      <c r="C1" s="7"/>
      <c r="D1" s="7"/>
      <c r="E1" s="8"/>
      <c r="F1" s="8"/>
      <c r="G1" s="9"/>
      <c r="H1" s="9"/>
      <c r="I1" s="9"/>
    </row>
    <row r="2" spans="2:12" s="10" customFormat="1" ht="5.25" customHeight="1">
      <c r="B2" s="7"/>
      <c r="C2" s="7"/>
      <c r="D2" s="7"/>
      <c r="E2" s="8"/>
      <c r="F2" s="8"/>
      <c r="G2" s="9"/>
      <c r="H2" s="9"/>
      <c r="I2" s="9"/>
    </row>
    <row r="3" spans="2:12" s="12" customFormat="1" ht="12.75" customHeight="1">
      <c r="B3" s="2410" t="s">
        <v>280</v>
      </c>
      <c r="C3" s="2430"/>
      <c r="D3" s="2430"/>
      <c r="E3" s="2430"/>
      <c r="F3" s="2430"/>
      <c r="G3" s="2430"/>
      <c r="H3" s="2430"/>
      <c r="I3" s="2430"/>
    </row>
    <row r="4" spans="2:12" s="10" customFormat="1" ht="5.25" customHeight="1">
      <c r="B4" s="7"/>
      <c r="C4" s="7"/>
      <c r="D4" s="7"/>
      <c r="E4" s="8"/>
      <c r="F4" s="8"/>
      <c r="G4" s="9"/>
      <c r="H4" s="9"/>
      <c r="I4" s="9"/>
      <c r="K4" s="7"/>
      <c r="L4" s="7"/>
    </row>
    <row r="5" spans="2:12" s="6" customFormat="1" ht="15.75">
      <c r="B5" s="969" t="s">
        <v>617</v>
      </c>
    </row>
    <row r="6" spans="2:12" ht="11.25" customHeight="1"/>
    <row r="7" spans="2:12" ht="20.45" customHeight="1">
      <c r="B7" s="2431" t="s">
        <v>618</v>
      </c>
      <c r="C7" s="2407"/>
      <c r="D7" s="2407"/>
      <c r="E7" s="2407"/>
      <c r="F7" s="2407"/>
      <c r="G7" s="2407"/>
      <c r="H7" s="2407"/>
    </row>
    <row r="8" spans="2:12" ht="11.25" customHeight="1">
      <c r="B8" s="923"/>
      <c r="C8" s="406"/>
      <c r="D8" s="406"/>
      <c r="E8" s="406"/>
      <c r="F8" s="406"/>
      <c r="G8" s="406"/>
      <c r="H8" s="406"/>
    </row>
    <row r="9" spans="2:12" ht="11.45" customHeight="1">
      <c r="C9" s="239"/>
      <c r="D9" s="38"/>
      <c r="E9" s="38"/>
      <c r="F9" s="38"/>
      <c r="G9" s="38"/>
      <c r="H9" s="38"/>
    </row>
    <row r="10" spans="2:12">
      <c r="B10" s="573" t="s">
        <v>2469</v>
      </c>
      <c r="C10" s="573"/>
      <c r="D10" s="1063" t="s">
        <v>292</v>
      </c>
      <c r="E10" s="1063" t="s">
        <v>294</v>
      </c>
      <c r="F10" s="1063" t="s">
        <v>296</v>
      </c>
      <c r="G10" s="1063" t="s">
        <v>298</v>
      </c>
      <c r="H10" s="1063" t="s">
        <v>303</v>
      </c>
    </row>
    <row r="11" spans="2:12" ht="11.25" customHeight="1">
      <c r="B11" s="15"/>
      <c r="D11" s="459"/>
      <c r="E11" s="2409" t="s">
        <v>619</v>
      </c>
      <c r="F11" s="2409"/>
      <c r="G11" s="2409"/>
      <c r="H11" s="2409"/>
    </row>
    <row r="12" spans="2:12" ht="11.25" customHeight="1">
      <c r="B12" s="15"/>
      <c r="C12" s="223"/>
      <c r="E12" s="65" t="s">
        <v>620</v>
      </c>
      <c r="F12" s="65" t="s">
        <v>585</v>
      </c>
      <c r="G12" s="65" t="s">
        <v>621</v>
      </c>
      <c r="H12" s="65" t="s">
        <v>622</v>
      </c>
    </row>
    <row r="13" spans="2:12" ht="11.25" customHeight="1">
      <c r="B13" s="2432" t="s">
        <v>286</v>
      </c>
      <c r="C13" s="2433"/>
      <c r="D13" s="65" t="s">
        <v>623</v>
      </c>
      <c r="E13" s="65" t="s">
        <v>624</v>
      </c>
      <c r="F13" s="65" t="s">
        <v>604</v>
      </c>
      <c r="G13" s="65" t="s">
        <v>604</v>
      </c>
      <c r="H13" s="65" t="s">
        <v>624</v>
      </c>
    </row>
    <row r="14" spans="2:12" ht="11.25" customHeight="1">
      <c r="B14" s="12">
        <v>1</v>
      </c>
      <c r="C14" s="574" t="s">
        <v>625</v>
      </c>
      <c r="D14" s="332">
        <v>3202394.601467221</v>
      </c>
      <c r="E14" s="332">
        <v>2615388.4679118539</v>
      </c>
      <c r="F14" s="332">
        <v>17020.692250728367</v>
      </c>
      <c r="G14" s="332">
        <v>569985.44130463898</v>
      </c>
      <c r="H14" s="332">
        <v>196375.49659215836</v>
      </c>
    </row>
    <row r="15" spans="2:12" ht="11.25" customHeight="1">
      <c r="B15" s="1318">
        <v>2</v>
      </c>
      <c r="C15" s="1339" t="s">
        <v>626</v>
      </c>
      <c r="D15" s="1340">
        <v>-191311.90609928139</v>
      </c>
      <c r="E15" s="1340">
        <v>-28138.631962339401</v>
      </c>
      <c r="F15" s="1340"/>
      <c r="G15" s="1340">
        <v>-163173.274136942</v>
      </c>
      <c r="H15" s="1341">
        <v>-165932.565966942</v>
      </c>
    </row>
    <row r="16" spans="2:12" s="3" customFormat="1" ht="11.25" customHeight="1">
      <c r="B16" s="2">
        <v>3</v>
      </c>
      <c r="C16" s="164" t="s">
        <v>627</v>
      </c>
      <c r="D16" s="94">
        <v>3011082.6953679398</v>
      </c>
      <c r="E16" s="94">
        <v>2587249.8359495145</v>
      </c>
      <c r="F16" s="94">
        <v>17020.692250728367</v>
      </c>
      <c r="G16" s="94">
        <v>406812.16716769699</v>
      </c>
      <c r="H16" s="94">
        <v>30442.930625216366</v>
      </c>
      <c r="I16" s="25"/>
    </row>
    <row r="17" spans="2:9" ht="11.25" customHeight="1">
      <c r="B17" s="12">
        <v>4</v>
      </c>
      <c r="C17" s="236" t="s">
        <v>628</v>
      </c>
      <c r="D17" s="94">
        <v>913766.77502914926</v>
      </c>
      <c r="E17" s="94">
        <v>913766.77502914926</v>
      </c>
      <c r="F17" s="94"/>
      <c r="G17" s="94"/>
      <c r="H17" s="350"/>
    </row>
    <row r="18" spans="2:9" ht="11.25" customHeight="1">
      <c r="B18" s="12">
        <v>5</v>
      </c>
      <c r="C18" s="236" t="s">
        <v>629</v>
      </c>
      <c r="D18" s="94">
        <v>5137.48592000797</v>
      </c>
      <c r="E18" s="94">
        <v>5137.48592000797</v>
      </c>
      <c r="F18" s="94"/>
      <c r="G18" s="94"/>
      <c r="H18" s="350"/>
    </row>
    <row r="19" spans="2:9" ht="11.25" customHeight="1">
      <c r="B19" s="12">
        <v>6</v>
      </c>
      <c r="C19" s="236" t="s">
        <v>630</v>
      </c>
      <c r="D19" s="94">
        <v>-345336.38257007778</v>
      </c>
      <c r="E19" s="94"/>
      <c r="F19" s="94"/>
      <c r="G19" s="94">
        <v>-345336.38257007778</v>
      </c>
      <c r="H19" s="350"/>
    </row>
    <row r="20" spans="2:9" ht="11.25" customHeight="1">
      <c r="B20" s="12">
        <v>7</v>
      </c>
      <c r="C20" s="236" t="s">
        <v>631</v>
      </c>
      <c r="D20" s="94">
        <v>6164.1398838856703</v>
      </c>
      <c r="E20" s="94">
        <v>6164.1398838856703</v>
      </c>
      <c r="F20" s="210"/>
      <c r="G20" s="94"/>
      <c r="H20" s="350"/>
    </row>
    <row r="21" spans="2:9" s="3" customFormat="1" ht="11.25" customHeight="1">
      <c r="B21" s="2">
        <v>8</v>
      </c>
      <c r="C21" s="164" t="s">
        <v>632</v>
      </c>
      <c r="D21" s="94">
        <v>0</v>
      </c>
      <c r="E21" s="575"/>
      <c r="F21" s="94"/>
      <c r="G21" s="94"/>
      <c r="H21" s="350"/>
    </row>
    <row r="22" spans="2:9" s="3" customFormat="1" ht="11.25" customHeight="1">
      <c r="B22" s="2">
        <v>9</v>
      </c>
      <c r="C22" s="164" t="s">
        <v>633</v>
      </c>
      <c r="D22" s="94">
        <v>-444040.06599977741</v>
      </c>
      <c r="E22" s="210">
        <v>-444040.06599977741</v>
      </c>
      <c r="F22" s="94"/>
      <c r="G22" s="94"/>
      <c r="H22" s="350"/>
    </row>
    <row r="23" spans="2:9" s="3" customFormat="1" ht="11.25" customHeight="1">
      <c r="B23" s="2">
        <v>10</v>
      </c>
      <c r="C23" s="164" t="s">
        <v>634</v>
      </c>
      <c r="D23" s="94"/>
      <c r="E23" s="575"/>
      <c r="F23" s="94"/>
      <c r="G23" s="94"/>
      <c r="H23" s="350"/>
    </row>
    <row r="24" spans="2:9" ht="11.25" customHeight="1">
      <c r="B24" s="1318">
        <v>11</v>
      </c>
      <c r="C24" s="236" t="s">
        <v>635</v>
      </c>
      <c r="D24" s="94">
        <v>10928.416005115185</v>
      </c>
      <c r="E24" s="94">
        <v>10928.416005115185</v>
      </c>
      <c r="F24" s="94"/>
      <c r="G24" s="94"/>
      <c r="H24" s="350"/>
    </row>
    <row r="25" spans="2:9" s="34" customFormat="1" ht="11.25" customHeight="1">
      <c r="B25" s="1342">
        <v>12</v>
      </c>
      <c r="C25" s="576" t="s">
        <v>636</v>
      </c>
      <c r="D25" s="577">
        <v>3157703.0636362424</v>
      </c>
      <c r="E25" s="577">
        <v>3079206.5867878948</v>
      </c>
      <c r="F25" s="577">
        <v>17020.692250728367</v>
      </c>
      <c r="G25" s="577">
        <v>61475.784597619204</v>
      </c>
      <c r="H25" s="719"/>
      <c r="I25" s="99"/>
    </row>
    <row r="26" spans="2:9" s="34" customFormat="1" ht="11.25" customHeight="1">
      <c r="B26" s="29"/>
      <c r="C26" s="887"/>
      <c r="D26" s="231"/>
      <c r="E26" s="231"/>
      <c r="F26" s="231"/>
      <c r="G26" s="231"/>
      <c r="H26" s="231"/>
      <c r="I26" s="99"/>
    </row>
    <row r="27" spans="2:9" s="34" customFormat="1" ht="11.25" customHeight="1">
      <c r="B27" s="29"/>
      <c r="C27" s="887"/>
      <c r="D27" s="231"/>
      <c r="E27" s="231"/>
      <c r="F27" s="231"/>
      <c r="G27" s="231"/>
      <c r="H27" s="231"/>
      <c r="I27" s="99"/>
    </row>
    <row r="28" spans="2:9" ht="11.25" customHeight="1">
      <c r="B28" s="12"/>
      <c r="D28" s="505"/>
      <c r="E28" s="3"/>
      <c r="F28" s="3"/>
      <c r="G28" s="3"/>
      <c r="H28" s="3"/>
      <c r="I28" s="3"/>
    </row>
    <row r="29" spans="2:9" ht="11.25" customHeight="1">
      <c r="B29" s="573" t="s">
        <v>287</v>
      </c>
      <c r="C29" s="573"/>
      <c r="D29" s="1063" t="s">
        <v>292</v>
      </c>
      <c r="E29" s="1063" t="s">
        <v>294</v>
      </c>
      <c r="F29" s="1063" t="s">
        <v>296</v>
      </c>
      <c r="G29" s="1063" t="s">
        <v>298</v>
      </c>
      <c r="H29" s="1063" t="s">
        <v>303</v>
      </c>
    </row>
    <row r="30" spans="2:9" ht="11.25" customHeight="1">
      <c r="B30" s="15"/>
      <c r="D30" s="459"/>
      <c r="E30" s="2409" t="s">
        <v>619</v>
      </c>
      <c r="F30" s="2409"/>
      <c r="G30" s="2409"/>
      <c r="H30" s="2409"/>
    </row>
    <row r="31" spans="2:9" ht="11.25" customHeight="1">
      <c r="B31" s="15"/>
      <c r="C31" s="223"/>
      <c r="E31" s="65" t="s">
        <v>620</v>
      </c>
      <c r="F31" s="65" t="s">
        <v>585</v>
      </c>
      <c r="G31" s="65" t="s">
        <v>621</v>
      </c>
      <c r="H31" s="65" t="s">
        <v>622</v>
      </c>
    </row>
    <row r="32" spans="2:9" ht="11.25" customHeight="1">
      <c r="B32" s="2417" t="s">
        <v>286</v>
      </c>
      <c r="C32" s="2429"/>
      <c r="D32" s="65" t="s">
        <v>623</v>
      </c>
      <c r="E32" s="65" t="s">
        <v>624</v>
      </c>
      <c r="F32" s="65" t="s">
        <v>604</v>
      </c>
      <c r="G32" s="65" t="s">
        <v>604</v>
      </c>
      <c r="H32" s="65" t="s">
        <v>624</v>
      </c>
    </row>
    <row r="33" spans="2:9" ht="11.25" customHeight="1">
      <c r="B33" s="12">
        <v>1</v>
      </c>
      <c r="C33" s="574" t="s">
        <v>625</v>
      </c>
      <c r="D33" s="332">
        <v>3049461</v>
      </c>
      <c r="E33" s="332">
        <v>2667038</v>
      </c>
      <c r="F33" s="332"/>
      <c r="G33" s="332">
        <v>382423</v>
      </c>
      <c r="H33" s="332">
        <v>219475</v>
      </c>
    </row>
    <row r="34" spans="2:9" ht="11.25" customHeight="1">
      <c r="B34" s="1318">
        <v>2</v>
      </c>
      <c r="C34" s="1339" t="s">
        <v>626</v>
      </c>
      <c r="D34" s="1340">
        <v>-212366</v>
      </c>
      <c r="E34" s="1340">
        <v>-25039</v>
      </c>
      <c r="F34" s="1340"/>
      <c r="G34" s="1340">
        <v>-187327</v>
      </c>
      <c r="H34" s="1341">
        <v>-190363</v>
      </c>
    </row>
    <row r="35" spans="2:9" ht="11.25" customHeight="1">
      <c r="B35" s="2">
        <v>3</v>
      </c>
      <c r="C35" s="164" t="s">
        <v>627</v>
      </c>
      <c r="D35" s="94">
        <v>2837095</v>
      </c>
      <c r="E35" s="94">
        <v>2642000</v>
      </c>
      <c r="F35" s="94">
        <v>0</v>
      </c>
      <c r="G35" s="94">
        <v>195095</v>
      </c>
      <c r="H35" s="94">
        <v>29111</v>
      </c>
      <c r="I35" s="67"/>
    </row>
    <row r="36" spans="2:9" ht="11.25" customHeight="1">
      <c r="B36" s="12">
        <v>4</v>
      </c>
      <c r="C36" s="236" t="s">
        <v>628</v>
      </c>
      <c r="D36" s="94">
        <v>845008</v>
      </c>
      <c r="E36" s="94">
        <v>845008</v>
      </c>
      <c r="F36" s="94"/>
      <c r="G36" s="94"/>
      <c r="H36" s="350"/>
      <c r="I36" s="67"/>
    </row>
    <row r="37" spans="2:9" ht="11.25" customHeight="1">
      <c r="B37" s="12">
        <v>5</v>
      </c>
      <c r="C37" s="236" t="s">
        <v>629</v>
      </c>
      <c r="D37" s="94">
        <v>4270.5089063952901</v>
      </c>
      <c r="E37" s="94">
        <v>4270.5089063952901</v>
      </c>
      <c r="F37" s="94"/>
      <c r="G37" s="94"/>
      <c r="H37" s="350"/>
    </row>
    <row r="38" spans="2:9" ht="11.25" customHeight="1">
      <c r="B38" s="12">
        <v>6</v>
      </c>
      <c r="C38" s="236" t="s">
        <v>630</v>
      </c>
      <c r="D38" s="94">
        <v>-140629</v>
      </c>
      <c r="E38" s="94"/>
      <c r="F38" s="94"/>
      <c r="G38" s="94">
        <v>-140629</v>
      </c>
      <c r="H38" s="350"/>
      <c r="I38" s="67"/>
    </row>
    <row r="39" spans="2:9" ht="11.25" customHeight="1">
      <c r="B39" s="12">
        <v>7</v>
      </c>
      <c r="C39" s="236" t="s">
        <v>631</v>
      </c>
      <c r="D39" s="94">
        <v>7008</v>
      </c>
      <c r="E39" s="94">
        <v>7007.5353182009721</v>
      </c>
      <c r="F39" s="210"/>
      <c r="G39" s="94"/>
      <c r="H39" s="350"/>
      <c r="I39" s="67"/>
    </row>
    <row r="40" spans="2:9" ht="11.25" customHeight="1">
      <c r="B40" s="2">
        <v>8</v>
      </c>
      <c r="C40" s="164" t="s">
        <v>637</v>
      </c>
      <c r="D40" s="94">
        <v>0</v>
      </c>
      <c r="E40" s="94"/>
      <c r="F40" s="94"/>
      <c r="G40" s="94"/>
      <c r="H40" s="350"/>
      <c r="I40" s="67"/>
    </row>
    <row r="41" spans="2:9" ht="11.25" customHeight="1">
      <c r="B41" s="2">
        <v>9</v>
      </c>
      <c r="C41" s="164" t="s">
        <v>633</v>
      </c>
      <c r="D41" s="94">
        <v>-413043</v>
      </c>
      <c r="E41" s="94">
        <v>-413043.02719269361</v>
      </c>
      <c r="F41" s="94"/>
      <c r="G41" s="94"/>
      <c r="H41" s="350"/>
      <c r="I41" s="67"/>
    </row>
    <row r="42" spans="2:9" ht="11.25" customHeight="1">
      <c r="B42" s="2">
        <v>10</v>
      </c>
      <c r="C42" s="164" t="s">
        <v>634</v>
      </c>
      <c r="D42" s="94"/>
      <c r="E42" s="575"/>
      <c r="F42" s="94"/>
      <c r="G42" s="94"/>
      <c r="H42" s="350"/>
    </row>
    <row r="43" spans="2:9" ht="11.25" customHeight="1">
      <c r="B43" s="1318">
        <v>11</v>
      </c>
      <c r="C43" s="236" t="s">
        <v>635</v>
      </c>
      <c r="D43" s="94">
        <v>12272.739353064389</v>
      </c>
      <c r="E43" s="94">
        <v>12272.739353064389</v>
      </c>
      <c r="F43" s="94"/>
      <c r="G43" s="94"/>
      <c r="H43" s="350"/>
    </row>
    <row r="44" spans="2:9" ht="11.25" customHeight="1">
      <c r="B44" s="1342">
        <v>12</v>
      </c>
      <c r="C44" s="576" t="s">
        <v>636</v>
      </c>
      <c r="D44" s="577">
        <v>3151982</v>
      </c>
      <c r="E44" s="577">
        <v>3097516</v>
      </c>
      <c r="F44" s="577">
        <v>0</v>
      </c>
      <c r="G44" s="577">
        <v>54467</v>
      </c>
      <c r="H44" s="719"/>
    </row>
    <row r="45" spans="2:9" ht="6" customHeight="1">
      <c r="D45" s="3"/>
      <c r="E45" s="3"/>
      <c r="F45" s="3"/>
      <c r="G45" s="3"/>
      <c r="H45" s="3"/>
    </row>
    <row r="46" spans="2:9">
      <c r="B46" s="359" t="s">
        <v>638</v>
      </c>
      <c r="E46" s="512"/>
    </row>
    <row r="49" spans="2:2">
      <c r="B49" s="20"/>
    </row>
    <row r="50" spans="2:2">
      <c r="B50" s="20"/>
    </row>
    <row r="51" spans="2:2">
      <c r="B51" s="21"/>
    </row>
    <row r="52" spans="2:2">
      <c r="B52" s="12"/>
    </row>
    <row r="53" spans="2:2">
      <c r="B53" s="12"/>
    </row>
    <row r="54" spans="2:2">
      <c r="B54" s="12"/>
    </row>
    <row r="55" spans="2:2">
      <c r="B55" s="12"/>
    </row>
    <row r="56" spans="2:2">
      <c r="B56" s="12"/>
    </row>
    <row r="57" spans="2:2">
      <c r="B57" s="12"/>
    </row>
    <row r="58" spans="2:2">
      <c r="B58" s="12"/>
    </row>
    <row r="59" spans="2:2">
      <c r="B59" s="12"/>
    </row>
    <row r="60" spans="2:2">
      <c r="B60" s="23"/>
    </row>
    <row r="61" spans="2:2">
      <c r="B61" s="23"/>
    </row>
    <row r="62" spans="2:2">
      <c r="B62" s="23"/>
    </row>
    <row r="63" spans="2:2">
      <c r="B63" s="23"/>
    </row>
    <row r="64" spans="2:2">
      <c r="B64" s="23"/>
    </row>
    <row r="65" spans="2:2">
      <c r="B65" s="23"/>
    </row>
    <row r="66" spans="2:2">
      <c r="B66" s="23"/>
    </row>
    <row r="67" spans="2:2">
      <c r="B67" s="23"/>
    </row>
  </sheetData>
  <mergeCells count="6">
    <mergeCell ref="B32:C32"/>
    <mergeCell ref="B3:I3"/>
    <mergeCell ref="B7:H7"/>
    <mergeCell ref="E11:H11"/>
    <mergeCell ref="E30:H30"/>
    <mergeCell ref="B13:C13"/>
  </mergeCells>
  <hyperlinks>
    <hyperlink ref="B3" location="Contents!A1" display="Back to index page" xr:uid="{2CAC59E3-0B78-4C75-9337-8310632B02C1}"/>
  </hyperlinks>
  <pageMargins left="0.23622047244094491" right="0.23622047244094491" top="0.74803149606299213" bottom="0.74803149606299213"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EEB-D554-4B93-BB34-441F4B201F24}">
  <sheetPr codeName="Ark24">
    <tabColor rgb="FF007272"/>
  </sheetPr>
  <dimension ref="A1:W77"/>
  <sheetViews>
    <sheetView showGridLines="0" showRowColHeaders="0" zoomScaleNormal="100" workbookViewId="0"/>
  </sheetViews>
  <sheetFormatPr baseColWidth="10" defaultColWidth="9.140625" defaultRowHeight="15"/>
  <cols>
    <col min="1" max="1" width="2.5703125" customWidth="1"/>
    <col min="2" max="2" width="4.85546875" customWidth="1"/>
    <col min="3" max="3" width="24.85546875" customWidth="1"/>
    <col min="4" max="6" width="14.42578125" customWidth="1"/>
    <col min="7" max="7" width="0.5703125" customWidth="1"/>
    <col min="8" max="10" width="14.42578125" customWidth="1"/>
    <col min="11" max="11" width="0.5703125" customWidth="1"/>
    <col min="12" max="14" width="14.42578125" customWidth="1"/>
    <col min="15" max="15" width="0.5703125" customWidth="1"/>
    <col min="16" max="21" width="14.42578125" customWidth="1"/>
  </cols>
  <sheetData>
    <row r="1" spans="1:21" s="10" customFormat="1" ht="11.25" customHeight="1">
      <c r="A1" s="7"/>
      <c r="B1" s="7"/>
      <c r="C1" s="8"/>
      <c r="D1" s="8"/>
      <c r="E1" s="9"/>
      <c r="F1" s="9"/>
      <c r="G1" s="9"/>
      <c r="H1" s="9"/>
      <c r="I1" s="9"/>
      <c r="J1" s="9"/>
      <c r="K1" s="9"/>
    </row>
    <row r="2" spans="1:21" s="10" customFormat="1" ht="5.25" customHeight="1">
      <c r="A2" s="7"/>
      <c r="B2" s="7"/>
      <c r="C2" s="8"/>
      <c r="D2" s="8"/>
      <c r="E2" s="9"/>
      <c r="F2" s="9"/>
      <c r="G2" s="9"/>
      <c r="H2" s="9"/>
      <c r="I2" s="9"/>
      <c r="J2" s="9"/>
      <c r="K2" s="9"/>
    </row>
    <row r="3" spans="1:21" s="12" customFormat="1" ht="12.75" customHeight="1">
      <c r="A3" s="11"/>
      <c r="B3" s="235" t="s">
        <v>280</v>
      </c>
      <c r="C3" s="235"/>
      <c r="D3" s="235"/>
      <c r="E3" s="235"/>
      <c r="F3" s="235"/>
      <c r="G3" s="235"/>
      <c r="H3" s="235"/>
      <c r="I3" s="235"/>
      <c r="J3" s="235"/>
      <c r="K3" s="235"/>
    </row>
    <row r="4" spans="1:21" s="10" customFormat="1" ht="5.25" customHeight="1">
      <c r="A4" s="7"/>
      <c r="B4" s="7"/>
      <c r="C4" s="8"/>
      <c r="D4" s="8"/>
      <c r="E4" s="9"/>
      <c r="F4" s="9"/>
      <c r="G4" s="9"/>
      <c r="H4" s="9"/>
      <c r="I4" s="9"/>
      <c r="J4" s="9"/>
      <c r="K4" s="9"/>
      <c r="M4" s="7"/>
      <c r="N4" s="7"/>
      <c r="O4" s="7"/>
    </row>
    <row r="5" spans="1:21" s="6" customFormat="1" ht="15.75" customHeight="1">
      <c r="A5" s="13"/>
      <c r="B5" s="2444" t="s">
        <v>855</v>
      </c>
      <c r="C5" s="2444"/>
      <c r="D5" s="2444"/>
      <c r="E5" s="2444"/>
      <c r="F5" s="2444"/>
      <c r="G5" s="2444"/>
      <c r="H5" s="2444"/>
      <c r="I5" s="2444"/>
      <c r="J5" s="2444"/>
      <c r="K5" s="2444"/>
      <c r="L5" s="2444"/>
    </row>
    <row r="6" spans="1:21" s="6" customFormat="1" ht="11.25" customHeight="1">
      <c r="A6" s="13"/>
      <c r="B6" s="14"/>
    </row>
    <row r="7" spans="1:21" ht="60.75" customHeight="1">
      <c r="B7" s="2394" t="s">
        <v>3133</v>
      </c>
      <c r="C7" s="2394"/>
      <c r="D7" s="2394"/>
      <c r="E7" s="2394"/>
      <c r="F7" s="2394"/>
      <c r="G7" s="2394"/>
      <c r="H7" s="2394"/>
      <c r="I7" s="2394"/>
      <c r="J7" s="2394"/>
      <c r="K7" s="2394"/>
      <c r="L7" s="2394"/>
      <c r="M7" s="2394"/>
      <c r="N7" s="2394"/>
      <c r="O7" s="2394"/>
      <c r="P7" s="2394"/>
      <c r="Q7" s="2394"/>
      <c r="R7" s="2394"/>
      <c r="S7" s="2394"/>
      <c r="T7" s="2394"/>
      <c r="U7" s="2394"/>
    </row>
    <row r="8" spans="1:21" ht="11.25" customHeight="1">
      <c r="B8" s="783"/>
      <c r="C8" s="783"/>
      <c r="D8" s="783"/>
      <c r="E8" s="783"/>
      <c r="F8" s="783"/>
      <c r="G8" s="783"/>
      <c r="H8" s="783"/>
      <c r="I8" s="783"/>
      <c r="J8" s="783"/>
      <c r="K8" s="783"/>
      <c r="L8" s="783"/>
      <c r="M8" s="783"/>
      <c r="N8" s="783"/>
      <c r="O8" s="783"/>
      <c r="P8" s="783"/>
      <c r="Q8" s="783"/>
      <c r="R8" s="783"/>
      <c r="S8" s="783"/>
      <c r="T8" s="783"/>
      <c r="U8" s="783"/>
    </row>
    <row r="9" spans="1:21" ht="11.25" customHeight="1"/>
    <row r="10" spans="1:21" s="145" customFormat="1" ht="11.25" customHeight="1">
      <c r="B10" s="2443" t="s">
        <v>2662</v>
      </c>
      <c r="C10" s="2443"/>
      <c r="D10" s="599" t="s">
        <v>292</v>
      </c>
      <c r="E10" s="599" t="s">
        <v>294</v>
      </c>
      <c r="F10" s="599" t="s">
        <v>296</v>
      </c>
      <c r="G10" s="599"/>
      <c r="H10" s="599" t="s">
        <v>298</v>
      </c>
      <c r="I10" s="599" t="s">
        <v>303</v>
      </c>
      <c r="J10" s="599" t="s">
        <v>310</v>
      </c>
      <c r="K10" s="599"/>
      <c r="L10" s="599" t="s">
        <v>312</v>
      </c>
      <c r="M10" s="599" t="s">
        <v>317</v>
      </c>
      <c r="N10" s="599" t="s">
        <v>323</v>
      </c>
      <c r="O10" s="599"/>
      <c r="P10" s="599" t="s">
        <v>346</v>
      </c>
      <c r="Q10" s="599" t="s">
        <v>370</v>
      </c>
      <c r="R10" s="599" t="s">
        <v>755</v>
      </c>
      <c r="S10" s="599" t="s">
        <v>856</v>
      </c>
      <c r="T10" s="599" t="s">
        <v>857</v>
      </c>
      <c r="U10" s="599" t="s">
        <v>858</v>
      </c>
    </row>
    <row r="11" spans="1:21" s="3" customFormat="1" ht="11.25" customHeight="1">
      <c r="B11" s="245"/>
      <c r="C11" s="245"/>
      <c r="K11" s="209"/>
      <c r="L11" s="2436" t="s">
        <v>859</v>
      </c>
      <c r="M11" s="2437"/>
      <c r="N11" s="2437"/>
      <c r="O11" s="2437"/>
      <c r="P11" s="2437"/>
      <c r="Q11" s="2437"/>
      <c r="R11" s="2437"/>
      <c r="S11" s="2438"/>
    </row>
    <row r="12" spans="1:21" s="3" customFormat="1" ht="11.25" customHeight="1">
      <c r="B12" s="245"/>
      <c r="C12" s="245"/>
      <c r="K12" s="209"/>
      <c r="L12" s="792"/>
      <c r="M12" s="1687"/>
      <c r="N12" s="1687"/>
      <c r="O12" s="1687"/>
      <c r="P12" s="2438" t="s">
        <v>2474</v>
      </c>
      <c r="Q12" s="2438"/>
      <c r="R12" s="2438"/>
      <c r="S12" s="2438"/>
    </row>
    <row r="13" spans="1:21" s="3" customFormat="1" ht="11.25" customHeight="1">
      <c r="B13" s="245"/>
      <c r="C13" s="245"/>
      <c r="D13" s="146"/>
      <c r="E13" s="146"/>
      <c r="F13" s="146"/>
      <c r="G13" s="146"/>
      <c r="H13" s="146"/>
      <c r="I13" s="146"/>
      <c r="J13" s="146"/>
      <c r="K13" s="209"/>
      <c r="O13" s="147"/>
      <c r="P13" s="2438" t="s">
        <v>2475</v>
      </c>
      <c r="Q13" s="2438"/>
      <c r="R13" s="2438"/>
      <c r="S13" s="2438"/>
      <c r="T13" s="209"/>
      <c r="U13" s="209"/>
    </row>
    <row r="14" spans="1:21" s="3" customFormat="1" ht="11.25" customHeight="1">
      <c r="B14" s="245"/>
      <c r="C14" s="245"/>
      <c r="D14" s="2439" t="s">
        <v>756</v>
      </c>
      <c r="E14" s="2439"/>
      <c r="F14" s="2439"/>
      <c r="G14" s="2439"/>
      <c r="H14" s="2439"/>
      <c r="I14" s="2439"/>
      <c r="J14" s="2439"/>
      <c r="K14" s="209"/>
      <c r="L14" s="2438" t="s">
        <v>861</v>
      </c>
      <c r="M14" s="2438"/>
      <c r="N14" s="2438"/>
      <c r="O14" s="147"/>
      <c r="P14" s="2438" t="s">
        <v>2476</v>
      </c>
      <c r="Q14" s="2438"/>
      <c r="R14" s="2438"/>
      <c r="S14" s="2438"/>
      <c r="T14" s="2438" t="s">
        <v>863</v>
      </c>
      <c r="U14" s="2438"/>
    </row>
    <row r="15" spans="1:21" s="3" customFormat="1" ht="11.25" customHeight="1">
      <c r="B15" s="245"/>
      <c r="C15" s="245"/>
      <c r="D15" s="2441" t="s">
        <v>757</v>
      </c>
      <c r="E15" s="2441"/>
      <c r="F15" s="2441"/>
      <c r="G15" s="473"/>
      <c r="H15" s="2441" t="s">
        <v>758</v>
      </c>
      <c r="I15" s="2441"/>
      <c r="J15" s="2441"/>
      <c r="K15" s="209"/>
      <c r="L15" s="2440" t="s">
        <v>864</v>
      </c>
      <c r="M15" s="2440"/>
      <c r="N15" s="2440"/>
      <c r="O15" s="209"/>
      <c r="P15" s="2391" t="s">
        <v>865</v>
      </c>
      <c r="Q15" s="2391"/>
      <c r="R15" s="2391"/>
      <c r="S15" s="2438"/>
      <c r="T15" s="2391" t="s">
        <v>866</v>
      </c>
      <c r="U15" s="2391"/>
    </row>
    <row r="16" spans="1:21" s="3" customFormat="1" ht="11.25" customHeight="1">
      <c r="B16" s="245"/>
      <c r="C16" s="245"/>
      <c r="D16" s="78"/>
      <c r="E16" s="389"/>
      <c r="F16" s="65"/>
      <c r="G16" s="65"/>
      <c r="H16" s="65"/>
      <c r="I16" s="65"/>
      <c r="J16" s="65"/>
      <c r="K16" s="65"/>
      <c r="L16" s="65"/>
      <c r="M16" s="65"/>
      <c r="N16" s="65"/>
      <c r="O16" s="65"/>
      <c r="P16" s="65"/>
      <c r="Q16" s="65"/>
      <c r="R16" s="65"/>
      <c r="S16" s="65" t="s">
        <v>820</v>
      </c>
      <c r="T16" s="65" t="s">
        <v>867</v>
      </c>
      <c r="U16" s="65" t="s">
        <v>868</v>
      </c>
    </row>
    <row r="17" spans="2:23" s="3" customFormat="1" ht="11.25" customHeight="1">
      <c r="B17" s="2434" t="s">
        <v>286</v>
      </c>
      <c r="C17" s="2435"/>
      <c r="D17" s="1334"/>
      <c r="E17" s="1316" t="s">
        <v>869</v>
      </c>
      <c r="F17" s="1316" t="s">
        <v>870</v>
      </c>
      <c r="G17" s="1316"/>
      <c r="H17" s="1316"/>
      <c r="I17" s="1316" t="s">
        <v>870</v>
      </c>
      <c r="J17" s="1316" t="s">
        <v>871</v>
      </c>
      <c r="K17" s="1316"/>
      <c r="L17" s="1316"/>
      <c r="M17" s="1316" t="s">
        <v>869</v>
      </c>
      <c r="N17" s="1316" t="s">
        <v>870</v>
      </c>
      <c r="O17" s="1316"/>
      <c r="P17" s="1316"/>
      <c r="Q17" s="1316" t="s">
        <v>870</v>
      </c>
      <c r="R17" s="1316" t="s">
        <v>871</v>
      </c>
      <c r="S17" s="1316" t="s">
        <v>872</v>
      </c>
      <c r="T17" s="1316" t="s">
        <v>873</v>
      </c>
      <c r="U17" s="1316" t="s">
        <v>873</v>
      </c>
    </row>
    <row r="18" spans="2:23" s="3" customFormat="1" ht="11.25" customHeight="1">
      <c r="B18" s="432" t="s">
        <v>734</v>
      </c>
      <c r="C18" s="242" t="s">
        <v>874</v>
      </c>
      <c r="D18" s="78"/>
      <c r="E18" s="65"/>
      <c r="F18" s="65"/>
      <c r="G18" s="65"/>
      <c r="H18" s="65"/>
      <c r="I18" s="65"/>
      <c r="J18" s="65"/>
      <c r="K18" s="65"/>
      <c r="L18" s="65"/>
      <c r="M18" s="65"/>
      <c r="N18" s="65"/>
      <c r="O18" s="65"/>
      <c r="P18" s="65"/>
      <c r="Q18" s="65"/>
      <c r="R18" s="65"/>
      <c r="S18" s="65"/>
      <c r="T18" s="65"/>
      <c r="U18" s="65"/>
      <c r="V18" s="34"/>
      <c r="W18" s="25"/>
    </row>
    <row r="19" spans="2:23" s="3" customFormat="1" ht="11.25" customHeight="1">
      <c r="B19" s="432"/>
      <c r="C19" s="307" t="s">
        <v>875</v>
      </c>
      <c r="D19" s="2121">
        <v>438706.95662700001</v>
      </c>
      <c r="E19" s="538">
        <v>438706.95662700001</v>
      </c>
      <c r="F19" s="538"/>
      <c r="G19" s="538"/>
      <c r="H19" s="538"/>
      <c r="I19" s="40"/>
      <c r="J19" s="40"/>
      <c r="K19" s="40"/>
      <c r="L19" s="40"/>
      <c r="M19" s="40"/>
      <c r="N19" s="40"/>
      <c r="O19" s="40"/>
      <c r="P19" s="40"/>
      <c r="Q19" s="40"/>
      <c r="R19" s="40"/>
      <c r="S19" s="40"/>
      <c r="T19" s="40"/>
      <c r="U19" s="40"/>
      <c r="V19" s="34"/>
      <c r="W19" s="25"/>
    </row>
    <row r="20" spans="2:23" s="99" customFormat="1" ht="11.25" customHeight="1">
      <c r="B20" s="433" t="s">
        <v>736</v>
      </c>
      <c r="C20" s="246" t="s">
        <v>737</v>
      </c>
      <c r="D20" s="539">
        <v>2418572.2712690001</v>
      </c>
      <c r="E20" s="539">
        <v>2249313.3098869999</v>
      </c>
      <c r="F20" s="539">
        <v>118286.324332</v>
      </c>
      <c r="G20" s="539"/>
      <c r="H20" s="539">
        <v>26387.792697000001</v>
      </c>
      <c r="I20" s="309"/>
      <c r="J20" s="309">
        <v>26302.112129000001</v>
      </c>
      <c r="K20" s="309"/>
      <c r="L20" s="309">
        <v>-1601.2768719999999</v>
      </c>
      <c r="M20" s="309">
        <v>-872.13187700000003</v>
      </c>
      <c r="N20" s="309">
        <v>-729.14499499999999</v>
      </c>
      <c r="O20" s="309"/>
      <c r="P20" s="309">
        <v>-5764.8782899999997</v>
      </c>
      <c r="Q20" s="309"/>
      <c r="R20" s="309">
        <v>-5764.8140599999997</v>
      </c>
      <c r="S20" s="309"/>
      <c r="T20" s="309">
        <v>2027491.1061440001</v>
      </c>
      <c r="U20" s="309">
        <v>20260.452735999999</v>
      </c>
    </row>
    <row r="21" spans="2:23" s="3" customFormat="1" ht="11.25" customHeight="1">
      <c r="B21" s="432" t="s">
        <v>738</v>
      </c>
      <c r="C21" s="282" t="s">
        <v>739</v>
      </c>
      <c r="D21" s="538">
        <v>31547.351780000001</v>
      </c>
      <c r="E21" s="538">
        <v>31547.351780000001</v>
      </c>
      <c r="F21" s="538"/>
      <c r="G21" s="538"/>
      <c r="H21" s="538"/>
      <c r="I21" s="40"/>
      <c r="J21" s="40"/>
      <c r="K21" s="40"/>
      <c r="L21" s="40"/>
      <c r="M21" s="40"/>
      <c r="N21" s="40"/>
      <c r="O21" s="40"/>
      <c r="P21" s="40"/>
      <c r="Q21" s="40"/>
      <c r="R21" s="40"/>
      <c r="S21" s="148"/>
      <c r="T21" s="40"/>
      <c r="U21" s="40"/>
    </row>
    <row r="22" spans="2:23" s="3" customFormat="1" ht="11.25" customHeight="1">
      <c r="B22" s="432" t="s">
        <v>740</v>
      </c>
      <c r="C22" s="282" t="s">
        <v>741</v>
      </c>
      <c r="D22" s="538">
        <v>6804.1037569999999</v>
      </c>
      <c r="E22" s="538">
        <v>6792.3383030000005</v>
      </c>
      <c r="F22" s="538">
        <v>11.765454</v>
      </c>
      <c r="G22" s="538"/>
      <c r="H22" s="538"/>
      <c r="I22" s="40"/>
      <c r="J22" s="40"/>
      <c r="K22" s="40"/>
      <c r="L22" s="40"/>
      <c r="M22" s="40"/>
      <c r="N22" s="40"/>
      <c r="O22" s="40"/>
      <c r="P22" s="40"/>
      <c r="Q22" s="40"/>
      <c r="R22" s="40"/>
      <c r="S22" s="148"/>
      <c r="T22" s="40">
        <v>164.78592599999999</v>
      </c>
      <c r="U22" s="40"/>
    </row>
    <row r="23" spans="2:23" s="3" customFormat="1" ht="11.25" customHeight="1">
      <c r="B23" s="432" t="s">
        <v>742</v>
      </c>
      <c r="C23" s="282" t="s">
        <v>743</v>
      </c>
      <c r="D23" s="538">
        <v>88174.281793999995</v>
      </c>
      <c r="E23" s="538">
        <v>87764.360025999995</v>
      </c>
      <c r="F23" s="538"/>
      <c r="G23" s="538"/>
      <c r="H23" s="538">
        <v>12.413828000000001</v>
      </c>
      <c r="I23" s="40"/>
      <c r="J23" s="40">
        <v>12.413828000000001</v>
      </c>
      <c r="K23" s="40"/>
      <c r="L23" s="40">
        <v>-6.6875330000000002</v>
      </c>
      <c r="M23" s="40">
        <v>-6.4541930000000001</v>
      </c>
      <c r="N23" s="40"/>
      <c r="O23" s="40"/>
      <c r="P23" s="40"/>
      <c r="Q23" s="40"/>
      <c r="R23" s="40"/>
      <c r="S23" s="148"/>
      <c r="T23" s="40">
        <v>595.71096399999999</v>
      </c>
      <c r="U23" s="40"/>
    </row>
    <row r="24" spans="2:23" s="3" customFormat="1" ht="11.25" customHeight="1">
      <c r="B24" s="432" t="s">
        <v>744</v>
      </c>
      <c r="C24" s="282" t="s">
        <v>745</v>
      </c>
      <c r="D24" s="538">
        <v>250607.65134499999</v>
      </c>
      <c r="E24" s="538">
        <v>249496.72628900001</v>
      </c>
      <c r="F24" s="538">
        <v>1110.925056</v>
      </c>
      <c r="G24" s="538"/>
      <c r="H24" s="538">
        <v>836.18924300000003</v>
      </c>
      <c r="I24" s="40"/>
      <c r="J24" s="40">
        <v>836.18924300000003</v>
      </c>
      <c r="K24" s="40"/>
      <c r="L24" s="40">
        <v>-14.899506000000001</v>
      </c>
      <c r="M24" s="40">
        <v>-13.910854</v>
      </c>
      <c r="N24" s="40">
        <v>-0.98865199999999998</v>
      </c>
      <c r="O24" s="40"/>
      <c r="P24" s="40">
        <v>-41.455261</v>
      </c>
      <c r="Q24" s="40"/>
      <c r="R24" s="40">
        <v>-41.455261</v>
      </c>
      <c r="S24" s="148"/>
      <c r="T24" s="40">
        <v>11573.119162999999</v>
      </c>
      <c r="U24" s="40">
        <v>787.71102299999995</v>
      </c>
    </row>
    <row r="25" spans="2:23" s="3" customFormat="1" ht="11.25" customHeight="1">
      <c r="B25" s="432" t="s">
        <v>746</v>
      </c>
      <c r="C25" s="282" t="s">
        <v>747</v>
      </c>
      <c r="D25" s="538">
        <v>932975.17051600001</v>
      </c>
      <c r="E25" s="538">
        <v>856506.63411999994</v>
      </c>
      <c r="F25" s="538">
        <v>75923.210995999994</v>
      </c>
      <c r="G25" s="538"/>
      <c r="H25" s="538">
        <v>20330.286040999999</v>
      </c>
      <c r="I25" s="40"/>
      <c r="J25" s="40">
        <v>20323.428640999999</v>
      </c>
      <c r="K25" s="40"/>
      <c r="L25" s="40">
        <v>-1082.3034970000001</v>
      </c>
      <c r="M25" s="40">
        <v>-602.55415000000005</v>
      </c>
      <c r="N25" s="40">
        <v>-479.749347</v>
      </c>
      <c r="O25" s="40"/>
      <c r="P25" s="40">
        <v>-4679.5235849999999</v>
      </c>
      <c r="Q25" s="40"/>
      <c r="R25" s="40">
        <v>-4679.5235849999999</v>
      </c>
      <c r="S25" s="148"/>
      <c r="T25" s="40">
        <v>907227.32213500002</v>
      </c>
      <c r="U25" s="40">
        <v>15591.598234999999</v>
      </c>
    </row>
    <row r="26" spans="2:23" s="310" customFormat="1" ht="11.25" customHeight="1">
      <c r="B26" s="432" t="s">
        <v>748</v>
      </c>
      <c r="C26" s="311" t="s">
        <v>780</v>
      </c>
      <c r="D26" s="880">
        <v>258117.01066</v>
      </c>
      <c r="E26" s="880">
        <v>222683.66034599999</v>
      </c>
      <c r="F26" s="880">
        <v>35266.484243999999</v>
      </c>
      <c r="G26" s="880"/>
      <c r="H26" s="880">
        <v>5960.5864529999999</v>
      </c>
      <c r="I26" s="313"/>
      <c r="J26" s="313">
        <v>5953.5204830000002</v>
      </c>
      <c r="K26" s="313"/>
      <c r="L26" s="313">
        <v>-567.28229399999998</v>
      </c>
      <c r="M26" s="313">
        <v>-240.32005899999999</v>
      </c>
      <c r="N26" s="313">
        <v>-326.96223500000002</v>
      </c>
      <c r="O26" s="313"/>
      <c r="P26" s="313">
        <v>-1764.8009079999999</v>
      </c>
      <c r="Q26" s="313"/>
      <c r="R26" s="313">
        <v>-1764.8012080000001</v>
      </c>
      <c r="S26" s="314"/>
      <c r="T26" s="313">
        <v>167837.958897</v>
      </c>
      <c r="U26" s="313">
        <v>4195.7855449999997</v>
      </c>
    </row>
    <row r="27" spans="2:23" s="3" customFormat="1" ht="11.25" customHeight="1">
      <c r="B27" s="432" t="s">
        <v>750</v>
      </c>
      <c r="C27" s="282" t="s">
        <v>749</v>
      </c>
      <c r="D27" s="538">
        <v>1108463.7120769999</v>
      </c>
      <c r="E27" s="538">
        <v>1017205.899369</v>
      </c>
      <c r="F27" s="538">
        <v>41240.287056000001</v>
      </c>
      <c r="G27" s="538"/>
      <c r="H27" s="538">
        <v>5208.8535849999998</v>
      </c>
      <c r="I27" s="40"/>
      <c r="J27" s="40">
        <v>5130.0304169999999</v>
      </c>
      <c r="K27" s="40"/>
      <c r="L27" s="40">
        <v>-497.072001</v>
      </c>
      <c r="M27" s="40">
        <v>-248.89834500000001</v>
      </c>
      <c r="N27" s="40">
        <v>-248.17365599999999</v>
      </c>
      <c r="O27" s="40"/>
      <c r="P27" s="40">
        <v>-1043.8994439999999</v>
      </c>
      <c r="Q27" s="40"/>
      <c r="R27" s="40">
        <v>-1043.835214</v>
      </c>
      <c r="S27" s="148"/>
      <c r="T27" s="40">
        <v>1107926.640506</v>
      </c>
      <c r="U27" s="40">
        <v>3881.143478</v>
      </c>
      <c r="V27" s="538"/>
      <c r="W27" s="538"/>
    </row>
    <row r="28" spans="2:23" s="99" customFormat="1" ht="11.25" customHeight="1">
      <c r="B28" s="433" t="s">
        <v>752</v>
      </c>
      <c r="C28" s="246" t="s">
        <v>781</v>
      </c>
      <c r="D28" s="539">
        <v>328049.62064199999</v>
      </c>
      <c r="E28" s="539">
        <v>280657.00572000002</v>
      </c>
      <c r="F28" s="539"/>
      <c r="G28" s="539"/>
      <c r="H28" s="539"/>
      <c r="I28" s="309"/>
      <c r="J28" s="309"/>
      <c r="K28" s="309"/>
      <c r="L28" s="309">
        <v>-2.4947560000000002</v>
      </c>
      <c r="M28" s="309">
        <v>-2.4947560000000002</v>
      </c>
      <c r="N28" s="309"/>
      <c r="O28" s="309"/>
      <c r="P28" s="309"/>
      <c r="Q28" s="309"/>
      <c r="R28" s="309"/>
      <c r="S28" s="315"/>
      <c r="T28" s="309"/>
      <c r="U28" s="309"/>
      <c r="V28" s="539"/>
    </row>
    <row r="29" spans="2:23" s="3" customFormat="1" ht="11.25" customHeight="1">
      <c r="B29" s="432" t="s">
        <v>782</v>
      </c>
      <c r="C29" s="282" t="s">
        <v>739</v>
      </c>
      <c r="D29" s="197">
        <v>542.72557900000004</v>
      </c>
      <c r="E29" s="40">
        <v>542.72557900000004</v>
      </c>
      <c r="F29" s="40"/>
      <c r="G29" s="40"/>
      <c r="H29" s="40"/>
      <c r="I29" s="40"/>
      <c r="J29" s="40"/>
      <c r="K29" s="40"/>
      <c r="L29" s="40"/>
      <c r="M29" s="40"/>
      <c r="N29" s="40"/>
      <c r="O29" s="40"/>
      <c r="P29" s="40"/>
      <c r="Q29" s="40"/>
      <c r="R29" s="40"/>
      <c r="S29" s="148"/>
      <c r="T29" s="40"/>
      <c r="U29" s="40"/>
    </row>
    <row r="30" spans="2:23" s="3" customFormat="1" ht="11.25" customHeight="1">
      <c r="B30" s="432" t="s">
        <v>783</v>
      </c>
      <c r="C30" s="282" t="s">
        <v>741</v>
      </c>
      <c r="D30" s="197">
        <v>82752.579505999995</v>
      </c>
      <c r="E30" s="40">
        <v>77875.456088000006</v>
      </c>
      <c r="F30" s="40"/>
      <c r="G30" s="40"/>
      <c r="H30" s="40"/>
      <c r="I30" s="40"/>
      <c r="J30" s="40"/>
      <c r="K30" s="40"/>
      <c r="L30" s="40">
        <v>-1.0982609999999999</v>
      </c>
      <c r="M30" s="40">
        <v>-1.0982609999999999</v>
      </c>
      <c r="N30" s="40"/>
      <c r="O30" s="40"/>
      <c r="P30" s="40"/>
      <c r="Q30" s="40"/>
      <c r="R30" s="40"/>
      <c r="S30" s="148"/>
      <c r="T30" s="40"/>
      <c r="U30" s="40"/>
    </row>
    <row r="31" spans="2:23" s="3" customFormat="1" ht="11.25" customHeight="1">
      <c r="B31" s="432" t="s">
        <v>784</v>
      </c>
      <c r="C31" s="282" t="s">
        <v>743</v>
      </c>
      <c r="D31" s="197">
        <v>213684.794199</v>
      </c>
      <c r="E31" s="40">
        <v>185213.559389</v>
      </c>
      <c r="F31" s="40"/>
      <c r="G31" s="40"/>
      <c r="H31" s="40"/>
      <c r="I31" s="40"/>
      <c r="J31" s="40"/>
      <c r="K31" s="40"/>
      <c r="L31" s="40"/>
      <c r="M31" s="40"/>
      <c r="N31" s="40"/>
      <c r="O31" s="40"/>
      <c r="P31" s="40"/>
      <c r="Q31" s="40"/>
      <c r="R31" s="40"/>
      <c r="S31" s="148"/>
      <c r="T31" s="40"/>
      <c r="U31" s="40"/>
    </row>
    <row r="32" spans="2:23" s="3" customFormat="1" ht="11.25" customHeight="1">
      <c r="B32" s="432" t="s">
        <v>785</v>
      </c>
      <c r="C32" s="282" t="s">
        <v>745</v>
      </c>
      <c r="D32" s="197">
        <v>42.471587999999997</v>
      </c>
      <c r="E32" s="40">
        <v>35.929361999999998</v>
      </c>
      <c r="F32" s="40"/>
      <c r="G32" s="40"/>
      <c r="H32" s="40"/>
      <c r="I32" s="40"/>
      <c r="J32" s="40"/>
      <c r="K32" s="40"/>
      <c r="L32" s="40"/>
      <c r="M32" s="40"/>
      <c r="N32" s="40"/>
      <c r="O32" s="40"/>
      <c r="P32" s="40"/>
      <c r="Q32" s="40"/>
      <c r="R32" s="40"/>
      <c r="S32" s="148"/>
      <c r="T32" s="40"/>
      <c r="U32" s="40"/>
    </row>
    <row r="33" spans="2:21" s="3" customFormat="1" ht="11.25" customHeight="1">
      <c r="B33" s="432" t="s">
        <v>786</v>
      </c>
      <c r="C33" s="282" t="s">
        <v>747</v>
      </c>
      <c r="D33" s="197">
        <v>31027.049770000001</v>
      </c>
      <c r="E33" s="40">
        <v>16989.335302</v>
      </c>
      <c r="F33" s="40"/>
      <c r="G33" s="40"/>
      <c r="H33" s="40"/>
      <c r="I33" s="40"/>
      <c r="J33" s="40"/>
      <c r="K33" s="40"/>
      <c r="L33" s="40">
        <v>-1.3183860000000001</v>
      </c>
      <c r="M33" s="40">
        <v>-1.3183860000000001</v>
      </c>
      <c r="N33" s="40"/>
      <c r="O33" s="40"/>
      <c r="P33" s="40"/>
      <c r="Q33" s="40"/>
      <c r="R33" s="40"/>
      <c r="S33" s="148"/>
      <c r="T33" s="40"/>
      <c r="U33" s="40"/>
    </row>
    <row r="34" spans="2:21" s="99" customFormat="1" ht="11.25" customHeight="1">
      <c r="B34" s="433" t="s">
        <v>787</v>
      </c>
      <c r="C34" s="246" t="s">
        <v>788</v>
      </c>
      <c r="D34" s="308">
        <v>931634.68705399998</v>
      </c>
      <c r="E34" s="309">
        <v>904799.82550100004</v>
      </c>
      <c r="F34" s="309">
        <v>26834.861552999999</v>
      </c>
      <c r="G34" s="309"/>
      <c r="H34" s="309">
        <v>1827.300937</v>
      </c>
      <c r="I34" s="309"/>
      <c r="J34" s="309">
        <v>1827.300937</v>
      </c>
      <c r="K34" s="309"/>
      <c r="L34" s="309">
        <v>-408.991108</v>
      </c>
      <c r="M34" s="309">
        <v>-224.61005499999999</v>
      </c>
      <c r="N34" s="309">
        <v>-184.38105300000001</v>
      </c>
      <c r="O34" s="309"/>
      <c r="P34" s="309">
        <v>-78.185464999999994</v>
      </c>
      <c r="Q34" s="309"/>
      <c r="R34" s="309">
        <v>-78.185464999999994</v>
      </c>
      <c r="S34" s="316"/>
      <c r="T34" s="309">
        <v>318642.11312300002</v>
      </c>
      <c r="U34" s="309">
        <v>1002.70133</v>
      </c>
    </row>
    <row r="35" spans="2:21" s="3" customFormat="1" ht="11.25" customHeight="1">
      <c r="B35" s="432" t="s">
        <v>789</v>
      </c>
      <c r="C35" s="282" t="s">
        <v>739</v>
      </c>
      <c r="D35" s="197"/>
      <c r="E35" s="40"/>
      <c r="F35" s="40"/>
      <c r="G35" s="40"/>
      <c r="H35" s="40"/>
      <c r="I35" s="40"/>
      <c r="J35" s="40"/>
      <c r="K35" s="40"/>
      <c r="L35" s="40"/>
      <c r="M35" s="40"/>
      <c r="N35" s="40"/>
      <c r="O35" s="40"/>
      <c r="P35" s="40"/>
      <c r="Q35" s="40"/>
      <c r="R35" s="40"/>
      <c r="S35" s="317"/>
      <c r="T35" s="40"/>
      <c r="U35" s="40"/>
    </row>
    <row r="36" spans="2:21" s="3" customFormat="1" ht="11.25" customHeight="1">
      <c r="B36" s="432" t="s">
        <v>790</v>
      </c>
      <c r="C36" s="282" t="s">
        <v>741</v>
      </c>
      <c r="D36" s="197">
        <v>13076.997727</v>
      </c>
      <c r="E36" s="40">
        <v>13076.997727</v>
      </c>
      <c r="F36" s="40"/>
      <c r="G36" s="40"/>
      <c r="H36" s="40"/>
      <c r="I36" s="40"/>
      <c r="J36" s="40"/>
      <c r="K36" s="40"/>
      <c r="L36" s="40"/>
      <c r="M36" s="40"/>
      <c r="N36" s="40"/>
      <c r="O36" s="40"/>
      <c r="P36" s="40"/>
      <c r="Q36" s="40"/>
      <c r="R36" s="40"/>
      <c r="S36" s="317"/>
      <c r="T36" s="40">
        <v>20.174900000000001</v>
      </c>
      <c r="U36" s="40"/>
    </row>
    <row r="37" spans="2:21" s="3" customFormat="1" ht="11.25" customHeight="1">
      <c r="B37" s="432" t="s">
        <v>791</v>
      </c>
      <c r="C37" s="282" t="s">
        <v>743</v>
      </c>
      <c r="D37" s="197">
        <v>49195.038293999998</v>
      </c>
      <c r="E37" s="40">
        <v>49049.950961000002</v>
      </c>
      <c r="F37" s="40">
        <v>145.087333</v>
      </c>
      <c r="G37" s="40"/>
      <c r="H37" s="40"/>
      <c r="I37" s="40"/>
      <c r="J37" s="40"/>
      <c r="K37" s="40"/>
      <c r="L37" s="40">
        <v>-3.8791910000000001</v>
      </c>
      <c r="M37" s="40">
        <v>-3.4280020000000002</v>
      </c>
      <c r="N37" s="40"/>
      <c r="O37" s="40"/>
      <c r="P37" s="40"/>
      <c r="Q37" s="40"/>
      <c r="R37" s="40"/>
      <c r="S37" s="317"/>
      <c r="T37" s="40">
        <v>472.36717099999998</v>
      </c>
      <c r="U37" s="40"/>
    </row>
    <row r="38" spans="2:21" s="3" customFormat="1" ht="11.25" customHeight="1">
      <c r="B38" s="432" t="s">
        <v>792</v>
      </c>
      <c r="C38" s="282" t="s">
        <v>745</v>
      </c>
      <c r="D38" s="197">
        <v>20445.952960999999</v>
      </c>
      <c r="E38" s="40">
        <v>20148.751518000001</v>
      </c>
      <c r="F38" s="40">
        <v>297.20144299999998</v>
      </c>
      <c r="G38" s="40"/>
      <c r="H38" s="40">
        <v>3.29095</v>
      </c>
      <c r="I38" s="40"/>
      <c r="J38" s="40">
        <v>3.29095</v>
      </c>
      <c r="K38" s="40"/>
      <c r="L38" s="40">
        <v>-5.0915119999999998</v>
      </c>
      <c r="M38" s="40">
        <v>-4.7045960000000004</v>
      </c>
      <c r="N38" s="40"/>
      <c r="O38" s="40"/>
      <c r="P38" s="40">
        <v>-1.022966</v>
      </c>
      <c r="Q38" s="40"/>
      <c r="R38" s="40">
        <v>-1.022966</v>
      </c>
      <c r="S38" s="317"/>
      <c r="T38" s="40">
        <v>4378.8463789999996</v>
      </c>
      <c r="U38" s="40"/>
    </row>
    <row r="39" spans="2:21" s="3" customFormat="1" ht="11.25" customHeight="1">
      <c r="B39" s="432" t="s">
        <v>793</v>
      </c>
      <c r="C39" s="282" t="s">
        <v>747</v>
      </c>
      <c r="D39" s="197">
        <v>492519.38903899997</v>
      </c>
      <c r="E39" s="40">
        <v>468875.095959</v>
      </c>
      <c r="F39" s="40">
        <v>23644.293079999999</v>
      </c>
      <c r="G39" s="40"/>
      <c r="H39" s="40">
        <v>1519.3501570000001</v>
      </c>
      <c r="I39" s="40"/>
      <c r="J39" s="40">
        <v>1519.3501570000001</v>
      </c>
      <c r="K39" s="40"/>
      <c r="L39" s="40">
        <v>-373.969966</v>
      </c>
      <c r="M39" s="40">
        <v>-202.178316</v>
      </c>
      <c r="N39" s="40">
        <v>-171.79165</v>
      </c>
      <c r="O39" s="40"/>
      <c r="P39" s="40">
        <v>-74.436694000000003</v>
      </c>
      <c r="Q39" s="40"/>
      <c r="R39" s="40">
        <v>-74.436694000000003</v>
      </c>
      <c r="S39" s="317"/>
      <c r="T39" s="40">
        <v>166022.690133</v>
      </c>
      <c r="U39" s="40">
        <v>931.35712000000001</v>
      </c>
    </row>
    <row r="40" spans="2:21" s="3" customFormat="1" ht="11.25" customHeight="1">
      <c r="B40" s="432" t="s">
        <v>794</v>
      </c>
      <c r="C40" s="282" t="s">
        <v>749</v>
      </c>
      <c r="D40" s="40">
        <v>356397.30903300003</v>
      </c>
      <c r="E40" s="40">
        <v>353649.02933599998</v>
      </c>
      <c r="F40" s="40">
        <v>2748.2796969999999</v>
      </c>
      <c r="G40" s="40"/>
      <c r="H40" s="40">
        <v>304.65983</v>
      </c>
      <c r="I40" s="40"/>
      <c r="J40" s="40">
        <v>304.65983</v>
      </c>
      <c r="K40" s="40"/>
      <c r="L40" s="40">
        <v>-26.0031</v>
      </c>
      <c r="M40" s="40">
        <v>-14.25179</v>
      </c>
      <c r="N40" s="40">
        <v>-11.75131</v>
      </c>
      <c r="O40" s="40"/>
      <c r="P40" s="40">
        <v>-2.7259180000000001</v>
      </c>
      <c r="Q40" s="40"/>
      <c r="R40" s="40">
        <v>-2.7258049999999998</v>
      </c>
      <c r="S40" s="317"/>
      <c r="T40" s="40">
        <v>147748.03453999999</v>
      </c>
      <c r="U40" s="40">
        <v>71.344210000000004</v>
      </c>
    </row>
    <row r="41" spans="2:21" s="3" customFormat="1" ht="11.25" customHeight="1">
      <c r="B41" s="694">
        <v>220</v>
      </c>
      <c r="C41" s="614" t="s">
        <v>498</v>
      </c>
      <c r="D41" s="695">
        <v>4116963.535592</v>
      </c>
      <c r="E41" s="695">
        <v>3873477.0977349998</v>
      </c>
      <c r="F41" s="695">
        <v>145121.18588500001</v>
      </c>
      <c r="G41" s="695"/>
      <c r="H41" s="695">
        <v>28215.093634000001</v>
      </c>
      <c r="I41" s="695"/>
      <c r="J41" s="695">
        <v>28129.413066000001</v>
      </c>
      <c r="K41" s="695"/>
      <c r="L41" s="695">
        <v>-2012.7627359999999</v>
      </c>
      <c r="M41" s="695">
        <v>-1099.236688</v>
      </c>
      <c r="N41" s="695">
        <v>-913.52604799999995</v>
      </c>
      <c r="O41" s="695">
        <v>0</v>
      </c>
      <c r="P41" s="695">
        <v>-5843.0637549999992</v>
      </c>
      <c r="Q41" s="695"/>
      <c r="R41" s="695">
        <v>-5842.9995249999993</v>
      </c>
      <c r="S41" s="696"/>
      <c r="T41" s="695">
        <v>2346133.219267</v>
      </c>
      <c r="U41" s="695">
        <v>21263.154065999999</v>
      </c>
    </row>
    <row r="42" spans="2:21" s="3" customFormat="1" ht="11.25" customHeight="1">
      <c r="B42" s="142"/>
      <c r="C42" s="246"/>
      <c r="D42" s="149"/>
      <c r="E42" s="149"/>
      <c r="F42" s="149"/>
      <c r="G42" s="149"/>
      <c r="H42" s="149"/>
      <c r="I42" s="149"/>
      <c r="J42" s="149"/>
      <c r="K42" s="149"/>
      <c r="L42" s="149"/>
      <c r="M42" s="149"/>
      <c r="N42" s="149"/>
      <c r="O42" s="149"/>
      <c r="P42" s="149"/>
      <c r="Q42" s="149"/>
      <c r="R42" s="149"/>
      <c r="S42" s="149"/>
      <c r="T42" s="149"/>
      <c r="U42" s="149"/>
    </row>
    <row r="43" spans="2:21" s="3" customFormat="1" ht="11.25" customHeight="1">
      <c r="B43" s="142"/>
      <c r="C43" s="246"/>
      <c r="D43" s="149"/>
      <c r="E43" s="149"/>
      <c r="F43" s="149"/>
      <c r="G43" s="149"/>
      <c r="H43" s="149"/>
      <c r="I43" s="149"/>
      <c r="J43" s="149"/>
      <c r="K43" s="149"/>
      <c r="L43" s="149"/>
      <c r="M43" s="149"/>
      <c r="N43" s="149"/>
      <c r="O43" s="149"/>
      <c r="P43" s="149"/>
      <c r="Q43" s="149"/>
      <c r="R43" s="149"/>
      <c r="S43" s="149"/>
      <c r="T43" s="149"/>
      <c r="U43" s="149"/>
    </row>
    <row r="44" spans="2:21" s="3" customFormat="1" ht="11.25" customHeight="1"/>
    <row r="45" spans="2:21" s="3" customFormat="1" ht="11.25" customHeight="1"/>
    <row r="46" spans="2:21" s="145" customFormat="1" ht="11.25" customHeight="1">
      <c r="B46" s="710" t="s">
        <v>2469</v>
      </c>
      <c r="C46" s="683"/>
      <c r="D46" s="599" t="s">
        <v>292</v>
      </c>
      <c r="E46" s="599" t="s">
        <v>294</v>
      </c>
      <c r="F46" s="599" t="s">
        <v>296</v>
      </c>
      <c r="G46" s="599"/>
      <c r="H46" s="599" t="s">
        <v>298</v>
      </c>
      <c r="I46" s="599" t="s">
        <v>303</v>
      </c>
      <c r="J46" s="599" t="s">
        <v>310</v>
      </c>
      <c r="K46" s="599"/>
      <c r="L46" s="599" t="s">
        <v>312</v>
      </c>
      <c r="M46" s="599" t="s">
        <v>317</v>
      </c>
      <c r="N46" s="599" t="s">
        <v>323</v>
      </c>
      <c r="O46" s="599"/>
      <c r="P46" s="599" t="s">
        <v>346</v>
      </c>
      <c r="Q46" s="599" t="s">
        <v>370</v>
      </c>
      <c r="R46" s="599" t="s">
        <v>755</v>
      </c>
      <c r="S46" s="599" t="s">
        <v>856</v>
      </c>
      <c r="T46" s="599" t="s">
        <v>857</v>
      </c>
      <c r="U46" s="599" t="s">
        <v>858</v>
      </c>
    </row>
    <row r="47" spans="2:21" s="3" customFormat="1" ht="11.25" customHeight="1">
      <c r="B47" s="245"/>
      <c r="C47" s="245"/>
      <c r="K47" s="473"/>
      <c r="L47" s="2436" t="s">
        <v>859</v>
      </c>
      <c r="M47" s="2437"/>
      <c r="N47" s="2437"/>
      <c r="O47" s="2437"/>
      <c r="P47" s="2437"/>
      <c r="Q47" s="2437"/>
      <c r="R47" s="2437"/>
      <c r="S47" s="2438"/>
    </row>
    <row r="48" spans="2:21" s="3" customFormat="1" ht="32.1" customHeight="1">
      <c r="B48" s="245"/>
      <c r="C48" s="245"/>
      <c r="D48" s="146"/>
      <c r="E48" s="146"/>
      <c r="F48" s="146"/>
      <c r="G48" s="146"/>
      <c r="H48" s="146"/>
      <c r="I48" s="146"/>
      <c r="J48" s="146"/>
      <c r="K48" s="209"/>
      <c r="O48" s="147"/>
      <c r="P48" s="2438" t="s">
        <v>860</v>
      </c>
      <c r="Q48" s="2438"/>
      <c r="R48" s="2438"/>
      <c r="S48" s="2438"/>
      <c r="T48" s="209"/>
      <c r="U48" s="209"/>
    </row>
    <row r="49" spans="2:23" s="3" customFormat="1" ht="11.25" customHeight="1">
      <c r="B49" s="245"/>
      <c r="C49" s="245"/>
      <c r="K49" s="209"/>
      <c r="L49" s="2438" t="s">
        <v>861</v>
      </c>
      <c r="M49" s="2438"/>
      <c r="N49" s="2438"/>
      <c r="O49" s="147"/>
      <c r="P49" s="2438" t="s">
        <v>862</v>
      </c>
      <c r="Q49" s="2438"/>
      <c r="R49" s="2438"/>
      <c r="S49" s="2438"/>
      <c r="T49" s="2438" t="s">
        <v>863</v>
      </c>
      <c r="U49" s="2438"/>
    </row>
    <row r="50" spans="2:23" s="3" customFormat="1" ht="11.25" customHeight="1">
      <c r="B50" s="245"/>
      <c r="C50" s="245"/>
      <c r="D50" s="2439" t="s">
        <v>756</v>
      </c>
      <c r="E50" s="2439"/>
      <c r="F50" s="2439"/>
      <c r="G50" s="2439"/>
      <c r="H50" s="2439"/>
      <c r="I50" s="2439"/>
      <c r="J50" s="2439"/>
      <c r="K50" s="209"/>
      <c r="L50" s="2440" t="s">
        <v>864</v>
      </c>
      <c r="M50" s="2440"/>
      <c r="N50" s="2440"/>
      <c r="O50" s="209"/>
      <c r="P50" s="2391" t="s">
        <v>865</v>
      </c>
      <c r="Q50" s="2391"/>
      <c r="R50" s="2391"/>
      <c r="S50" s="2438"/>
      <c r="T50" s="2391" t="s">
        <v>866</v>
      </c>
      <c r="U50" s="2391"/>
    </row>
    <row r="51" spans="2:23" s="3" customFormat="1" ht="11.25" customHeight="1">
      <c r="B51" s="245"/>
      <c r="C51" s="245"/>
      <c r="D51" s="2441" t="s">
        <v>757</v>
      </c>
      <c r="E51" s="2442"/>
      <c r="F51" s="2442"/>
      <c r="G51" s="473"/>
      <c r="H51" s="2441" t="s">
        <v>758</v>
      </c>
      <c r="I51" s="2442"/>
      <c r="J51" s="2442"/>
      <c r="K51" s="65"/>
      <c r="L51" s="65"/>
      <c r="M51" s="389"/>
      <c r="N51" s="65"/>
      <c r="O51" s="65"/>
      <c r="P51" s="65"/>
      <c r="Q51" s="389"/>
      <c r="R51" s="65"/>
      <c r="S51" s="65" t="s">
        <v>820</v>
      </c>
      <c r="T51" s="65" t="s">
        <v>867</v>
      </c>
      <c r="U51" s="65" t="s">
        <v>868</v>
      </c>
    </row>
    <row r="52" spans="2:23" s="3" customFormat="1" ht="11.25" customHeight="1">
      <c r="B52" s="2434" t="s">
        <v>286</v>
      </c>
      <c r="C52" s="2435"/>
      <c r="D52" s="1334"/>
      <c r="E52" s="1316" t="s">
        <v>869</v>
      </c>
      <c r="F52" s="1316" t="s">
        <v>870</v>
      </c>
      <c r="G52" s="1316"/>
      <c r="H52" s="1316"/>
      <c r="I52" s="1316" t="s">
        <v>870</v>
      </c>
      <c r="J52" s="1316" t="s">
        <v>871</v>
      </c>
      <c r="K52" s="1316"/>
      <c r="L52" s="1316"/>
      <c r="M52" s="1316" t="s">
        <v>869</v>
      </c>
      <c r="N52" s="1316" t="s">
        <v>870</v>
      </c>
      <c r="O52" s="1316"/>
      <c r="P52" s="1316"/>
      <c r="Q52" s="1316" t="s">
        <v>870</v>
      </c>
      <c r="R52" s="1316" t="s">
        <v>871</v>
      </c>
      <c r="S52" s="1316" t="s">
        <v>872</v>
      </c>
      <c r="T52" s="1316" t="s">
        <v>873</v>
      </c>
      <c r="U52" s="1316" t="s">
        <v>873</v>
      </c>
    </row>
    <row r="53" spans="2:23" s="3" customFormat="1" ht="11.25" customHeight="1">
      <c r="B53" s="432" t="s">
        <v>734</v>
      </c>
      <c r="C53" s="242" t="s">
        <v>874</v>
      </c>
      <c r="D53" s="78"/>
      <c r="E53" s="65"/>
      <c r="F53" s="65"/>
      <c r="G53" s="65"/>
      <c r="H53" s="65"/>
      <c r="I53" s="65"/>
      <c r="J53" s="65"/>
      <c r="K53" s="65"/>
      <c r="L53" s="65"/>
      <c r="M53" s="65"/>
      <c r="N53" s="65"/>
      <c r="O53" s="65"/>
      <c r="P53" s="65"/>
      <c r="Q53" s="65"/>
      <c r="R53" s="65"/>
      <c r="S53" s="65"/>
      <c r="T53" s="65"/>
      <c r="U53" s="65"/>
      <c r="V53" s="34"/>
      <c r="W53" s="25"/>
    </row>
    <row r="54" spans="2:23" s="3" customFormat="1" ht="11.25" customHeight="1">
      <c r="B54" s="432"/>
      <c r="C54" s="307" t="s">
        <v>875</v>
      </c>
      <c r="D54" s="197">
        <v>155596.22657200001</v>
      </c>
      <c r="E54" s="40">
        <v>155596.22657200001</v>
      </c>
      <c r="F54" s="40"/>
      <c r="G54" s="40"/>
      <c r="H54" s="40"/>
      <c r="I54" s="40"/>
      <c r="J54" s="40"/>
      <c r="K54" s="40"/>
      <c r="L54" s="40"/>
      <c r="M54" s="40"/>
      <c r="N54" s="40"/>
      <c r="O54" s="40"/>
      <c r="P54" s="40"/>
      <c r="Q54" s="40"/>
      <c r="R54" s="40"/>
      <c r="S54" s="40"/>
      <c r="T54" s="40"/>
      <c r="U54" s="40"/>
      <c r="V54" s="34"/>
      <c r="W54" s="25"/>
    </row>
    <row r="55" spans="2:23" s="99" customFormat="1" ht="11.25" customHeight="1">
      <c r="B55" s="433" t="s">
        <v>736</v>
      </c>
      <c r="C55" s="246" t="s">
        <v>737</v>
      </c>
      <c r="D55" s="308">
        <v>2426309.816385</v>
      </c>
      <c r="E55" s="309">
        <v>2244624.5920159998</v>
      </c>
      <c r="F55" s="309">
        <v>128046.810448</v>
      </c>
      <c r="G55" s="309"/>
      <c r="H55" s="309">
        <v>24459.229017000001</v>
      </c>
      <c r="I55" s="309"/>
      <c r="J55" s="309">
        <v>24363.286456999998</v>
      </c>
      <c r="K55" s="309"/>
      <c r="L55" s="309">
        <v>-1639.365456</v>
      </c>
      <c r="M55" s="309">
        <v>-820.07292299999995</v>
      </c>
      <c r="N55" s="309">
        <v>-819.29253300000005</v>
      </c>
      <c r="O55" s="309"/>
      <c r="P55" s="309">
        <v>-5791.3910130000004</v>
      </c>
      <c r="Q55" s="309"/>
      <c r="R55" s="309">
        <v>-5791.3910130000004</v>
      </c>
      <c r="S55" s="309"/>
      <c r="T55" s="309">
        <v>1984590.7259740001</v>
      </c>
      <c r="U55" s="309">
        <v>13658.236681</v>
      </c>
    </row>
    <row r="56" spans="2:23" s="3" customFormat="1" ht="11.25" customHeight="1">
      <c r="B56" s="432" t="s">
        <v>738</v>
      </c>
      <c r="C56" s="282" t="s">
        <v>739</v>
      </c>
      <c r="D56" s="197">
        <v>4096.0420100000001</v>
      </c>
      <c r="E56" s="40">
        <v>4096.0420100000001</v>
      </c>
      <c r="F56" s="40"/>
      <c r="G56" s="40"/>
      <c r="H56" s="40"/>
      <c r="I56" s="40"/>
      <c r="J56" s="40"/>
      <c r="K56" s="40"/>
      <c r="L56" s="40"/>
      <c r="M56" s="40"/>
      <c r="N56" s="40"/>
      <c r="O56" s="40"/>
      <c r="P56" s="40"/>
      <c r="Q56" s="40"/>
      <c r="R56" s="40"/>
      <c r="S56" s="148"/>
      <c r="T56" s="40"/>
      <c r="U56" s="40"/>
    </row>
    <row r="57" spans="2:23" s="3" customFormat="1" ht="11.25" customHeight="1">
      <c r="B57" s="432" t="s">
        <v>740</v>
      </c>
      <c r="C57" s="282" t="s">
        <v>741</v>
      </c>
      <c r="D57" s="197">
        <v>5255.0854440000003</v>
      </c>
      <c r="E57" s="40">
        <v>5204.1959699999998</v>
      </c>
      <c r="F57" s="40">
        <v>50.889474</v>
      </c>
      <c r="G57" s="40"/>
      <c r="H57" s="40"/>
      <c r="I57" s="40"/>
      <c r="J57" s="40"/>
      <c r="K57" s="40"/>
      <c r="L57" s="40"/>
      <c r="M57" s="40"/>
      <c r="N57" s="40"/>
      <c r="O57" s="40"/>
      <c r="P57" s="40"/>
      <c r="Q57" s="40"/>
      <c r="R57" s="40"/>
      <c r="S57" s="148"/>
      <c r="T57" s="40">
        <v>1409.5089840000001</v>
      </c>
      <c r="U57" s="40"/>
    </row>
    <row r="58" spans="2:23" s="3" customFormat="1" ht="11.25" customHeight="1">
      <c r="B58" s="432" t="s">
        <v>742</v>
      </c>
      <c r="C58" s="282" t="s">
        <v>743</v>
      </c>
      <c r="D58" s="197">
        <v>160668.951153</v>
      </c>
      <c r="E58" s="40">
        <v>160531.98270299999</v>
      </c>
      <c r="F58" s="40"/>
      <c r="G58" s="40"/>
      <c r="H58" s="40"/>
      <c r="I58" s="40"/>
      <c r="J58" s="40"/>
      <c r="K58" s="40"/>
      <c r="L58" s="40">
        <v>-1.157565</v>
      </c>
      <c r="M58" s="40">
        <v>-1.0576950000000001</v>
      </c>
      <c r="N58" s="40"/>
      <c r="O58" s="40"/>
      <c r="P58" s="40"/>
      <c r="Q58" s="40"/>
      <c r="R58" s="40"/>
      <c r="S58" s="148"/>
      <c r="T58" s="40">
        <v>293.11198000000002</v>
      </c>
      <c r="U58" s="40"/>
    </row>
    <row r="59" spans="2:23" s="3" customFormat="1" ht="11.25" customHeight="1">
      <c r="B59" s="432" t="s">
        <v>744</v>
      </c>
      <c r="C59" s="282" t="s">
        <v>745</v>
      </c>
      <c r="D59" s="197">
        <v>254588.93336</v>
      </c>
      <c r="E59" s="40">
        <v>252895.50946100001</v>
      </c>
      <c r="F59" s="40">
        <v>1693.4238989999999</v>
      </c>
      <c r="G59" s="40"/>
      <c r="H59" s="40">
        <v>452.87425400000001</v>
      </c>
      <c r="I59" s="40"/>
      <c r="J59" s="40">
        <v>452.87425400000001</v>
      </c>
      <c r="K59" s="40"/>
      <c r="L59" s="40">
        <v>-6.7934200000000002</v>
      </c>
      <c r="M59" s="40">
        <v>-4.4459629999999999</v>
      </c>
      <c r="N59" s="40">
        <v>-2.3474569999999999</v>
      </c>
      <c r="O59" s="40"/>
      <c r="P59" s="40">
        <v>-42.895102000000001</v>
      </c>
      <c r="Q59" s="40"/>
      <c r="R59" s="40">
        <v>-42.895102000000001</v>
      </c>
      <c r="S59" s="148"/>
      <c r="T59" s="40">
        <v>10593.764394</v>
      </c>
      <c r="U59" s="40">
        <v>401.46514999999999</v>
      </c>
    </row>
    <row r="60" spans="2:23" s="3" customFormat="1" ht="11.25" customHeight="1">
      <c r="B60" s="432" t="s">
        <v>746</v>
      </c>
      <c r="C60" s="282" t="s">
        <v>747</v>
      </c>
      <c r="D60" s="197">
        <v>916438.550927</v>
      </c>
      <c r="E60" s="40">
        <v>829239.48461599997</v>
      </c>
      <c r="F60" s="40">
        <v>86793.199890999997</v>
      </c>
      <c r="G60" s="40"/>
      <c r="H60" s="40">
        <v>17367.733724999998</v>
      </c>
      <c r="I60" s="40"/>
      <c r="J60" s="40">
        <v>17360.573786000001</v>
      </c>
      <c r="K60" s="40"/>
      <c r="L60" s="40">
        <v>-1194.224338</v>
      </c>
      <c r="M60" s="40">
        <v>-615.71164299999998</v>
      </c>
      <c r="N60" s="40">
        <v>-578.51269500000001</v>
      </c>
      <c r="O60" s="40"/>
      <c r="P60" s="40">
        <v>-4740.9895189999997</v>
      </c>
      <c r="Q60" s="40"/>
      <c r="R60" s="40">
        <v>-4740.9895189999997</v>
      </c>
      <c r="S60" s="148"/>
      <c r="T60" s="40">
        <v>915077.94245900004</v>
      </c>
      <c r="U60" s="40">
        <v>8484.1271390000002</v>
      </c>
    </row>
    <row r="61" spans="2:23" s="310" customFormat="1" ht="11.25" customHeight="1">
      <c r="B61" s="432" t="s">
        <v>748</v>
      </c>
      <c r="C61" s="311" t="s">
        <v>780</v>
      </c>
      <c r="D61" s="312">
        <v>241905.283123</v>
      </c>
      <c r="E61" s="313">
        <v>203779.599074</v>
      </c>
      <c r="F61" s="313">
        <v>37944.918398000002</v>
      </c>
      <c r="G61" s="313"/>
      <c r="H61" s="313">
        <v>6476.923178</v>
      </c>
      <c r="I61" s="313"/>
      <c r="J61" s="313">
        <v>6469.7632379999995</v>
      </c>
      <c r="K61" s="313"/>
      <c r="L61" s="313">
        <v>-621.638913</v>
      </c>
      <c r="M61" s="313">
        <v>-250.65541200000001</v>
      </c>
      <c r="N61" s="313">
        <v>-370.98350099999999</v>
      </c>
      <c r="O61" s="313"/>
      <c r="P61" s="313">
        <v>-1872.4013629999999</v>
      </c>
      <c r="Q61" s="313"/>
      <c r="R61" s="313">
        <v>-1872.4013629999999</v>
      </c>
      <c r="S61" s="314"/>
      <c r="T61" s="313">
        <v>184107.471017</v>
      </c>
      <c r="U61" s="313">
        <v>3985.7243290000001</v>
      </c>
    </row>
    <row r="62" spans="2:23" s="3" customFormat="1" ht="11.25" customHeight="1">
      <c r="B62" s="432" t="s">
        <v>750</v>
      </c>
      <c r="C62" s="282" t="s">
        <v>749</v>
      </c>
      <c r="D62" s="197">
        <v>1085262.25349</v>
      </c>
      <c r="E62" s="40">
        <v>992657.37725599995</v>
      </c>
      <c r="F62" s="40">
        <v>39509.161934000003</v>
      </c>
      <c r="G62" s="40"/>
      <c r="H62" s="40">
        <v>6638.6090770000001</v>
      </c>
      <c r="I62" s="40"/>
      <c r="J62" s="40">
        <v>6549.8264559999998</v>
      </c>
      <c r="K62" s="40"/>
      <c r="L62" s="40">
        <v>-436.91516200000001</v>
      </c>
      <c r="M62" s="40">
        <v>-198.582651</v>
      </c>
      <c r="N62" s="40">
        <v>-238.33251100000001</v>
      </c>
      <c r="O62" s="40"/>
      <c r="P62" s="40">
        <v>-1007.506392</v>
      </c>
      <c r="Q62" s="40"/>
      <c r="R62" s="40">
        <v>-1007.506392</v>
      </c>
      <c r="S62" s="148"/>
      <c r="T62" s="40">
        <v>1057215.246917</v>
      </c>
      <c r="U62" s="40">
        <v>4772.6443920000002</v>
      </c>
    </row>
    <row r="63" spans="2:23" s="99" customFormat="1" ht="11.25" customHeight="1">
      <c r="B63" s="433" t="s">
        <v>752</v>
      </c>
      <c r="C63" s="246" t="s">
        <v>781</v>
      </c>
      <c r="D63" s="308">
        <v>390965.83978600003</v>
      </c>
      <c r="E63" s="309">
        <v>277705.88883200003</v>
      </c>
      <c r="F63" s="309"/>
      <c r="G63" s="309"/>
      <c r="H63" s="309"/>
      <c r="I63" s="309"/>
      <c r="J63" s="309"/>
      <c r="K63" s="309"/>
      <c r="L63" s="309">
        <v>-2.4535849999999999</v>
      </c>
      <c r="M63" s="309">
        <v>-2.4535849999999999</v>
      </c>
      <c r="N63" s="309"/>
      <c r="O63" s="309"/>
      <c r="P63" s="309"/>
      <c r="Q63" s="309"/>
      <c r="R63" s="309"/>
      <c r="S63" s="315"/>
      <c r="T63" s="309"/>
      <c r="U63" s="309"/>
    </row>
    <row r="64" spans="2:23" s="3" customFormat="1" ht="11.25" customHeight="1">
      <c r="B64" s="432" t="s">
        <v>782</v>
      </c>
      <c r="C64" s="282" t="s">
        <v>739</v>
      </c>
      <c r="D64" s="197">
        <v>75417.522066999998</v>
      </c>
      <c r="E64" s="40">
        <v>357.76815699999997</v>
      </c>
      <c r="F64" s="40"/>
      <c r="G64" s="40"/>
      <c r="H64" s="40"/>
      <c r="I64" s="40"/>
      <c r="J64" s="40"/>
      <c r="K64" s="40"/>
      <c r="L64" s="40"/>
      <c r="M64" s="40"/>
      <c r="N64" s="40"/>
      <c r="O64" s="40"/>
      <c r="P64" s="40"/>
      <c r="Q64" s="40"/>
      <c r="R64" s="40"/>
      <c r="S64" s="148"/>
      <c r="T64" s="40"/>
      <c r="U64" s="40"/>
    </row>
    <row r="65" spans="2:21" s="3" customFormat="1" ht="11.25" customHeight="1">
      <c r="B65" s="432" t="s">
        <v>783</v>
      </c>
      <c r="C65" s="282" t="s">
        <v>741</v>
      </c>
      <c r="D65" s="197">
        <v>87736.235818999994</v>
      </c>
      <c r="E65" s="40">
        <v>83053.434108999994</v>
      </c>
      <c r="F65" s="40"/>
      <c r="G65" s="40"/>
      <c r="H65" s="40"/>
      <c r="I65" s="40"/>
      <c r="J65" s="40"/>
      <c r="K65" s="40"/>
      <c r="L65" s="40">
        <v>-0.84371399999999996</v>
      </c>
      <c r="M65" s="40">
        <v>-0.84371399999999996</v>
      </c>
      <c r="N65" s="40"/>
      <c r="O65" s="40"/>
      <c r="P65" s="40"/>
      <c r="Q65" s="40"/>
      <c r="R65" s="40"/>
      <c r="S65" s="148"/>
      <c r="T65" s="40"/>
      <c r="U65" s="40"/>
    </row>
    <row r="66" spans="2:21" s="3" customFormat="1" ht="11.25" customHeight="1">
      <c r="B66" s="432" t="s">
        <v>784</v>
      </c>
      <c r="C66" s="282" t="s">
        <v>743</v>
      </c>
      <c r="D66" s="197">
        <v>203565.01683000001</v>
      </c>
      <c r="E66" s="40">
        <v>175579.239325</v>
      </c>
      <c r="F66" s="40"/>
      <c r="G66" s="40"/>
      <c r="H66" s="40"/>
      <c r="I66" s="40"/>
      <c r="J66" s="40"/>
      <c r="K66" s="40"/>
      <c r="L66" s="40"/>
      <c r="M66" s="40"/>
      <c r="N66" s="40"/>
      <c r="O66" s="40"/>
      <c r="P66" s="40"/>
      <c r="Q66" s="40"/>
      <c r="R66" s="40"/>
      <c r="S66" s="148"/>
      <c r="T66" s="40"/>
      <c r="U66" s="40"/>
    </row>
    <row r="67" spans="2:21" s="3" customFormat="1" ht="11.25" customHeight="1">
      <c r="B67" s="432" t="s">
        <v>785</v>
      </c>
      <c r="C67" s="282" t="s">
        <v>745</v>
      </c>
      <c r="D67" s="197">
        <v>18.122216999999999</v>
      </c>
      <c r="E67" s="40">
        <v>11.494717</v>
      </c>
      <c r="F67" s="40"/>
      <c r="G67" s="40"/>
      <c r="H67" s="40"/>
      <c r="I67" s="40"/>
      <c r="J67" s="40"/>
      <c r="K67" s="40"/>
      <c r="L67" s="40"/>
      <c r="M67" s="40"/>
      <c r="N67" s="40"/>
      <c r="O67" s="40"/>
      <c r="P67" s="40"/>
      <c r="Q67" s="40"/>
      <c r="R67" s="40"/>
      <c r="S67" s="148"/>
      <c r="T67" s="40"/>
      <c r="U67" s="40"/>
    </row>
    <row r="68" spans="2:21" s="3" customFormat="1" ht="11.25" customHeight="1">
      <c r="B68" s="432" t="s">
        <v>786</v>
      </c>
      <c r="C68" s="282" t="s">
        <v>747</v>
      </c>
      <c r="D68" s="197">
        <v>24228.942853</v>
      </c>
      <c r="E68" s="40">
        <v>18703.952524</v>
      </c>
      <c r="F68" s="40"/>
      <c r="G68" s="40"/>
      <c r="H68" s="40"/>
      <c r="I68" s="40"/>
      <c r="J68" s="40"/>
      <c r="K68" s="40"/>
      <c r="L68" s="40">
        <v>-1.5605180000000001</v>
      </c>
      <c r="M68" s="40">
        <v>-1.5605180000000001</v>
      </c>
      <c r="N68" s="40"/>
      <c r="O68" s="40"/>
      <c r="P68" s="40"/>
      <c r="Q68" s="40"/>
      <c r="R68" s="40"/>
      <c r="S68" s="148"/>
      <c r="T68" s="40"/>
      <c r="U68" s="40"/>
    </row>
    <row r="69" spans="2:21" s="99" customFormat="1" ht="11.25" customHeight="1">
      <c r="B69" s="433" t="s">
        <v>787</v>
      </c>
      <c r="C69" s="246" t="s">
        <v>788</v>
      </c>
      <c r="D69" s="308">
        <v>898151.89868400001</v>
      </c>
      <c r="E69" s="309">
        <v>863217.72167999996</v>
      </c>
      <c r="F69" s="309">
        <v>34934.177003999997</v>
      </c>
      <c r="G69" s="309"/>
      <c r="H69" s="309">
        <v>3269.323206</v>
      </c>
      <c r="I69" s="309"/>
      <c r="J69" s="309">
        <v>3269.323206</v>
      </c>
      <c r="K69" s="309"/>
      <c r="L69" s="309">
        <v>-466.94392048000003</v>
      </c>
      <c r="M69" s="309">
        <v>-276.77923048000002</v>
      </c>
      <c r="N69" s="309">
        <v>-190.16469000000001</v>
      </c>
      <c r="O69" s="309"/>
      <c r="P69" s="309">
        <v>-225.24565999999999</v>
      </c>
      <c r="Q69" s="309"/>
      <c r="R69" s="309">
        <v>-225.24565999999999</v>
      </c>
      <c r="S69" s="316"/>
      <c r="T69" s="309">
        <v>307398.76714900002</v>
      </c>
      <c r="U69" s="309">
        <v>929.02616499999999</v>
      </c>
    </row>
    <row r="70" spans="2:21" s="3" customFormat="1" ht="11.25" customHeight="1">
      <c r="B70" s="432" t="s">
        <v>789</v>
      </c>
      <c r="C70" s="282" t="s">
        <v>739</v>
      </c>
      <c r="D70" s="197"/>
      <c r="E70" s="40"/>
      <c r="F70" s="40"/>
      <c r="G70" s="40"/>
      <c r="H70" s="40"/>
      <c r="I70" s="40"/>
      <c r="J70" s="40"/>
      <c r="K70" s="40"/>
      <c r="L70" s="40"/>
      <c r="M70" s="40"/>
      <c r="N70" s="40"/>
      <c r="O70" s="40"/>
      <c r="P70" s="40"/>
      <c r="Q70" s="40"/>
      <c r="R70" s="40"/>
      <c r="S70" s="317"/>
      <c r="T70" s="40"/>
      <c r="U70" s="40"/>
    </row>
    <row r="71" spans="2:21" s="3" customFormat="1" ht="11.25" customHeight="1">
      <c r="B71" s="432" t="s">
        <v>790</v>
      </c>
      <c r="C71" s="282" t="s">
        <v>741</v>
      </c>
      <c r="D71" s="197">
        <v>12555.098298000001</v>
      </c>
      <c r="E71" s="40">
        <v>12548.231818</v>
      </c>
      <c r="F71" s="40">
        <v>6.8664800000000001</v>
      </c>
      <c r="G71" s="40"/>
      <c r="H71" s="40"/>
      <c r="I71" s="40"/>
      <c r="J71" s="40"/>
      <c r="K71" s="40"/>
      <c r="L71" s="40"/>
      <c r="M71" s="40">
        <v>-2.1151E-2</v>
      </c>
      <c r="N71" s="40"/>
      <c r="O71" s="40"/>
      <c r="P71" s="40"/>
      <c r="Q71" s="40"/>
      <c r="R71" s="40"/>
      <c r="S71" s="317"/>
      <c r="T71" s="40">
        <v>24.067730000000001</v>
      </c>
      <c r="U71" s="40"/>
    </row>
    <row r="72" spans="2:21" s="3" customFormat="1" ht="11.25" customHeight="1">
      <c r="B72" s="432" t="s">
        <v>791</v>
      </c>
      <c r="C72" s="282" t="s">
        <v>743</v>
      </c>
      <c r="D72" s="197">
        <v>51980.327061999997</v>
      </c>
      <c r="E72" s="40">
        <v>51532.311354999998</v>
      </c>
      <c r="F72" s="40">
        <v>448.01570700000002</v>
      </c>
      <c r="G72" s="40"/>
      <c r="H72" s="40"/>
      <c r="I72" s="40"/>
      <c r="J72" s="40"/>
      <c r="K72" s="40"/>
      <c r="L72" s="40">
        <v>-5.6967410000000003</v>
      </c>
      <c r="M72" s="40">
        <v>-4.445926</v>
      </c>
      <c r="N72" s="40">
        <v>-1.250815</v>
      </c>
      <c r="O72" s="40"/>
      <c r="P72" s="40"/>
      <c r="Q72" s="40"/>
      <c r="R72" s="40"/>
      <c r="S72" s="317"/>
      <c r="T72" s="40">
        <v>504.281206</v>
      </c>
      <c r="U72" s="40"/>
    </row>
    <row r="73" spans="2:21" s="3" customFormat="1" ht="11.25" customHeight="1">
      <c r="B73" s="432" t="s">
        <v>792</v>
      </c>
      <c r="C73" s="282" t="s">
        <v>745</v>
      </c>
      <c r="D73" s="197">
        <v>15169.439929</v>
      </c>
      <c r="E73" s="40">
        <v>14934.774218</v>
      </c>
      <c r="F73" s="40">
        <v>234.66571099999999</v>
      </c>
      <c r="G73" s="40"/>
      <c r="H73" s="40">
        <v>5.4133500000000003</v>
      </c>
      <c r="I73" s="40"/>
      <c r="J73" s="40">
        <v>5.4133500000000003</v>
      </c>
      <c r="K73" s="40"/>
      <c r="L73" s="40">
        <v>-6.6155210000000002</v>
      </c>
      <c r="M73" s="40">
        <v>-6.1044530000000004</v>
      </c>
      <c r="N73" s="40">
        <v>-0.51106799999999997</v>
      </c>
      <c r="O73" s="40"/>
      <c r="P73" s="40">
        <v>-1.838635</v>
      </c>
      <c r="Q73" s="40"/>
      <c r="R73" s="40">
        <v>-1.838635</v>
      </c>
      <c r="S73" s="317"/>
      <c r="T73" s="40">
        <v>3704.741982</v>
      </c>
      <c r="U73" s="40"/>
    </row>
    <row r="74" spans="2:21" s="3" customFormat="1" ht="11.25" customHeight="1">
      <c r="B74" s="432" t="s">
        <v>793</v>
      </c>
      <c r="C74" s="282" t="s">
        <v>747</v>
      </c>
      <c r="D74" s="197">
        <v>510662.698837</v>
      </c>
      <c r="E74" s="40">
        <v>480945.27553899999</v>
      </c>
      <c r="F74" s="40">
        <v>29717.423298000002</v>
      </c>
      <c r="G74" s="40"/>
      <c r="H74" s="40">
        <v>2979.249949</v>
      </c>
      <c r="I74" s="40"/>
      <c r="J74" s="40">
        <v>2979.249949</v>
      </c>
      <c r="K74" s="40"/>
      <c r="L74" s="40">
        <v>-417.65054648</v>
      </c>
      <c r="M74" s="40">
        <v>-248.45449847999998</v>
      </c>
      <c r="N74" s="40">
        <v>-169.19604799999999</v>
      </c>
      <c r="O74" s="40"/>
      <c r="P74" s="40">
        <v>-220.28202999999999</v>
      </c>
      <c r="Q74" s="40"/>
      <c r="R74" s="40">
        <v>-220.28202999999999</v>
      </c>
      <c r="S74" s="317"/>
      <c r="T74" s="40">
        <v>162067.01842000001</v>
      </c>
      <c r="U74" s="40">
        <v>875.57244500000002</v>
      </c>
    </row>
    <row r="75" spans="2:21" s="3" customFormat="1" ht="11.25" customHeight="1">
      <c r="B75" s="432" t="s">
        <v>794</v>
      </c>
      <c r="C75" s="282" t="s">
        <v>749</v>
      </c>
      <c r="D75" s="40">
        <v>307784.33455799997</v>
      </c>
      <c r="E75" s="40">
        <v>303257.12874999997</v>
      </c>
      <c r="F75" s="40">
        <v>4527.2058079999997</v>
      </c>
      <c r="G75" s="40"/>
      <c r="H75" s="40">
        <v>284.65990699999998</v>
      </c>
      <c r="I75" s="40"/>
      <c r="J75" s="40">
        <v>284.65990699999998</v>
      </c>
      <c r="K75" s="40"/>
      <c r="L75" s="40">
        <v>-36.959961</v>
      </c>
      <c r="M75" s="40">
        <v>-17.753202000000002</v>
      </c>
      <c r="N75" s="40">
        <v>-19.206759000000002</v>
      </c>
      <c r="O75" s="40"/>
      <c r="P75" s="40">
        <v>-3.1249950000000002</v>
      </c>
      <c r="Q75" s="40"/>
      <c r="R75" s="40">
        <v>-3.1249950000000002</v>
      </c>
      <c r="S75" s="317"/>
      <c r="T75" s="40">
        <v>141098.65781</v>
      </c>
      <c r="U75" s="40">
        <v>53.453719999999997</v>
      </c>
    </row>
    <row r="76" spans="2:21" s="3" customFormat="1" ht="11.25" customHeight="1">
      <c r="B76" s="694">
        <v>220</v>
      </c>
      <c r="C76" s="614" t="s">
        <v>498</v>
      </c>
      <c r="D76" s="695">
        <v>3871023.7814270002</v>
      </c>
      <c r="E76" s="695">
        <v>3541144.4290999998</v>
      </c>
      <c r="F76" s="695">
        <v>162980.987452</v>
      </c>
      <c r="G76" s="695"/>
      <c r="H76" s="695">
        <v>27728.552223000002</v>
      </c>
      <c r="I76" s="695"/>
      <c r="J76" s="695">
        <v>27632.609662999999</v>
      </c>
      <c r="K76" s="695"/>
      <c r="L76" s="695">
        <v>-2108.7629614799998</v>
      </c>
      <c r="M76" s="695">
        <v>-1099.3057384799999</v>
      </c>
      <c r="N76" s="695">
        <v>-1009.4572230000001</v>
      </c>
      <c r="O76" s="695"/>
      <c r="P76" s="695">
        <v>-6016.636673</v>
      </c>
      <c r="Q76" s="695"/>
      <c r="R76" s="695">
        <v>-6016.636673</v>
      </c>
      <c r="S76" s="696"/>
      <c r="T76" s="695">
        <v>2291989.493123</v>
      </c>
      <c r="U76" s="695">
        <v>14587.262846</v>
      </c>
    </row>
    <row r="77" spans="2:21" ht="11.25" customHeight="1">
      <c r="D77" s="531"/>
      <c r="H77" s="531"/>
    </row>
  </sheetData>
  <mergeCells count="30">
    <mergeCell ref="B10:C10"/>
    <mergeCell ref="S11:S15"/>
    <mergeCell ref="B5:L5"/>
    <mergeCell ref="T50:U50"/>
    <mergeCell ref="B7:U7"/>
    <mergeCell ref="B17:C17"/>
    <mergeCell ref="L49:N49"/>
    <mergeCell ref="P49:R49"/>
    <mergeCell ref="T49:U49"/>
    <mergeCell ref="L47:R47"/>
    <mergeCell ref="P48:R48"/>
    <mergeCell ref="T14:U14"/>
    <mergeCell ref="D15:F15"/>
    <mergeCell ref="H15:J15"/>
    <mergeCell ref="L15:N15"/>
    <mergeCell ref="P15:R15"/>
    <mergeCell ref="T15:U15"/>
    <mergeCell ref="S47:S50"/>
    <mergeCell ref="D50:J50"/>
    <mergeCell ref="L50:N50"/>
    <mergeCell ref="D51:F51"/>
    <mergeCell ref="H51:J51"/>
    <mergeCell ref="P50:R50"/>
    <mergeCell ref="B52:C52"/>
    <mergeCell ref="L11:R11"/>
    <mergeCell ref="P13:R13"/>
    <mergeCell ref="D14:J14"/>
    <mergeCell ref="L14:N14"/>
    <mergeCell ref="P14:R14"/>
    <mergeCell ref="P12:R12"/>
  </mergeCells>
  <phoneticPr fontId="274" type="noConversion"/>
  <hyperlinks>
    <hyperlink ref="B3" location="Contents!A1" display="Back to index page" xr:uid="{775DDB7C-2A31-464F-9A2D-2CA6198A1630}"/>
    <hyperlink ref="B3:J3" location="CONTENTS!A1" display="Back to contents page" xr:uid="{CD10742A-33EA-41D5-A974-58A2AA6D8E64}"/>
  </hyperlinks>
  <pageMargins left="0.7" right="0.7" top="0.75" bottom="0.75" header="0.3" footer="0.3"/>
  <pageSetup paperSize="9" scale="53" orientation="landscape" verticalDpi="1200" r:id="rId1"/>
  <rowBreaks count="1" manualBreakCount="1">
    <brk id="42"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E6A-60EE-4F09-B8CD-1180D47B9F0A}">
  <sheetPr codeName="Sheet7"/>
  <dimension ref="A1:N83"/>
  <sheetViews>
    <sheetView showGridLines="0" showRowColHeaders="0" zoomScaleNormal="100" workbookViewId="0"/>
  </sheetViews>
  <sheetFormatPr baseColWidth="10" defaultColWidth="11.42578125" defaultRowHeight="11.25"/>
  <cols>
    <col min="1" max="1" width="2.5703125" style="18" customWidth="1"/>
    <col min="2" max="2" width="28.42578125" style="3" customWidth="1"/>
    <col min="3" max="3" width="13.42578125" style="3" customWidth="1"/>
    <col min="4" max="4" width="13.42578125" style="547" customWidth="1"/>
    <col min="5" max="5" width="15.5703125" style="547" customWidth="1"/>
    <col min="6" max="6" width="15.5703125" style="3" customWidth="1"/>
    <col min="7" max="8" width="15.5703125" style="547" customWidth="1"/>
    <col min="9" max="9" width="2.5703125" style="547" customWidth="1"/>
    <col min="10" max="10" width="26" style="3" customWidth="1"/>
    <col min="11" max="11" width="11.42578125" style="25"/>
    <col min="12" max="12" width="13" style="25" bestFit="1" customWidth="1"/>
    <col min="13" max="16384" width="11.42578125" style="25"/>
  </cols>
  <sheetData>
    <row r="1" spans="1:12" s="10" customFormat="1" ht="11.25" customHeight="1">
      <c r="A1" s="7"/>
      <c r="B1" s="578"/>
      <c r="C1" s="578"/>
      <c r="D1" s="579"/>
      <c r="E1" s="579"/>
      <c r="F1" s="580"/>
      <c r="G1" s="581"/>
      <c r="H1" s="581"/>
      <c r="I1" s="581"/>
      <c r="J1" s="582"/>
    </row>
    <row r="2" spans="1:12" s="10" customFormat="1" ht="5.25" customHeight="1">
      <c r="A2" s="7"/>
      <c r="B2" s="578"/>
      <c r="C2" s="578"/>
      <c r="D2" s="579"/>
      <c r="E2" s="579"/>
      <c r="F2" s="580"/>
      <c r="G2" s="581"/>
      <c r="H2" s="581"/>
      <c r="I2" s="581"/>
      <c r="J2" s="582"/>
    </row>
    <row r="3" spans="1:12" s="12" customFormat="1" ht="12.75" customHeight="1">
      <c r="A3" s="11"/>
      <c r="B3" s="2445" t="s">
        <v>280</v>
      </c>
      <c r="C3" s="2445"/>
      <c r="D3" s="2445"/>
      <c r="E3" s="2445"/>
      <c r="F3" s="2445"/>
      <c r="G3" s="2445"/>
      <c r="H3" s="2445"/>
      <c r="I3" s="786"/>
      <c r="J3" s="2"/>
    </row>
    <row r="4" spans="1:12" s="10" customFormat="1" ht="5.25" customHeight="1">
      <c r="A4" s="7"/>
      <c r="B4" s="578"/>
      <c r="C4" s="578"/>
      <c r="D4" s="579"/>
      <c r="E4" s="579"/>
      <c r="F4" s="580"/>
      <c r="G4" s="581"/>
      <c r="H4" s="581"/>
      <c r="I4" s="581"/>
      <c r="J4" s="582"/>
      <c r="K4" s="7"/>
      <c r="L4" s="7"/>
    </row>
    <row r="5" spans="1:12" s="6" customFormat="1" ht="15.75">
      <c r="A5" s="13"/>
      <c r="B5" s="973" t="s">
        <v>639</v>
      </c>
      <c r="C5"/>
      <c r="D5" s="548"/>
      <c r="E5" s="548"/>
      <c r="F5"/>
      <c r="G5" s="548"/>
      <c r="H5" s="548"/>
      <c r="I5" s="548"/>
      <c r="J5"/>
    </row>
    <row r="6" spans="1:12" s="6" customFormat="1" ht="11.45" customHeight="1">
      <c r="A6" s="13"/>
      <c r="B6" s="973"/>
      <c r="C6"/>
      <c r="D6" s="548"/>
      <c r="E6" s="548"/>
      <c r="F6"/>
      <c r="G6" s="548"/>
      <c r="H6" s="548"/>
      <c r="I6" s="548"/>
      <c r="J6"/>
    </row>
    <row r="7" spans="1:12" ht="11.45" customHeight="1">
      <c r="K7" s="6"/>
    </row>
    <row r="8" spans="1:12" ht="11.25" customHeight="1">
      <c r="D8" s="2384" t="s">
        <v>640</v>
      </c>
      <c r="E8" s="2446"/>
      <c r="F8" s="2446"/>
      <c r="G8" s="2446"/>
      <c r="H8" s="548"/>
      <c r="I8" s="548"/>
      <c r="K8" s="6"/>
    </row>
    <row r="9" spans="1:12" ht="11.25" customHeight="1">
      <c r="C9" s="546" t="s">
        <v>641</v>
      </c>
      <c r="D9" s="118"/>
      <c r="E9" s="118"/>
      <c r="G9" s="118" t="s">
        <v>642</v>
      </c>
      <c r="K9" s="3"/>
      <c r="L9" s="6"/>
    </row>
    <row r="10" spans="1:12" ht="11.25" customHeight="1">
      <c r="C10" s="546" t="s">
        <v>643</v>
      </c>
      <c r="D10" s="139" t="s">
        <v>644</v>
      </c>
      <c r="E10" s="118" t="s">
        <v>645</v>
      </c>
      <c r="F10" s="139"/>
      <c r="G10" s="118" t="s">
        <v>646</v>
      </c>
      <c r="H10" s="139"/>
      <c r="I10" s="139"/>
      <c r="K10" s="3"/>
      <c r="L10" s="6"/>
    </row>
    <row r="11" spans="1:12" ht="11.25" customHeight="1">
      <c r="B11" s="1344" t="s">
        <v>647</v>
      </c>
      <c r="C11" s="1345" t="s">
        <v>601</v>
      </c>
      <c r="D11" s="1346" t="s">
        <v>601</v>
      </c>
      <c r="E11" s="1347" t="s">
        <v>601</v>
      </c>
      <c r="F11" s="1346" t="s">
        <v>648</v>
      </c>
      <c r="G11" s="1348" t="s">
        <v>649</v>
      </c>
      <c r="H11" s="1346" t="s">
        <v>650</v>
      </c>
      <c r="I11" s="1346"/>
      <c r="J11" s="1349" t="s">
        <v>651</v>
      </c>
      <c r="K11" s="3"/>
      <c r="L11" s="6"/>
    </row>
    <row r="12" spans="1:12" ht="11.25" customHeight="1">
      <c r="B12" s="2" t="s">
        <v>652</v>
      </c>
      <c r="C12" s="3" t="s">
        <v>653</v>
      </c>
      <c r="D12" s="118" t="s">
        <v>654</v>
      </c>
      <c r="E12" s="118"/>
      <c r="F12" s="118"/>
      <c r="G12" s="118"/>
      <c r="H12" s="118"/>
      <c r="I12" s="118"/>
      <c r="J12" s="1753" t="s">
        <v>2530</v>
      </c>
      <c r="K12" s="1750"/>
      <c r="L12" s="6"/>
    </row>
    <row r="13" spans="1:12" ht="11.25" customHeight="1">
      <c r="A13" s="12"/>
      <c r="B13" s="187" t="s">
        <v>2609</v>
      </c>
      <c r="C13" s="230" t="s">
        <v>653</v>
      </c>
      <c r="D13" s="1124" t="s">
        <v>654</v>
      </c>
      <c r="E13" s="118"/>
      <c r="F13" s="139"/>
      <c r="G13" s="118"/>
      <c r="H13" s="139"/>
      <c r="I13" s="139"/>
      <c r="J13" s="1750" t="s">
        <v>659</v>
      </c>
      <c r="K13" s="1750"/>
      <c r="L13" s="6"/>
    </row>
    <row r="14" spans="1:12" ht="11.25" customHeight="1">
      <c r="A14" s="12"/>
      <c r="B14" s="240" t="s">
        <v>2610</v>
      </c>
      <c r="C14" s="230" t="s">
        <v>653</v>
      </c>
      <c r="D14" s="1124" t="s">
        <v>654</v>
      </c>
      <c r="E14" s="1124"/>
      <c r="F14" s="1124"/>
      <c r="G14" s="1124"/>
      <c r="H14" s="1124"/>
      <c r="I14" s="1124"/>
      <c r="J14" s="1750" t="s">
        <v>659</v>
      </c>
      <c r="K14" s="1750"/>
      <c r="L14" s="6"/>
    </row>
    <row r="15" spans="1:12" ht="11.25" customHeight="1">
      <c r="A15" s="12"/>
      <c r="B15" s="240" t="s">
        <v>2611</v>
      </c>
      <c r="C15" s="230" t="s">
        <v>653</v>
      </c>
      <c r="D15" s="1124" t="s">
        <v>654</v>
      </c>
      <c r="E15" s="1124"/>
      <c r="F15" s="1124"/>
      <c r="G15" s="1124"/>
      <c r="H15" s="1124"/>
      <c r="I15" s="1124"/>
      <c r="J15" s="1750" t="s">
        <v>659</v>
      </c>
      <c r="K15" s="1750"/>
      <c r="L15" s="6"/>
    </row>
    <row r="16" spans="1:12" ht="11.25" customHeight="1">
      <c r="A16" s="12"/>
      <c r="B16" s="240" t="s">
        <v>2612</v>
      </c>
      <c r="C16" s="230" t="s">
        <v>653</v>
      </c>
      <c r="D16" s="1124" t="s">
        <v>654</v>
      </c>
      <c r="E16" s="1124"/>
      <c r="F16" s="1124"/>
      <c r="G16" s="1124"/>
      <c r="H16" s="1124"/>
      <c r="I16" s="1124"/>
      <c r="J16" s="1750" t="s">
        <v>662</v>
      </c>
      <c r="K16" s="1750"/>
      <c r="L16" s="6"/>
    </row>
    <row r="17" spans="1:12" ht="11.25" customHeight="1">
      <c r="A17" s="12"/>
      <c r="B17" s="240" t="s">
        <v>2613</v>
      </c>
      <c r="C17" s="230" t="s">
        <v>653</v>
      </c>
      <c r="D17" s="1124" t="s">
        <v>654</v>
      </c>
      <c r="E17" s="1124"/>
      <c r="F17" s="1124"/>
      <c r="G17" s="1124"/>
      <c r="H17" s="1124"/>
      <c r="I17" s="1124"/>
      <c r="J17" s="1750" t="s">
        <v>662</v>
      </c>
      <c r="K17" s="1750"/>
      <c r="L17" s="6"/>
    </row>
    <row r="18" spans="1:12" ht="11.25" customHeight="1">
      <c r="A18" s="12"/>
      <c r="B18" s="240" t="s">
        <v>2614</v>
      </c>
      <c r="C18" s="230" t="s">
        <v>653</v>
      </c>
      <c r="D18" s="1124" t="s">
        <v>654</v>
      </c>
      <c r="E18" s="1124"/>
      <c r="F18" s="1124"/>
      <c r="G18" s="1124"/>
      <c r="H18" s="1124"/>
      <c r="I18" s="1124"/>
      <c r="J18" s="1750" t="s">
        <v>658</v>
      </c>
      <c r="K18" s="1750"/>
      <c r="L18" s="6"/>
    </row>
    <row r="19" spans="1:12" ht="11.25" customHeight="1">
      <c r="A19" s="12"/>
      <c r="B19" s="240" t="s">
        <v>2526</v>
      </c>
      <c r="C19" s="230" t="s">
        <v>653</v>
      </c>
      <c r="D19" s="1124" t="s">
        <v>654</v>
      </c>
      <c r="E19" s="1124"/>
      <c r="F19" s="1124"/>
      <c r="G19" s="1124"/>
      <c r="H19" s="1124"/>
      <c r="I19" s="1124"/>
      <c r="J19" s="1750" t="s">
        <v>658</v>
      </c>
      <c r="K19" s="1750"/>
      <c r="L19" s="6"/>
    </row>
    <row r="20" spans="1:12" ht="11.25" customHeight="1">
      <c r="A20" s="12"/>
      <c r="B20" s="240" t="s">
        <v>2615</v>
      </c>
      <c r="C20" s="230" t="s">
        <v>653</v>
      </c>
      <c r="D20" s="1124" t="s">
        <v>654</v>
      </c>
      <c r="E20" s="1124"/>
      <c r="F20" s="1124"/>
      <c r="G20" s="1124"/>
      <c r="H20" s="1124"/>
      <c r="I20" s="1124"/>
      <c r="J20" s="1750" t="s">
        <v>662</v>
      </c>
      <c r="K20" s="1750"/>
      <c r="L20" s="6"/>
    </row>
    <row r="21" spans="1:12" ht="11.25" customHeight="1">
      <c r="A21" s="12"/>
      <c r="B21" s="240" t="s">
        <v>2616</v>
      </c>
      <c r="C21" s="230" t="s">
        <v>653</v>
      </c>
      <c r="D21" s="1124" t="s">
        <v>654</v>
      </c>
      <c r="E21" s="1124"/>
      <c r="F21" s="1124"/>
      <c r="G21" s="1124"/>
      <c r="H21" s="1124"/>
      <c r="I21" s="1124"/>
      <c r="J21" s="1750" t="s">
        <v>661</v>
      </c>
      <c r="K21" s="1750"/>
      <c r="L21" s="6"/>
    </row>
    <row r="22" spans="1:12" ht="11.25" customHeight="1">
      <c r="A22" s="12"/>
      <c r="B22" s="240" t="s">
        <v>2617</v>
      </c>
      <c r="C22" s="230" t="s">
        <v>653</v>
      </c>
      <c r="D22" s="1124" t="s">
        <v>654</v>
      </c>
      <c r="E22" s="1124"/>
      <c r="F22" s="1124"/>
      <c r="G22" s="1124"/>
      <c r="H22" s="1124"/>
      <c r="I22" s="1124"/>
      <c r="J22" s="1750" t="s">
        <v>658</v>
      </c>
      <c r="K22" s="1750"/>
      <c r="L22"/>
    </row>
    <row r="23" spans="1:12" ht="11.25" customHeight="1">
      <c r="A23" s="12"/>
      <c r="B23" s="240" t="s">
        <v>2618</v>
      </c>
      <c r="C23" s="230" t="s">
        <v>653</v>
      </c>
      <c r="D23" s="1124" t="s">
        <v>654</v>
      </c>
      <c r="E23" s="1124"/>
      <c r="F23" s="1124"/>
      <c r="G23" s="1124"/>
      <c r="H23" s="1124"/>
      <c r="I23" s="1124"/>
      <c r="J23" s="1750" t="s">
        <v>662</v>
      </c>
      <c r="K23" s="1750"/>
      <c r="L23" s="6"/>
    </row>
    <row r="24" spans="1:12" ht="11.25" customHeight="1">
      <c r="A24" s="12"/>
      <c r="B24" s="240" t="s">
        <v>2619</v>
      </c>
      <c r="C24" s="230" t="s">
        <v>648</v>
      </c>
      <c r="D24" s="1124"/>
      <c r="E24" s="1124" t="s">
        <v>654</v>
      </c>
      <c r="F24" s="1124"/>
      <c r="G24" s="1124"/>
      <c r="H24" s="1124"/>
      <c r="I24" s="1124"/>
      <c r="J24" s="1750" t="s">
        <v>669</v>
      </c>
      <c r="K24" s="1750"/>
      <c r="L24" s="6"/>
    </row>
    <row r="25" spans="1:12" ht="11.25" customHeight="1">
      <c r="A25" s="12"/>
      <c r="B25" s="240" t="s">
        <v>2620</v>
      </c>
      <c r="C25" s="230" t="s">
        <v>648</v>
      </c>
      <c r="D25" s="1124"/>
      <c r="E25" s="1124" t="s">
        <v>654</v>
      </c>
      <c r="F25" s="1124"/>
      <c r="G25" s="1124"/>
      <c r="H25" s="1124"/>
      <c r="I25" s="1124"/>
      <c r="J25" s="1750" t="s">
        <v>670</v>
      </c>
      <c r="K25" s="1752"/>
      <c r="L25" s="6"/>
    </row>
    <row r="26" spans="1:12" ht="11.25" customHeight="1">
      <c r="A26" s="12"/>
      <c r="B26" s="240" t="s">
        <v>2621</v>
      </c>
      <c r="C26" s="230" t="s">
        <v>648</v>
      </c>
      <c r="D26" s="1124"/>
      <c r="E26" s="1124" t="s">
        <v>654</v>
      </c>
      <c r="F26" s="1124"/>
      <c r="G26" s="1124"/>
      <c r="H26" s="1124"/>
      <c r="I26" s="1124"/>
      <c r="J26" s="1752" t="s">
        <v>661</v>
      </c>
      <c r="K26" s="1750"/>
      <c r="L26" s="6"/>
    </row>
    <row r="27" spans="1:12" ht="11.25" customHeight="1">
      <c r="A27" s="12"/>
      <c r="B27" s="240" t="s">
        <v>2622</v>
      </c>
      <c r="C27" s="230" t="s">
        <v>653</v>
      </c>
      <c r="D27" s="1124" t="s">
        <v>654</v>
      </c>
      <c r="E27" s="1124"/>
      <c r="F27" s="1124"/>
      <c r="G27" s="1124"/>
      <c r="H27" s="1124"/>
      <c r="I27" s="1124"/>
      <c r="J27" s="1750" t="s">
        <v>660</v>
      </c>
      <c r="K27" s="1750"/>
      <c r="L27" s="6"/>
    </row>
    <row r="28" spans="1:12" ht="11.25" customHeight="1">
      <c r="A28" s="12"/>
      <c r="B28" s="240" t="s">
        <v>2623</v>
      </c>
      <c r="C28" s="230" t="s">
        <v>653</v>
      </c>
      <c r="D28" s="1124" t="s">
        <v>654</v>
      </c>
      <c r="E28" s="1124"/>
      <c r="F28" s="1124"/>
      <c r="G28" s="1124"/>
      <c r="H28" s="1124"/>
      <c r="I28" s="1124"/>
      <c r="J28" s="1750" t="s">
        <v>660</v>
      </c>
      <c r="K28" s="1752"/>
      <c r="L28" s="6"/>
    </row>
    <row r="29" spans="1:12" ht="11.25" customHeight="1">
      <c r="A29" s="12"/>
      <c r="B29" s="240" t="s">
        <v>2660</v>
      </c>
      <c r="C29" s="230" t="s">
        <v>653</v>
      </c>
      <c r="D29" s="1124" t="s">
        <v>654</v>
      </c>
      <c r="E29" s="1124"/>
      <c r="F29" s="1124"/>
      <c r="G29" s="1124"/>
      <c r="H29" s="1124"/>
      <c r="I29" s="1124"/>
      <c r="J29" s="1752" t="s">
        <v>665</v>
      </c>
      <c r="K29" s="1750"/>
      <c r="L29" s="6"/>
    </row>
    <row r="30" spans="1:12" ht="11.25" customHeight="1">
      <c r="A30" s="12"/>
      <c r="B30" s="240" t="s">
        <v>2624</v>
      </c>
      <c r="C30" s="230" t="s">
        <v>653</v>
      </c>
      <c r="D30" s="1124" t="s">
        <v>654</v>
      </c>
      <c r="E30" s="1124"/>
      <c r="F30" s="1124"/>
      <c r="G30" s="1124"/>
      <c r="H30" s="1124"/>
      <c r="I30" s="1124"/>
      <c r="J30" s="1750" t="s">
        <v>658</v>
      </c>
      <c r="K30" s="1752"/>
      <c r="L30" s="6"/>
    </row>
    <row r="31" spans="1:12" ht="11.25" customHeight="1">
      <c r="A31" s="12"/>
      <c r="B31" s="211" t="s">
        <v>2625</v>
      </c>
      <c r="C31" s="3" t="s">
        <v>653</v>
      </c>
      <c r="D31" s="118" t="s">
        <v>654</v>
      </c>
      <c r="E31" s="118"/>
      <c r="F31" s="118"/>
      <c r="G31" s="118"/>
      <c r="H31" s="118"/>
      <c r="I31" s="118"/>
      <c r="J31" s="1752" t="s">
        <v>658</v>
      </c>
      <c r="K31" s="1753"/>
      <c r="L31" s="6"/>
    </row>
    <row r="32" spans="1:12" ht="11.25" customHeight="1">
      <c r="A32" s="12"/>
      <c r="B32" s="211" t="s">
        <v>2527</v>
      </c>
      <c r="C32" s="3" t="s">
        <v>648</v>
      </c>
      <c r="D32" s="118"/>
      <c r="E32" s="118"/>
      <c r="F32" s="118" t="s">
        <v>654</v>
      </c>
      <c r="G32" s="118"/>
      <c r="H32" s="547" t="s">
        <v>654</v>
      </c>
      <c r="I32" s="118"/>
      <c r="J32" s="1753" t="s">
        <v>668</v>
      </c>
      <c r="K32" s="1750"/>
      <c r="L32" s="6"/>
    </row>
    <row r="33" spans="1:14" ht="11.25" customHeight="1">
      <c r="A33" s="12"/>
      <c r="B33" s="211" t="s">
        <v>663</v>
      </c>
      <c r="C33" s="3" t="s">
        <v>648</v>
      </c>
      <c r="D33" s="118"/>
      <c r="E33" s="118"/>
      <c r="F33" s="118" t="s">
        <v>654</v>
      </c>
      <c r="G33" s="118"/>
      <c r="H33" s="547" t="s">
        <v>654</v>
      </c>
      <c r="I33" s="118"/>
      <c r="J33" s="1750" t="s">
        <v>664</v>
      </c>
      <c r="K33" s="1750"/>
      <c r="L33" s="6"/>
    </row>
    <row r="34" spans="1:14" ht="11.25" customHeight="1">
      <c r="A34" s="12"/>
      <c r="B34" s="2" t="s">
        <v>655</v>
      </c>
      <c r="C34" s="3" t="s">
        <v>653</v>
      </c>
      <c r="D34" s="118" t="s">
        <v>654</v>
      </c>
      <c r="E34" s="118"/>
      <c r="F34" s="118"/>
      <c r="G34" s="118"/>
      <c r="H34" s="118"/>
      <c r="I34" s="118"/>
      <c r="J34" s="1750" t="s">
        <v>656</v>
      </c>
      <c r="K34" s="1750"/>
      <c r="L34" s="6"/>
    </row>
    <row r="35" spans="1:14" ht="11.25" customHeight="1">
      <c r="A35" s="12"/>
      <c r="B35" s="2" t="s">
        <v>657</v>
      </c>
      <c r="C35" s="3" t="s">
        <v>653</v>
      </c>
      <c r="D35" s="118" t="s">
        <v>654</v>
      </c>
      <c r="E35" s="118"/>
      <c r="F35" s="118"/>
      <c r="G35" s="118"/>
      <c r="H35" s="118"/>
      <c r="I35" s="118"/>
      <c r="J35" s="1750" t="s">
        <v>656</v>
      </c>
      <c r="K35" s="1750"/>
      <c r="L35" s="6"/>
    </row>
    <row r="36" spans="1:14" ht="11.25" customHeight="1">
      <c r="A36" s="12"/>
      <c r="B36" s="240" t="s">
        <v>2528</v>
      </c>
      <c r="C36" s="230" t="s">
        <v>653</v>
      </c>
      <c r="D36" s="1124" t="s">
        <v>654</v>
      </c>
      <c r="E36" s="1124"/>
      <c r="F36" s="1124"/>
      <c r="G36" s="1124"/>
      <c r="H36" s="1124"/>
      <c r="I36" s="1124"/>
      <c r="J36" s="1750" t="s">
        <v>656</v>
      </c>
      <c r="K36" s="1750"/>
      <c r="L36" s="6"/>
      <c r="M36" s="326"/>
      <c r="N36" s="326"/>
    </row>
    <row r="37" spans="1:14" ht="11.25" customHeight="1">
      <c r="A37" s="12"/>
      <c r="B37" s="2" t="s">
        <v>2529</v>
      </c>
      <c r="C37" s="3" t="s">
        <v>653</v>
      </c>
      <c r="D37" s="118"/>
      <c r="E37" s="118"/>
      <c r="F37" s="118"/>
      <c r="G37" s="118" t="s">
        <v>654</v>
      </c>
      <c r="H37" s="118"/>
      <c r="I37" s="118"/>
      <c r="J37" s="1750" t="s">
        <v>671</v>
      </c>
      <c r="K37" s="1750"/>
      <c r="L37" s="6"/>
      <c r="M37" s="326"/>
      <c r="N37" s="326"/>
    </row>
    <row r="38" spans="1:14" ht="11.25" customHeight="1">
      <c r="A38" s="12"/>
      <c r="B38" s="2" t="s">
        <v>672</v>
      </c>
      <c r="C38" s="3" t="s">
        <v>653</v>
      </c>
      <c r="D38" s="118"/>
      <c r="E38" s="118"/>
      <c r="F38" s="118"/>
      <c r="G38" s="118" t="s">
        <v>654</v>
      </c>
      <c r="H38" s="118"/>
      <c r="I38" s="118"/>
      <c r="J38" s="1750" t="s">
        <v>671</v>
      </c>
      <c r="K38" s="1753"/>
      <c r="L38" s="6"/>
      <c r="M38" s="326"/>
      <c r="N38" s="326"/>
    </row>
    <row r="39" spans="1:14" ht="11.25" customHeight="1">
      <c r="A39" s="12"/>
      <c r="B39" s="2" t="s">
        <v>666</v>
      </c>
      <c r="C39" s="3" t="s">
        <v>653</v>
      </c>
      <c r="D39" s="118" t="s">
        <v>654</v>
      </c>
      <c r="E39" s="118"/>
      <c r="F39" s="118"/>
      <c r="G39" s="118"/>
      <c r="H39" s="118"/>
      <c r="I39" s="118"/>
      <c r="J39" s="1752" t="s">
        <v>667</v>
      </c>
      <c r="K39" s="1752"/>
      <c r="L39" s="6"/>
      <c r="M39" s="326"/>
      <c r="N39" s="326"/>
    </row>
    <row r="40" spans="1:14" ht="11.25" customHeight="1">
      <c r="A40" s="12"/>
      <c r="B40" s="1746" t="s">
        <v>673</v>
      </c>
      <c r="C40" s="1333" t="s">
        <v>653</v>
      </c>
      <c r="D40" s="1747" t="s">
        <v>654</v>
      </c>
      <c r="E40" s="1747"/>
      <c r="F40" s="1747"/>
      <c r="G40" s="1747"/>
      <c r="H40" s="1747"/>
      <c r="I40" s="1747"/>
      <c r="J40" s="1754" t="s">
        <v>671</v>
      </c>
      <c r="K40" s="1750"/>
      <c r="L40" s="6"/>
      <c r="M40" s="326"/>
      <c r="N40" s="326"/>
    </row>
    <row r="41" spans="1:14" ht="11.25" customHeight="1">
      <c r="A41" s="12"/>
      <c r="K41" s="1751"/>
      <c r="L41" s="6"/>
      <c r="M41" s="326"/>
      <c r="N41" s="326"/>
    </row>
    <row r="42" spans="1:14" ht="11.25" customHeight="1">
      <c r="A42" s="12"/>
      <c r="B42" s="284" t="s">
        <v>674</v>
      </c>
      <c r="C42" s="310"/>
      <c r="D42" s="584"/>
      <c r="E42" s="584"/>
      <c r="F42" s="310"/>
      <c r="G42" s="584"/>
      <c r="H42" s="584"/>
      <c r="I42" s="584"/>
      <c r="K42" s="1745"/>
      <c r="L42" s="6"/>
      <c r="M42" s="326"/>
      <c r="N42" s="326"/>
    </row>
    <row r="43" spans="1:14" ht="24" customHeight="1">
      <c r="A43" s="12"/>
      <c r="B43" s="2447" t="s">
        <v>2535</v>
      </c>
      <c r="C43" s="2447"/>
      <c r="D43" s="2447"/>
      <c r="E43" s="2447"/>
      <c r="F43" s="2447"/>
      <c r="G43" s="2447"/>
      <c r="H43" s="2447"/>
      <c r="I43" s="2407"/>
      <c r="J43" s="2407"/>
      <c r="L43" s="6"/>
      <c r="M43" s="326"/>
      <c r="N43" s="326"/>
    </row>
    <row r="44" spans="1:14" ht="11.25" customHeight="1">
      <c r="A44" s="12"/>
      <c r="B44" s="284" t="s">
        <v>2346</v>
      </c>
      <c r="K44" s="326"/>
    </row>
    <row r="45" spans="1:14" ht="11.25" customHeight="1">
      <c r="A45" s="12"/>
    </row>
    <row r="46" spans="1:14" ht="11.25" customHeight="1">
      <c r="A46" s="12"/>
      <c r="N46" s="326"/>
    </row>
    <row r="47" spans="1:14" ht="11.25" customHeight="1">
      <c r="B47" s="878"/>
      <c r="N47" s="326"/>
    </row>
    <row r="48" spans="1:14" ht="11.25" customHeight="1">
      <c r="H48" s="3"/>
      <c r="N48" s="326"/>
    </row>
    <row r="49" spans="1:14" ht="11.25" customHeight="1">
      <c r="A49" s="12"/>
      <c r="C49" s="1716"/>
      <c r="K49" s="3"/>
      <c r="N49" s="326"/>
    </row>
    <row r="50" spans="1:14" ht="11.25" customHeight="1">
      <c r="A50" s="12"/>
      <c r="B50" s="1715"/>
      <c r="K50" s="3"/>
      <c r="N50" s="326"/>
    </row>
    <row r="51" spans="1:14" ht="11.25" customHeight="1">
      <c r="A51" s="12"/>
      <c r="B51" s="1708"/>
      <c r="D51" s="1717"/>
      <c r="F51" s="547"/>
      <c r="K51" s="3"/>
      <c r="L51" s="3"/>
      <c r="M51" s="3"/>
      <c r="N51" s="326"/>
    </row>
    <row r="52" spans="1:14" ht="6" customHeight="1">
      <c r="A52" s="12"/>
      <c r="B52" s="1709"/>
      <c r="L52" s="3"/>
      <c r="M52" s="3"/>
    </row>
    <row r="53" spans="1:14" ht="11.45" customHeight="1">
      <c r="A53" s="12"/>
      <c r="B53" s="1710"/>
      <c r="L53" s="3"/>
      <c r="M53" s="3"/>
    </row>
    <row r="54" spans="1:14" ht="22.5" customHeight="1">
      <c r="A54" s="12"/>
      <c r="B54" s="1710"/>
    </row>
    <row r="55" spans="1:14">
      <c r="A55" s="12"/>
      <c r="B55" s="1710"/>
    </row>
    <row r="56" spans="1:14">
      <c r="A56" s="12"/>
      <c r="B56" s="1710"/>
    </row>
    <row r="57" spans="1:14">
      <c r="A57" s="12"/>
      <c r="B57" s="546"/>
    </row>
    <row r="58" spans="1:14">
      <c r="A58" s="12"/>
    </row>
    <row r="59" spans="1:14">
      <c r="B59" s="1716"/>
    </row>
    <row r="60" spans="1:14">
      <c r="B60" s="1713"/>
      <c r="C60" s="1711"/>
    </row>
    <row r="61" spans="1:14">
      <c r="B61" s="1714"/>
      <c r="C61" s="1711"/>
    </row>
    <row r="62" spans="1:14">
      <c r="C62" s="1711"/>
    </row>
    <row r="63" spans="1:14">
      <c r="C63" s="1711"/>
    </row>
    <row r="64" spans="1:14">
      <c r="C64" s="1711"/>
    </row>
    <row r="65" spans="1:3">
      <c r="A65" s="20"/>
      <c r="C65" s="1712"/>
    </row>
    <row r="66" spans="1:3">
      <c r="A66" s="20"/>
      <c r="C66" s="1711"/>
    </row>
    <row r="67" spans="1:3">
      <c r="A67" s="21"/>
      <c r="C67" s="1712"/>
    </row>
    <row r="68" spans="1:3">
      <c r="A68" s="12"/>
      <c r="C68" s="1712"/>
    </row>
    <row r="69" spans="1:3">
      <c r="A69" s="12"/>
    </row>
    <row r="70" spans="1:3">
      <c r="A70" s="12"/>
    </row>
    <row r="71" spans="1:3">
      <c r="A71" s="12"/>
    </row>
    <row r="72" spans="1:3">
      <c r="A72" s="12"/>
      <c r="C72" s="547"/>
    </row>
    <row r="73" spans="1:3">
      <c r="A73" s="12"/>
      <c r="C73" s="547"/>
    </row>
    <row r="74" spans="1:3">
      <c r="A74" s="12"/>
    </row>
    <row r="75" spans="1:3">
      <c r="A75" s="12"/>
    </row>
    <row r="76" spans="1:3">
      <c r="A76" s="23"/>
    </row>
    <row r="77" spans="1:3">
      <c r="A77" s="23"/>
    </row>
    <row r="78" spans="1:3">
      <c r="A78" s="23"/>
    </row>
    <row r="79" spans="1:3">
      <c r="A79" s="23"/>
    </row>
    <row r="80" spans="1:3">
      <c r="A80" s="23"/>
    </row>
    <row r="81" spans="1:1">
      <c r="A81" s="23"/>
    </row>
    <row r="82" spans="1:1">
      <c r="A82" s="23"/>
    </row>
    <row r="83" spans="1:1">
      <c r="A83" s="23"/>
    </row>
  </sheetData>
  <mergeCells count="3">
    <mergeCell ref="B3:H3"/>
    <mergeCell ref="D8:G8"/>
    <mergeCell ref="B43:J43"/>
  </mergeCells>
  <hyperlinks>
    <hyperlink ref="B3" location="Contents!A1" display="Back to index page" xr:uid="{C5952CB4-9C50-4DC7-9798-3732BCC7E810}"/>
    <hyperlink ref="B3:H3" location="CONTENTS!A1" display="Back to contents page" xr:uid="{F7BFF2E3-40DB-4377-BFD2-8D04BBE6F360}"/>
  </hyperlinks>
  <pageMargins left="0.23622047244094491" right="0.23622047244094491" top="0.74803149606299213" bottom="0.74803149606299213" header="0.31496062992125984" footer="0.31496062992125984"/>
  <pageSetup paperSize="9" scale="54" orientation="landscape" r:id="rId1"/>
  <rowBreaks count="1" manualBreakCount="1">
    <brk id="5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1540-FC9A-4A61-9A8A-E50EDADD5EF4}">
  <sheetPr codeName="Sheet9"/>
  <dimension ref="B1:S46"/>
  <sheetViews>
    <sheetView showGridLines="0" showRowColHeaders="0" zoomScaleNormal="100" workbookViewId="0"/>
  </sheetViews>
  <sheetFormatPr baseColWidth="10" defaultColWidth="11.42578125" defaultRowHeight="14.25"/>
  <cols>
    <col min="1" max="1" width="2.5703125" style="63" customWidth="1"/>
    <col min="2" max="2" width="4.85546875" style="63" customWidth="1"/>
    <col min="3" max="3" width="40.5703125" style="63" customWidth="1"/>
    <col min="4" max="7" width="11.42578125" style="63"/>
    <col min="8" max="8" width="13.5703125" style="63" customWidth="1"/>
    <col min="9" max="9" width="11.42578125" style="63"/>
    <col min="10" max="10" width="13.5703125" style="63" customWidth="1"/>
    <col min="11" max="11" width="11.42578125" style="63"/>
    <col min="12" max="12" width="14.42578125" style="63" customWidth="1"/>
    <col min="13" max="13" width="14.42578125" style="63" bestFit="1" customWidth="1"/>
    <col min="14" max="14" width="12.5703125" style="63" bestFit="1" customWidth="1"/>
    <col min="15" max="17" width="11.42578125" style="63"/>
    <col min="18" max="18" width="14.42578125" style="63" bestFit="1" customWidth="1"/>
    <col min="19" max="16384" width="11.42578125" style="63"/>
  </cols>
  <sheetData>
    <row r="1" spans="2:19" ht="11.25" customHeight="1"/>
    <row r="2" spans="2:19" ht="5.25" customHeight="1"/>
    <row r="3" spans="2:19" ht="12.75" customHeight="1">
      <c r="B3" s="2373" t="s">
        <v>280</v>
      </c>
      <c r="C3" s="2373"/>
      <c r="D3" s="2373"/>
      <c r="E3" s="2373"/>
      <c r="F3" s="2373"/>
      <c r="G3" s="2373"/>
      <c r="H3" s="2373"/>
      <c r="I3" s="235"/>
    </row>
    <row r="4" spans="2:19" ht="5.25" customHeight="1"/>
    <row r="5" spans="2:19" s="585" customFormat="1" ht="15.75" customHeight="1">
      <c r="B5" s="969" t="s">
        <v>675</v>
      </c>
      <c r="D5" s="586"/>
      <c r="E5" s="14"/>
    </row>
    <row r="6" spans="2:19" ht="11.25" customHeight="1"/>
    <row r="7" spans="2:19" ht="22.5" customHeight="1">
      <c r="B7" s="2404" t="s">
        <v>676</v>
      </c>
      <c r="C7" s="2404"/>
      <c r="D7" s="2404"/>
      <c r="E7" s="2404"/>
      <c r="F7" s="2404"/>
      <c r="G7" s="2404"/>
      <c r="H7" s="2404"/>
      <c r="I7" s="2404"/>
      <c r="J7" s="2404"/>
      <c r="K7" s="2404"/>
      <c r="L7" s="2404"/>
      <c r="M7" s="2404"/>
      <c r="N7" s="2404"/>
      <c r="O7" s="2404"/>
    </row>
    <row r="8" spans="2:19" ht="11.25" customHeight="1">
      <c r="B8" s="244"/>
      <c r="C8" s="244"/>
      <c r="D8" s="244"/>
      <c r="E8" s="244"/>
      <c r="F8" s="244"/>
      <c r="G8" s="244"/>
      <c r="H8" s="244"/>
      <c r="I8" s="244"/>
      <c r="J8" s="244"/>
      <c r="K8" s="244"/>
      <c r="L8" s="244"/>
      <c r="M8" s="244"/>
      <c r="N8" s="244"/>
      <c r="O8" s="244"/>
    </row>
    <row r="9" spans="2:19" ht="11.25" customHeight="1"/>
    <row r="10" spans="2:19" ht="11.25" customHeight="1">
      <c r="B10" s="2448" t="s">
        <v>2471</v>
      </c>
      <c r="C10" s="2449"/>
      <c r="D10" s="587" t="s">
        <v>292</v>
      </c>
      <c r="E10" s="587" t="s">
        <v>294</v>
      </c>
      <c r="F10" s="587" t="s">
        <v>296</v>
      </c>
      <c r="G10" s="587" t="s">
        <v>298</v>
      </c>
      <c r="H10" s="587" t="s">
        <v>303</v>
      </c>
      <c r="I10" s="587" t="s">
        <v>678</v>
      </c>
      <c r="J10" s="587" t="s">
        <v>679</v>
      </c>
      <c r="K10" s="587" t="s">
        <v>680</v>
      </c>
      <c r="L10" s="587" t="s">
        <v>681</v>
      </c>
      <c r="M10" s="587" t="s">
        <v>310</v>
      </c>
      <c r="N10" s="587" t="s">
        <v>312</v>
      </c>
      <c r="O10" s="587" t="s">
        <v>317</v>
      </c>
    </row>
    <row r="11" spans="2:19" ht="20.100000000000001" customHeight="1">
      <c r="I11" s="2450" t="s">
        <v>682</v>
      </c>
      <c r="J11" s="2450"/>
      <c r="M11" s="2451" t="s">
        <v>683</v>
      </c>
      <c r="N11" s="2452"/>
      <c r="O11" s="2452"/>
    </row>
    <row r="12" spans="2:19" ht="11.25" customHeight="1">
      <c r="D12" s="58"/>
      <c r="E12" s="58"/>
      <c r="F12" s="58"/>
      <c r="G12" s="58"/>
      <c r="H12" s="58"/>
      <c r="I12" s="588" t="s">
        <v>684</v>
      </c>
      <c r="J12" s="589" t="s">
        <v>685</v>
      </c>
      <c r="K12" s="590" t="s">
        <v>686</v>
      </c>
      <c r="L12" s="900"/>
      <c r="M12" s="591" t="s">
        <v>687</v>
      </c>
      <c r="N12" s="181" t="s">
        <v>688</v>
      </c>
      <c r="O12" s="181" t="s">
        <v>688</v>
      </c>
    </row>
    <row r="13" spans="2:19" ht="15" customHeight="1">
      <c r="B13" s="333" t="s">
        <v>286</v>
      </c>
      <c r="E13" s="2451" t="s">
        <v>689</v>
      </c>
      <c r="F13" s="2452"/>
      <c r="G13" s="2452"/>
      <c r="H13" s="2452"/>
      <c r="I13" s="337" t="s">
        <v>690</v>
      </c>
      <c r="J13" s="181" t="s">
        <v>691</v>
      </c>
      <c r="K13" s="590" t="s">
        <v>692</v>
      </c>
      <c r="L13" s="590" t="s">
        <v>693</v>
      </c>
      <c r="M13" s="590" t="s">
        <v>694</v>
      </c>
      <c r="N13" s="181" t="s">
        <v>695</v>
      </c>
      <c r="O13" s="181" t="s">
        <v>695</v>
      </c>
    </row>
    <row r="14" spans="2:19" ht="20.45" customHeight="1">
      <c r="B14" s="1350"/>
      <c r="C14" s="1344" t="s">
        <v>696</v>
      </c>
      <c r="D14" s="1351" t="s">
        <v>456</v>
      </c>
      <c r="E14" s="1351" t="s">
        <v>697</v>
      </c>
      <c r="F14" s="1351" t="s">
        <v>698</v>
      </c>
      <c r="G14" s="1351" t="s">
        <v>699</v>
      </c>
      <c r="H14" s="1351" t="s">
        <v>700</v>
      </c>
      <c r="I14" s="1352" t="s">
        <v>701</v>
      </c>
      <c r="J14" s="1351" t="s">
        <v>701</v>
      </c>
      <c r="K14" s="1353" t="s">
        <v>702</v>
      </c>
      <c r="L14" s="1353" t="s">
        <v>703</v>
      </c>
      <c r="M14" s="1353" t="s">
        <v>702</v>
      </c>
      <c r="N14" s="1351" t="s">
        <v>704</v>
      </c>
      <c r="O14" s="1351" t="s">
        <v>705</v>
      </c>
      <c r="Q14" s="1831"/>
      <c r="R14" s="1831"/>
      <c r="S14" s="586"/>
    </row>
    <row r="15" spans="2:19" ht="11.25" customHeight="1">
      <c r="B15" s="225">
        <v>1</v>
      </c>
      <c r="C15" s="244" t="s">
        <v>706</v>
      </c>
      <c r="D15" s="592"/>
      <c r="E15" s="592">
        <v>27.512767199999999</v>
      </c>
      <c r="F15" s="592"/>
      <c r="G15" s="592">
        <v>60.846651999999999</v>
      </c>
      <c r="H15" s="592"/>
      <c r="I15" s="592"/>
      <c r="J15" s="592"/>
      <c r="K15" s="592">
        <f>SUM(D15:H15)</f>
        <v>88.359419199999991</v>
      </c>
      <c r="L15" s="592"/>
      <c r="M15" s="592">
        <v>88.359419200000005</v>
      </c>
      <c r="N15" s="592">
        <v>76.169650200000007</v>
      </c>
      <c r="O15" s="592">
        <f t="shared" ref="O15:O22" si="0">M15-N15</f>
        <v>12.189768999999998</v>
      </c>
      <c r="Q15" s="1832"/>
      <c r="R15" s="1831"/>
      <c r="S15" s="586"/>
    </row>
    <row r="16" spans="2:19" ht="11.25" customHeight="1">
      <c r="B16" s="225">
        <v>3</v>
      </c>
      <c r="C16" s="244" t="s">
        <v>707</v>
      </c>
      <c r="D16" s="592">
        <v>12.390546000000001</v>
      </c>
      <c r="E16" s="592">
        <v>41.041097399999998</v>
      </c>
      <c r="F16" s="592"/>
      <c r="G16" s="592">
        <v>46.345269799999997</v>
      </c>
      <c r="H16" s="592"/>
      <c r="I16" s="592"/>
      <c r="J16" s="592"/>
      <c r="K16" s="592">
        <f>SUM(D16:H16)</f>
        <v>99.776913199999996</v>
      </c>
      <c r="L16" s="592"/>
      <c r="M16" s="592">
        <v>99.776913199999996</v>
      </c>
      <c r="N16" s="592">
        <v>88.745260400000006</v>
      </c>
      <c r="O16" s="592">
        <f t="shared" si="0"/>
        <v>11.031652799999989</v>
      </c>
      <c r="Q16" s="1832"/>
      <c r="R16" s="1831"/>
      <c r="S16" s="586"/>
    </row>
    <row r="17" spans="2:19" ht="11.25" customHeight="1">
      <c r="B17" s="225">
        <v>4</v>
      </c>
      <c r="C17" s="244" t="s">
        <v>708</v>
      </c>
      <c r="D17" s="592"/>
      <c r="E17" s="592">
        <v>315.61695600000002</v>
      </c>
      <c r="F17" s="592"/>
      <c r="G17" s="592">
        <v>25.123314000000001</v>
      </c>
      <c r="H17" s="592"/>
      <c r="I17" s="593"/>
      <c r="J17" s="593"/>
      <c r="K17" s="592">
        <f>SUM(D17:H17)</f>
        <v>340.74027000000001</v>
      </c>
      <c r="L17" s="592"/>
      <c r="M17" s="592">
        <v>340.74027000000001</v>
      </c>
      <c r="N17" s="592">
        <v>99.689588000000001</v>
      </c>
      <c r="O17" s="592">
        <f t="shared" si="0"/>
        <v>241.05068199999999</v>
      </c>
      <c r="Q17" s="1831"/>
      <c r="R17" s="1831"/>
      <c r="S17" s="586"/>
    </row>
    <row r="18" spans="2:19" ht="11.25" customHeight="1">
      <c r="B18" s="225">
        <v>5</v>
      </c>
      <c r="C18" s="244" t="s">
        <v>709</v>
      </c>
      <c r="D18" s="592"/>
      <c r="E18" s="592"/>
      <c r="F18" s="592"/>
      <c r="G18" s="592"/>
      <c r="H18" s="592"/>
      <c r="I18" s="593"/>
      <c r="J18" s="593"/>
      <c r="K18" s="592"/>
      <c r="L18" s="592"/>
      <c r="M18" s="592"/>
      <c r="N18" s="592"/>
      <c r="O18" s="592"/>
      <c r="Q18" s="586"/>
      <c r="R18" s="586"/>
      <c r="S18" s="586"/>
    </row>
    <row r="19" spans="2:19" ht="11.25" customHeight="1">
      <c r="B19" s="225">
        <v>6</v>
      </c>
      <c r="C19" s="244" t="s">
        <v>710</v>
      </c>
      <c r="D19" s="592"/>
      <c r="E19" s="592">
        <v>108.6283</v>
      </c>
      <c r="F19" s="592"/>
      <c r="G19" s="592"/>
      <c r="H19" s="592"/>
      <c r="I19" s="592"/>
      <c r="J19" s="592"/>
      <c r="K19" s="592">
        <f>SUM(D19:H19)</f>
        <v>108.6283</v>
      </c>
      <c r="L19" s="94">
        <v>-54.312624999999997</v>
      </c>
      <c r="M19" s="592">
        <v>54.315674999999999</v>
      </c>
      <c r="N19" s="592">
        <v>3.0539999999999999E-3</v>
      </c>
      <c r="O19" s="592">
        <f t="shared" si="0"/>
        <v>54.312621</v>
      </c>
    </row>
    <row r="20" spans="2:19" ht="12.75" customHeight="1">
      <c r="B20" s="225">
        <v>7</v>
      </c>
      <c r="C20" s="244" t="s">
        <v>185</v>
      </c>
      <c r="D20" s="592">
        <v>1.103477</v>
      </c>
      <c r="E20" s="592">
        <v>6.453881</v>
      </c>
      <c r="F20" s="592"/>
      <c r="G20" s="592">
        <v>9.1081719999999997</v>
      </c>
      <c r="H20" s="592"/>
      <c r="I20" s="593"/>
      <c r="J20" s="593"/>
      <c r="K20" s="592">
        <f>SUM(D20:H20)</f>
        <v>16.66553</v>
      </c>
      <c r="L20" s="592"/>
      <c r="M20" s="592">
        <v>16.66553</v>
      </c>
      <c r="N20" s="592">
        <v>14.420856000000001</v>
      </c>
      <c r="O20" s="592">
        <f t="shared" si="0"/>
        <v>2.2446739999999998</v>
      </c>
    </row>
    <row r="21" spans="2:19" ht="11.25" customHeight="1">
      <c r="B21" s="225">
        <v>10</v>
      </c>
      <c r="C21" s="244" t="s">
        <v>711</v>
      </c>
      <c r="D21" s="592"/>
      <c r="E21" s="592">
        <v>31.001000000000001</v>
      </c>
      <c r="F21" s="592"/>
      <c r="G21" s="592"/>
      <c r="H21" s="592"/>
      <c r="I21" s="593"/>
      <c r="J21" s="593"/>
      <c r="K21" s="592">
        <f>SUM(D21:H21)</f>
        <v>31.001000000000001</v>
      </c>
      <c r="L21" s="592"/>
      <c r="M21" s="592">
        <v>31.001000000000001</v>
      </c>
      <c r="N21" s="592">
        <v>31.001000000000001</v>
      </c>
      <c r="O21" s="592">
        <f t="shared" si="0"/>
        <v>0</v>
      </c>
      <c r="R21" s="801"/>
      <c r="S21" s="123"/>
    </row>
    <row r="22" spans="2:19" ht="11.25" customHeight="1">
      <c r="B22" s="225">
        <v>11</v>
      </c>
      <c r="C22" s="244" t="s">
        <v>712</v>
      </c>
      <c r="D22" s="593"/>
      <c r="E22" s="593"/>
      <c r="F22" s="593"/>
      <c r="G22" s="593"/>
      <c r="H22" s="593"/>
      <c r="I22" s="593"/>
      <c r="J22" s="593"/>
      <c r="K22" s="593"/>
      <c r="L22" s="593"/>
      <c r="M22" s="592">
        <f>M23-M21-M20-M19-M17-M16-M15</f>
        <v>220.13486100000017</v>
      </c>
      <c r="N22" s="592"/>
      <c r="O22" s="592">
        <f t="shared" si="0"/>
        <v>220.13486100000017</v>
      </c>
      <c r="P22" s="1797"/>
      <c r="Q22" s="1829"/>
      <c r="R22" s="801"/>
      <c r="S22" s="123"/>
    </row>
    <row r="23" spans="2:19" s="797" customFormat="1" ht="11.25" customHeight="1">
      <c r="B23" s="694">
        <v>12</v>
      </c>
      <c r="C23" s="594" t="s">
        <v>713</v>
      </c>
      <c r="D23" s="799"/>
      <c r="E23" s="799"/>
      <c r="F23" s="799"/>
      <c r="G23" s="799"/>
      <c r="H23" s="799"/>
      <c r="I23" s="799"/>
      <c r="J23" s="799"/>
      <c r="K23" s="803">
        <f>SUM(K15:K21)</f>
        <v>685.17143239999996</v>
      </c>
      <c r="L23" s="577"/>
      <c r="M23" s="1830">
        <v>850.99366840000005</v>
      </c>
      <c r="N23" s="803">
        <f>SUM(N15:N22)</f>
        <v>310.02940860000001</v>
      </c>
      <c r="O23" s="803">
        <f>SUM(O15:O22)</f>
        <v>540.96425980000004</v>
      </c>
      <c r="Q23" s="798"/>
      <c r="R23" s="802"/>
    </row>
    <row r="24" spans="2:19" ht="11.25" customHeight="1">
      <c r="C24" s="595"/>
      <c r="D24" s="596"/>
      <c r="E24" s="596"/>
      <c r="F24" s="596"/>
      <c r="G24" s="596"/>
      <c r="H24" s="596"/>
      <c r="I24" s="596"/>
      <c r="J24" s="596"/>
      <c r="K24" s="1127"/>
      <c r="L24" s="1128"/>
      <c r="M24" s="1129"/>
      <c r="N24" s="1130"/>
      <c r="O24" s="1129"/>
      <c r="P24" s="1133"/>
      <c r="R24" s="123"/>
    </row>
    <row r="25" spans="2:19" ht="11.25" customHeight="1">
      <c r="D25" s="597"/>
      <c r="E25" s="597"/>
      <c r="F25" s="597"/>
      <c r="G25" s="597"/>
      <c r="H25" s="597"/>
      <c r="I25" s="597"/>
      <c r="J25" s="597"/>
      <c r="K25" s="597"/>
      <c r="L25" s="597"/>
      <c r="M25" s="1131"/>
      <c r="N25" s="1132"/>
      <c r="O25" s="597"/>
    </row>
    <row r="26" spans="2:19" ht="11.25" customHeight="1">
      <c r="B26" s="2448" t="s">
        <v>677</v>
      </c>
      <c r="C26" s="2449"/>
      <c r="D26" s="587" t="s">
        <v>292</v>
      </c>
      <c r="E26" s="587" t="s">
        <v>294</v>
      </c>
      <c r="F26" s="587" t="s">
        <v>296</v>
      </c>
      <c r="G26" s="587" t="s">
        <v>298</v>
      </c>
      <c r="H26" s="587" t="s">
        <v>303</v>
      </c>
      <c r="I26" s="587" t="s">
        <v>678</v>
      </c>
      <c r="J26" s="587" t="s">
        <v>679</v>
      </c>
      <c r="K26" s="587" t="s">
        <v>680</v>
      </c>
      <c r="L26" s="587" t="s">
        <v>681</v>
      </c>
      <c r="M26" s="587" t="s">
        <v>310</v>
      </c>
      <c r="N26" s="587" t="s">
        <v>312</v>
      </c>
      <c r="O26" s="587" t="s">
        <v>317</v>
      </c>
    </row>
    <row r="27" spans="2:19" ht="20.100000000000001" customHeight="1">
      <c r="I27" s="2450" t="s">
        <v>682</v>
      </c>
      <c r="J27" s="2450"/>
      <c r="M27" s="2451" t="s">
        <v>683</v>
      </c>
      <c r="N27" s="2452"/>
      <c r="O27" s="2452"/>
    </row>
    <row r="28" spans="2:19" ht="11.25" customHeight="1">
      <c r="D28" s="58"/>
      <c r="E28" s="58"/>
      <c r="F28" s="58"/>
      <c r="G28" s="58"/>
      <c r="H28" s="58"/>
      <c r="I28" s="588" t="s">
        <v>684</v>
      </c>
      <c r="J28" s="589" t="s">
        <v>685</v>
      </c>
      <c r="K28" s="590" t="s">
        <v>686</v>
      </c>
      <c r="L28" s="900"/>
      <c r="M28" s="591" t="s">
        <v>687</v>
      </c>
      <c r="N28" s="181" t="s">
        <v>688</v>
      </c>
      <c r="O28" s="181" t="s">
        <v>688</v>
      </c>
    </row>
    <row r="29" spans="2:19" ht="11.25" customHeight="1">
      <c r="B29" s="333" t="s">
        <v>286</v>
      </c>
      <c r="E29" s="2451" t="s">
        <v>689</v>
      </c>
      <c r="F29" s="2452"/>
      <c r="G29" s="2452"/>
      <c r="H29" s="2452"/>
      <c r="I29" s="337" t="s">
        <v>690</v>
      </c>
      <c r="J29" s="181" t="s">
        <v>691</v>
      </c>
      <c r="K29" s="590" t="s">
        <v>692</v>
      </c>
      <c r="L29" s="590" t="s">
        <v>693</v>
      </c>
      <c r="M29" s="590" t="s">
        <v>694</v>
      </c>
      <c r="N29" s="181" t="s">
        <v>695</v>
      </c>
      <c r="O29" s="181" t="s">
        <v>695</v>
      </c>
    </row>
    <row r="30" spans="2:19" ht="20.100000000000001" customHeight="1">
      <c r="B30" s="1350"/>
      <c r="C30" s="1344" t="s">
        <v>696</v>
      </c>
      <c r="D30" s="1351" t="s">
        <v>456</v>
      </c>
      <c r="E30" s="1351" t="s">
        <v>697</v>
      </c>
      <c r="F30" s="1351" t="s">
        <v>698</v>
      </c>
      <c r="G30" s="1351" t="s">
        <v>699</v>
      </c>
      <c r="H30" s="1351" t="s">
        <v>700</v>
      </c>
      <c r="I30" s="1352" t="s">
        <v>701</v>
      </c>
      <c r="J30" s="1351" t="s">
        <v>701</v>
      </c>
      <c r="K30" s="1353" t="s">
        <v>702</v>
      </c>
      <c r="L30" s="1353" t="s">
        <v>703</v>
      </c>
      <c r="M30" s="1353" t="s">
        <v>702</v>
      </c>
      <c r="N30" s="1351" t="s">
        <v>704</v>
      </c>
      <c r="O30" s="1351" t="s">
        <v>705</v>
      </c>
    </row>
    <row r="31" spans="2:19" ht="11.25" customHeight="1">
      <c r="B31" s="225">
        <v>1</v>
      </c>
      <c r="C31" s="244" t="s">
        <v>706</v>
      </c>
      <c r="D31" s="592"/>
      <c r="E31" s="592">
        <v>20.823105999999999</v>
      </c>
      <c r="F31" s="592"/>
      <c r="G31" s="592">
        <v>69.473746000000006</v>
      </c>
      <c r="H31" s="592">
        <v>1.2E-5</v>
      </c>
      <c r="I31" s="592"/>
      <c r="J31" s="592"/>
      <c r="K31" s="592">
        <v>90.296863999999999</v>
      </c>
      <c r="L31" s="592"/>
      <c r="M31" s="592">
        <v>90.296863999999999</v>
      </c>
      <c r="N31" s="592">
        <v>73.486264000000006</v>
      </c>
      <c r="O31" s="592">
        <v>16.810599999999994</v>
      </c>
      <c r="P31" s="1797"/>
    </row>
    <row r="32" spans="2:19" ht="11.25" customHeight="1">
      <c r="B32" s="225">
        <v>3</v>
      </c>
      <c r="C32" s="244" t="s">
        <v>707</v>
      </c>
      <c r="D32" s="592">
        <v>8.6265090000000004</v>
      </c>
      <c r="E32" s="592">
        <v>28.394853999999999</v>
      </c>
      <c r="F32" s="592">
        <v>0.14005600000000001</v>
      </c>
      <c r="G32" s="592">
        <v>47.624360000000003</v>
      </c>
      <c r="H32" s="592"/>
      <c r="I32" s="592"/>
      <c r="J32" s="592"/>
      <c r="K32" s="592">
        <v>84.785779000000005</v>
      </c>
      <c r="L32" s="592"/>
      <c r="M32" s="592">
        <v>84.785782999999995</v>
      </c>
      <c r="N32" s="592">
        <v>68.421570000000003</v>
      </c>
      <c r="O32" s="592">
        <v>16.364212999999992</v>
      </c>
      <c r="P32" s="1798"/>
    </row>
    <row r="33" spans="2:17" ht="11.25" customHeight="1">
      <c r="B33" s="225">
        <v>4</v>
      </c>
      <c r="C33" s="244" t="s">
        <v>708</v>
      </c>
      <c r="D33" s="592"/>
      <c r="E33" s="592">
        <v>368.71567900000002</v>
      </c>
      <c r="F33" s="592"/>
      <c r="G33" s="592">
        <v>64.007786999999993</v>
      </c>
      <c r="H33" s="592"/>
      <c r="I33" s="593"/>
      <c r="J33" s="593"/>
      <c r="K33" s="1796">
        <v>432.72346600000003</v>
      </c>
      <c r="L33" s="592"/>
      <c r="M33" s="592">
        <v>432.72346599999997</v>
      </c>
      <c r="N33" s="592">
        <v>158.09715499999999</v>
      </c>
      <c r="O33" s="592">
        <v>274.62631099999999</v>
      </c>
      <c r="P33" s="1798"/>
    </row>
    <row r="34" spans="2:17" ht="11.25" customHeight="1">
      <c r="B34" s="225">
        <v>5</v>
      </c>
      <c r="C34" s="244" t="s">
        <v>709</v>
      </c>
      <c r="D34" s="592"/>
      <c r="E34" s="592"/>
      <c r="F34" s="592"/>
      <c r="G34" s="592"/>
      <c r="H34" s="592"/>
      <c r="I34" s="593"/>
      <c r="J34" s="593"/>
      <c r="K34" s="1796"/>
      <c r="L34" s="592"/>
      <c r="M34" s="592"/>
      <c r="N34" s="592"/>
      <c r="O34" s="592"/>
      <c r="P34" s="1798"/>
    </row>
    <row r="35" spans="2:17" ht="11.25" customHeight="1">
      <c r="B35" s="225">
        <v>6</v>
      </c>
      <c r="C35" s="244" t="s">
        <v>710</v>
      </c>
      <c r="D35" s="592"/>
      <c r="E35" s="592">
        <v>101.465</v>
      </c>
      <c r="F35" s="592"/>
      <c r="G35" s="592"/>
      <c r="H35" s="592"/>
      <c r="I35" s="592"/>
      <c r="J35" s="592"/>
      <c r="K35" s="592">
        <v>101.465</v>
      </c>
      <c r="L35" s="94">
        <v>-48.135170000000002</v>
      </c>
      <c r="M35" s="592">
        <v>53.329830000000001</v>
      </c>
      <c r="N35" s="592">
        <v>5.194661</v>
      </c>
      <c r="O35" s="592">
        <v>48.135169000000005</v>
      </c>
      <c r="P35" s="1798"/>
    </row>
    <row r="36" spans="2:17" ht="11.25" customHeight="1">
      <c r="B36" s="225">
        <v>7</v>
      </c>
      <c r="C36" s="244" t="s">
        <v>185</v>
      </c>
      <c r="D36" s="592">
        <v>0.86260000000000003</v>
      </c>
      <c r="E36" s="592">
        <v>6.2192600000000002</v>
      </c>
      <c r="F36" s="592">
        <v>1.3350000000000001E-2</v>
      </c>
      <c r="G36" s="592">
        <v>7.7806379999999997</v>
      </c>
      <c r="H36" s="592"/>
      <c r="I36" s="593"/>
      <c r="J36" s="593"/>
      <c r="K36" s="1796">
        <v>14.875848000000001</v>
      </c>
      <c r="L36" s="231"/>
      <c r="M36" s="592">
        <v>14.87585</v>
      </c>
      <c r="N36" s="592">
        <v>11.70514</v>
      </c>
      <c r="O36" s="592">
        <v>3.1707099999999997</v>
      </c>
      <c r="P36" s="1798"/>
    </row>
    <row r="37" spans="2:17" ht="11.25" customHeight="1">
      <c r="B37" s="225">
        <v>10</v>
      </c>
      <c r="C37" s="244" t="s">
        <v>711</v>
      </c>
      <c r="D37" s="592"/>
      <c r="E37" s="592">
        <v>31.001000000000001</v>
      </c>
      <c r="F37" s="592"/>
      <c r="G37" s="592"/>
      <c r="H37" s="592"/>
      <c r="I37" s="593"/>
      <c r="J37" s="593"/>
      <c r="K37" s="1796">
        <v>31.001000000000001</v>
      </c>
      <c r="L37" s="592"/>
      <c r="M37" s="592">
        <v>31.001000000000001</v>
      </c>
      <c r="N37" s="592">
        <v>31.001000000000001</v>
      </c>
      <c r="O37" s="592"/>
      <c r="P37" s="1798"/>
    </row>
    <row r="38" spans="2:17" ht="11.25" customHeight="1">
      <c r="B38" s="225">
        <v>11</v>
      </c>
      <c r="C38" s="244" t="s">
        <v>712</v>
      </c>
      <c r="D38" s="593"/>
      <c r="E38" s="593"/>
      <c r="F38" s="593"/>
      <c r="G38" s="593"/>
      <c r="H38" s="593"/>
      <c r="I38" s="593"/>
      <c r="J38" s="593"/>
      <c r="K38" s="593"/>
      <c r="L38" s="593"/>
      <c r="M38" s="592">
        <v>232.15668199999999</v>
      </c>
      <c r="N38" s="592"/>
      <c r="O38" s="592">
        <v>232.15668199999999</v>
      </c>
      <c r="P38" s="1798"/>
    </row>
    <row r="39" spans="2:17" s="797" customFormat="1" ht="11.25" customHeight="1">
      <c r="B39" s="694">
        <v>12</v>
      </c>
      <c r="C39" s="594" t="s">
        <v>713</v>
      </c>
      <c r="D39" s="796"/>
      <c r="E39" s="796"/>
      <c r="F39" s="796"/>
      <c r="G39" s="796"/>
      <c r="H39" s="796"/>
      <c r="I39" s="796"/>
      <c r="J39" s="796"/>
      <c r="K39" s="803">
        <v>755.14795700000002</v>
      </c>
      <c r="L39" s="577">
        <v>-48.135170000000002</v>
      </c>
      <c r="M39" s="803">
        <v>939.16947500000003</v>
      </c>
      <c r="N39" s="803">
        <v>347.90579000000002</v>
      </c>
      <c r="O39" s="803">
        <v>591.26368500000001</v>
      </c>
      <c r="Q39" s="798"/>
    </row>
    <row r="40" spans="2:17" ht="11.25" customHeight="1">
      <c r="B40" s="595"/>
      <c r="C40" s="598"/>
    </row>
    <row r="42" spans="2:17">
      <c r="K42" s="1797"/>
      <c r="M42" s="801"/>
      <c r="N42" s="801"/>
      <c r="O42" s="123"/>
      <c r="Q42" s="123"/>
    </row>
    <row r="46" spans="2:17">
      <c r="L46" s="1797"/>
    </row>
  </sheetData>
  <mergeCells count="10">
    <mergeCell ref="B26:C26"/>
    <mergeCell ref="I27:J27"/>
    <mergeCell ref="M27:O27"/>
    <mergeCell ref="E29:H29"/>
    <mergeCell ref="B3:H3"/>
    <mergeCell ref="B7:O7"/>
    <mergeCell ref="B10:C10"/>
    <mergeCell ref="I11:J11"/>
    <mergeCell ref="M11:O11"/>
    <mergeCell ref="E13:H13"/>
  </mergeCells>
  <hyperlinks>
    <hyperlink ref="B3" location="Contents!A1" display="Back to index page" xr:uid="{8D612E8F-15A9-4339-9D6E-6CBC9A16EE23}"/>
  </hyperlinks>
  <pageMargins left="0.7" right="0.7" top="0.75" bottom="0.75" header="0.3" footer="0.3"/>
  <pageSetup paperSize="9" scale="67" orientation="landscape"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BBDB-FAD8-4293-A52B-C479C365D6E7}">
  <sheetPr codeName="Sheet10"/>
  <dimension ref="A1:S77"/>
  <sheetViews>
    <sheetView showGridLines="0" showRowColHeaders="0" zoomScaleNormal="100" workbookViewId="0"/>
  </sheetViews>
  <sheetFormatPr baseColWidth="10" defaultColWidth="9.140625" defaultRowHeight="15"/>
  <cols>
    <col min="1" max="1" width="2.5703125" customWidth="1"/>
    <col min="2" max="2" width="4.85546875" customWidth="1"/>
    <col min="3" max="3" width="24.85546875" customWidth="1"/>
    <col min="4" max="6" width="13.5703125" customWidth="1"/>
    <col min="7" max="7" width="1.5703125" customWidth="1"/>
    <col min="8" max="16" width="13.5703125" customWidth="1"/>
    <col min="19" max="19" width="15" bestFit="1" customWidth="1"/>
  </cols>
  <sheetData>
    <row r="1" spans="1:17" s="10" customFormat="1" ht="11.25" customHeight="1">
      <c r="A1" s="7"/>
      <c r="B1" s="7"/>
      <c r="C1" s="7"/>
      <c r="D1" s="8"/>
      <c r="E1" s="8"/>
      <c r="F1" s="9"/>
      <c r="G1" s="9"/>
      <c r="H1" s="9"/>
      <c r="I1" s="9"/>
      <c r="J1" s="9"/>
    </row>
    <row r="2" spans="1:17" s="10" customFormat="1" ht="5.25" customHeight="1">
      <c r="A2" s="7"/>
      <c r="B2" s="7"/>
      <c r="C2" s="7"/>
      <c r="D2" s="8"/>
      <c r="E2" s="8"/>
      <c r="F2" s="9"/>
      <c r="G2" s="9"/>
      <c r="H2" s="9"/>
      <c r="I2" s="9"/>
      <c r="J2" s="9"/>
    </row>
    <row r="3" spans="1:17" s="12" customFormat="1" ht="12.75" customHeight="1">
      <c r="A3" s="11"/>
      <c r="B3" s="2373" t="s">
        <v>280</v>
      </c>
      <c r="C3" s="2373"/>
      <c r="D3" s="2373"/>
      <c r="E3" s="2373"/>
      <c r="F3" s="2373"/>
      <c r="G3" s="2373"/>
      <c r="H3" s="2373"/>
      <c r="I3" s="2373"/>
      <c r="J3" s="2373"/>
    </row>
    <row r="4" spans="1:17" s="10" customFormat="1" ht="5.25" customHeight="1">
      <c r="A4" s="7"/>
      <c r="B4" s="7"/>
      <c r="C4" s="7"/>
      <c r="D4" s="8"/>
      <c r="E4" s="8"/>
      <c r="F4" s="9"/>
      <c r="G4" s="9"/>
      <c r="H4" s="9"/>
      <c r="I4" s="9"/>
      <c r="J4" s="9"/>
      <c r="L4" s="7"/>
      <c r="M4" s="7"/>
    </row>
    <row r="5" spans="1:17" s="6" customFormat="1" ht="15.75">
      <c r="A5" s="13"/>
      <c r="B5" s="969" t="s">
        <v>754</v>
      </c>
    </row>
    <row r="6" spans="1:17" s="6" customFormat="1" ht="11.25" customHeight="1">
      <c r="A6" s="13"/>
      <c r="B6" s="14"/>
    </row>
    <row r="7" spans="1:17" ht="45" customHeight="1">
      <c r="B7" s="2390" t="s">
        <v>2595</v>
      </c>
      <c r="C7" s="2463"/>
      <c r="D7" s="2463"/>
      <c r="E7" s="2463"/>
      <c r="F7" s="2463"/>
      <c r="G7" s="2463"/>
      <c r="H7" s="2463"/>
      <c r="I7" s="2463"/>
      <c r="J7" s="2463"/>
      <c r="K7" s="2463"/>
      <c r="L7" s="2463"/>
      <c r="M7" s="2463"/>
      <c r="N7" s="2463"/>
      <c r="O7" s="2463"/>
      <c r="P7" s="2463"/>
      <c r="Q7" s="230"/>
    </row>
    <row r="8" spans="1:17" ht="11.45" customHeight="1">
      <c r="B8" s="230"/>
      <c r="C8" s="784"/>
      <c r="D8" s="784"/>
      <c r="E8" s="784"/>
      <c r="F8" s="784"/>
      <c r="G8" s="784"/>
      <c r="H8" s="784"/>
      <c r="I8" s="784"/>
      <c r="J8" s="784"/>
      <c r="K8" s="784"/>
      <c r="L8" s="784"/>
      <c r="M8" s="784"/>
      <c r="N8" s="784"/>
      <c r="O8" s="784"/>
      <c r="P8" s="784"/>
      <c r="Q8" s="230"/>
    </row>
    <row r="9" spans="1:17" ht="12" customHeight="1">
      <c r="B9" s="2464"/>
      <c r="C9" s="2464"/>
      <c r="D9" s="2464"/>
      <c r="E9" s="2464"/>
      <c r="F9" s="2464"/>
      <c r="G9" s="2464"/>
      <c r="H9" s="2464"/>
      <c r="I9" s="2464"/>
      <c r="J9" s="2464"/>
      <c r="K9" s="2464"/>
      <c r="L9" s="2464"/>
      <c r="M9" s="2464"/>
      <c r="N9" s="2464"/>
      <c r="O9" s="2464"/>
      <c r="P9" s="2464"/>
      <c r="Q9" s="2464"/>
    </row>
    <row r="10" spans="1:17" s="3" customFormat="1" ht="11.25" customHeight="1">
      <c r="B10" s="2443" t="s">
        <v>2469</v>
      </c>
      <c r="C10" s="2455"/>
      <c r="D10" s="599" t="s">
        <v>292</v>
      </c>
      <c r="E10" s="599" t="s">
        <v>294</v>
      </c>
      <c r="F10" s="599" t="s">
        <v>296</v>
      </c>
      <c r="G10" s="599"/>
      <c r="H10" s="599" t="s">
        <v>298</v>
      </c>
      <c r="I10" s="599" t="s">
        <v>303</v>
      </c>
      <c r="J10" s="599" t="s">
        <v>310</v>
      </c>
      <c r="K10" s="599" t="s">
        <v>312</v>
      </c>
      <c r="L10" s="599" t="s">
        <v>317</v>
      </c>
      <c r="M10" s="599" t="s">
        <v>323</v>
      </c>
      <c r="N10" s="599" t="s">
        <v>346</v>
      </c>
      <c r="O10" s="599" t="s">
        <v>370</v>
      </c>
      <c r="P10" s="599" t="s">
        <v>755</v>
      </c>
      <c r="Q10" s="209"/>
    </row>
    <row r="11" spans="1:17" s="560" customFormat="1" ht="11.25" customHeight="1">
      <c r="B11" s="327"/>
      <c r="C11" s="327"/>
      <c r="D11" s="974"/>
      <c r="E11" s="974"/>
      <c r="F11" s="974"/>
      <c r="G11" s="974"/>
      <c r="H11" s="2456" t="s">
        <v>756</v>
      </c>
      <c r="I11" s="2457"/>
      <c r="J11" s="2457"/>
      <c r="K11" s="2457"/>
      <c r="L11" s="2457"/>
      <c r="M11" s="2457"/>
      <c r="N11" s="2457"/>
      <c r="O11" s="2457"/>
      <c r="P11" s="2457"/>
      <c r="Q11" s="975"/>
    </row>
    <row r="12" spans="1:17" s="560" customFormat="1" ht="11.25" customHeight="1">
      <c r="B12" s="327"/>
      <c r="C12" s="327"/>
      <c r="D12" s="2458" t="s">
        <v>757</v>
      </c>
      <c r="E12" s="2458"/>
      <c r="F12" s="2458"/>
      <c r="G12" s="70"/>
      <c r="I12" s="2459" t="s">
        <v>758</v>
      </c>
      <c r="J12" s="2457"/>
      <c r="K12" s="2457"/>
      <c r="L12" s="2457"/>
      <c r="M12" s="2457"/>
      <c r="N12" s="2457"/>
      <c r="O12" s="2457"/>
      <c r="P12" s="2457"/>
      <c r="Q12" s="327"/>
    </row>
    <row r="13" spans="1:17" s="3" customFormat="1" ht="11.25" customHeight="1">
      <c r="B13" s="2411"/>
      <c r="C13" s="2411"/>
      <c r="D13" s="2460"/>
      <c r="E13" s="601" t="s">
        <v>759</v>
      </c>
      <c r="F13" s="601" t="s">
        <v>760</v>
      </c>
      <c r="G13" s="225"/>
      <c r="H13" s="2461"/>
      <c r="I13" s="139" t="s">
        <v>761</v>
      </c>
      <c r="J13" s="139" t="s">
        <v>760</v>
      </c>
      <c r="K13" s="225" t="s">
        <v>760</v>
      </c>
      <c r="L13" s="225" t="s">
        <v>760</v>
      </c>
      <c r="M13" s="225" t="s">
        <v>760</v>
      </c>
      <c r="N13" s="225" t="s">
        <v>760</v>
      </c>
      <c r="Q13" s="2438"/>
    </row>
    <row r="14" spans="1:17" s="3" customFormat="1" ht="11.25" customHeight="1">
      <c r="B14" s="2411"/>
      <c r="C14" s="2411"/>
      <c r="D14" s="2461"/>
      <c r="E14" s="139" t="s">
        <v>762</v>
      </c>
      <c r="F14" s="139" t="s">
        <v>763</v>
      </c>
      <c r="G14" s="225"/>
      <c r="H14" s="2461"/>
      <c r="I14" s="139" t="s">
        <v>764</v>
      </c>
      <c r="J14" s="139" t="s">
        <v>765</v>
      </c>
      <c r="K14" s="225" t="s">
        <v>766</v>
      </c>
      <c r="L14" s="225" t="s">
        <v>767</v>
      </c>
      <c r="M14" s="225" t="s">
        <v>768</v>
      </c>
      <c r="N14" s="225" t="s">
        <v>769</v>
      </c>
      <c r="O14" s="225" t="s">
        <v>760</v>
      </c>
      <c r="P14" s="139" t="s">
        <v>726</v>
      </c>
      <c r="Q14" s="2438"/>
    </row>
    <row r="15" spans="1:17" s="3" customFormat="1" ht="11.25" customHeight="1">
      <c r="B15" s="2453" t="s">
        <v>286</v>
      </c>
      <c r="C15" s="2454"/>
      <c r="D15" s="1355"/>
      <c r="E15" s="1346" t="s">
        <v>770</v>
      </c>
      <c r="F15" s="1346" t="s">
        <v>771</v>
      </c>
      <c r="G15" s="1355"/>
      <c r="H15" s="2462"/>
      <c r="I15" s="1346" t="s">
        <v>772</v>
      </c>
      <c r="J15" s="1346" t="s">
        <v>773</v>
      </c>
      <c r="K15" s="1355" t="s">
        <v>774</v>
      </c>
      <c r="L15" s="1355" t="s">
        <v>775</v>
      </c>
      <c r="M15" s="1355" t="s">
        <v>776</v>
      </c>
      <c r="N15" s="1355" t="s">
        <v>777</v>
      </c>
      <c r="O15" s="1346" t="s">
        <v>778</v>
      </c>
      <c r="P15" s="1346" t="s">
        <v>730</v>
      </c>
      <c r="Q15" s="2438"/>
    </row>
    <row r="16" spans="1:17" s="25" customFormat="1" ht="22.5" customHeight="1">
      <c r="B16" s="856" t="s">
        <v>734</v>
      </c>
      <c r="C16" s="242" t="s">
        <v>779</v>
      </c>
      <c r="D16" s="602">
        <v>155596.22657200001</v>
      </c>
      <c r="E16" s="602">
        <v>155596.22657200001</v>
      </c>
      <c r="F16" s="602"/>
      <c r="G16" s="247"/>
      <c r="H16" s="247"/>
      <c r="I16" s="424"/>
      <c r="J16" s="424"/>
      <c r="K16" s="247"/>
      <c r="L16" s="247"/>
      <c r="M16" s="247"/>
      <c r="N16" s="247"/>
      <c r="O16" s="424"/>
      <c r="P16" s="424"/>
      <c r="Q16" s="78"/>
    </row>
    <row r="17" spans="2:17" s="25" customFormat="1" ht="11.25" customHeight="1">
      <c r="B17" s="247" t="s">
        <v>736</v>
      </c>
      <c r="C17" s="603" t="s">
        <v>737</v>
      </c>
      <c r="D17" s="604">
        <v>2426309.816385</v>
      </c>
      <c r="E17" s="604">
        <v>2423314.1671440001</v>
      </c>
      <c r="F17" s="604">
        <v>2995.6492410000001</v>
      </c>
      <c r="G17" s="604"/>
      <c r="H17" s="604">
        <v>24459.229017000001</v>
      </c>
      <c r="I17" s="604">
        <v>15253.228514</v>
      </c>
      <c r="J17" s="604">
        <v>1731.364229</v>
      </c>
      <c r="K17" s="604">
        <v>2334.801993</v>
      </c>
      <c r="L17" s="604">
        <v>2816.2903409999999</v>
      </c>
      <c r="M17" s="604">
        <v>1273.889066</v>
      </c>
      <c r="N17" s="604">
        <v>307.259277</v>
      </c>
      <c r="O17" s="604">
        <v>742.39559699999995</v>
      </c>
      <c r="P17" s="604">
        <v>24459.229017000001</v>
      </c>
      <c r="Q17" s="605"/>
    </row>
    <row r="18" spans="2:17" s="3" customFormat="1" ht="11.25" customHeight="1">
      <c r="B18" s="857" t="s">
        <v>738</v>
      </c>
      <c r="C18" s="282" t="s">
        <v>739</v>
      </c>
      <c r="D18" s="606">
        <v>4096.0420100000001</v>
      </c>
      <c r="E18" s="606">
        <v>4096.0420100000001</v>
      </c>
      <c r="F18" s="606"/>
      <c r="G18" s="606"/>
      <c r="H18" s="606"/>
      <c r="I18" s="606"/>
      <c r="J18" s="606"/>
      <c r="K18" s="606"/>
      <c r="L18" s="606"/>
      <c r="M18" s="606"/>
      <c r="N18" s="606"/>
      <c r="O18" s="606"/>
      <c r="P18" s="606"/>
      <c r="Q18" s="607"/>
    </row>
    <row r="19" spans="2:17" s="3" customFormat="1" ht="11.25" customHeight="1">
      <c r="B19" s="857" t="s">
        <v>740</v>
      </c>
      <c r="C19" s="282" t="s">
        <v>741</v>
      </c>
      <c r="D19" s="606">
        <v>5255.0854440000003</v>
      </c>
      <c r="E19" s="606">
        <v>5253.5073739999998</v>
      </c>
      <c r="F19" s="606">
        <v>1.5780700000000001</v>
      </c>
      <c r="G19" s="606"/>
      <c r="H19" s="606"/>
      <c r="I19" s="606"/>
      <c r="J19" s="606"/>
      <c r="K19" s="606"/>
      <c r="L19" s="606"/>
      <c r="M19" s="606"/>
      <c r="N19" s="606"/>
      <c r="O19" s="606"/>
      <c r="P19" s="606"/>
      <c r="Q19" s="607"/>
    </row>
    <row r="20" spans="2:17" s="3" customFormat="1" ht="11.25" customHeight="1">
      <c r="B20" s="857" t="s">
        <v>742</v>
      </c>
      <c r="C20" s="282" t="s">
        <v>743</v>
      </c>
      <c r="D20" s="606">
        <v>160668.951153</v>
      </c>
      <c r="E20" s="606">
        <v>160668.951153</v>
      </c>
      <c r="F20" s="606"/>
      <c r="G20" s="606"/>
      <c r="H20" s="606"/>
      <c r="I20" s="606"/>
      <c r="J20" s="606"/>
      <c r="K20" s="606"/>
      <c r="L20" s="606"/>
      <c r="M20" s="606"/>
      <c r="N20" s="606"/>
      <c r="O20" s="606"/>
      <c r="P20" s="606"/>
      <c r="Q20" s="607"/>
    </row>
    <row r="21" spans="2:17" s="3" customFormat="1" ht="11.25" customHeight="1">
      <c r="B21" s="857" t="s">
        <v>744</v>
      </c>
      <c r="C21" s="282" t="s">
        <v>745</v>
      </c>
      <c r="D21" s="606">
        <v>254588.93336</v>
      </c>
      <c r="E21" s="606">
        <v>254587.596976</v>
      </c>
      <c r="F21" s="606">
        <v>1.336384</v>
      </c>
      <c r="G21" s="606"/>
      <c r="H21" s="606">
        <v>452.87425400000001</v>
      </c>
      <c r="I21" s="606">
        <v>325.520714</v>
      </c>
      <c r="J21" s="606">
        <v>3.2363599999999999</v>
      </c>
      <c r="K21" s="606">
        <v>1.6509100000000001</v>
      </c>
      <c r="L21" s="606">
        <v>120.07601</v>
      </c>
      <c r="M21" s="606">
        <v>2.1252800000000001</v>
      </c>
      <c r="N21" s="606"/>
      <c r="O21" s="606"/>
      <c r="P21" s="606">
        <v>452.87425400000001</v>
      </c>
      <c r="Q21" s="607"/>
    </row>
    <row r="22" spans="2:17" s="3" customFormat="1" ht="11.25" customHeight="1">
      <c r="B22" s="857" t="s">
        <v>746</v>
      </c>
      <c r="C22" s="282" t="s">
        <v>747</v>
      </c>
      <c r="D22" s="606">
        <v>916438.550927</v>
      </c>
      <c r="E22" s="606">
        <v>915818.32672899996</v>
      </c>
      <c r="F22" s="606">
        <v>620.224198</v>
      </c>
      <c r="G22" s="606"/>
      <c r="H22" s="606">
        <v>17367.733724999998</v>
      </c>
      <c r="I22" s="606">
        <v>11599.107321</v>
      </c>
      <c r="J22" s="606">
        <v>1048.207903</v>
      </c>
      <c r="K22" s="606">
        <v>1367.223839</v>
      </c>
      <c r="L22" s="606">
        <v>2114.4395720000002</v>
      </c>
      <c r="M22" s="606">
        <v>476.96641599999998</v>
      </c>
      <c r="N22" s="606">
        <v>167.98329200000001</v>
      </c>
      <c r="O22" s="606">
        <v>593.80538200000001</v>
      </c>
      <c r="P22" s="606">
        <v>17367.733725999999</v>
      </c>
      <c r="Q22" s="607"/>
    </row>
    <row r="23" spans="2:17" s="3" customFormat="1" ht="11.25" customHeight="1">
      <c r="B23" s="858" t="s">
        <v>748</v>
      </c>
      <c r="C23" s="311" t="s">
        <v>780</v>
      </c>
      <c r="D23" s="608">
        <v>241905.283123</v>
      </c>
      <c r="E23" s="608">
        <v>241553.66191900001</v>
      </c>
      <c r="F23" s="608">
        <v>351.62120399999998</v>
      </c>
      <c r="G23" s="608"/>
      <c r="H23" s="608">
        <v>6476.923178</v>
      </c>
      <c r="I23" s="608">
        <v>3377.4512559999998</v>
      </c>
      <c r="J23" s="608">
        <v>846.83185200000003</v>
      </c>
      <c r="K23" s="608">
        <v>1140.1028610000001</v>
      </c>
      <c r="L23" s="608">
        <v>670.76870099999996</v>
      </c>
      <c r="M23" s="608">
        <v>275.07295599999998</v>
      </c>
      <c r="N23" s="608">
        <v>97.732010000000002</v>
      </c>
      <c r="O23" s="608">
        <v>68.963541000000006</v>
      </c>
      <c r="P23" s="608">
        <v>6476.923178</v>
      </c>
      <c r="Q23" s="607"/>
    </row>
    <row r="24" spans="2:17" s="3" customFormat="1" ht="11.25" customHeight="1">
      <c r="B24" s="857" t="s">
        <v>750</v>
      </c>
      <c r="C24" s="282" t="s">
        <v>749</v>
      </c>
      <c r="D24" s="609">
        <v>1085262.25349</v>
      </c>
      <c r="E24" s="609">
        <v>1082889.742901</v>
      </c>
      <c r="F24" s="609">
        <v>2372.510589</v>
      </c>
      <c r="G24" s="609"/>
      <c r="H24" s="609">
        <v>6638.6090770000001</v>
      </c>
      <c r="I24" s="609">
        <v>3328.594517</v>
      </c>
      <c r="J24" s="609">
        <v>679.91396599999996</v>
      </c>
      <c r="K24" s="609">
        <v>965.92724399999997</v>
      </c>
      <c r="L24" s="609">
        <v>581.77476000000001</v>
      </c>
      <c r="M24" s="609">
        <v>794.79737</v>
      </c>
      <c r="N24" s="609">
        <v>139.27598499999999</v>
      </c>
      <c r="O24" s="609">
        <v>148.32523499999999</v>
      </c>
      <c r="P24" s="609">
        <v>6638.6090759999997</v>
      </c>
      <c r="Q24" s="607"/>
    </row>
    <row r="25" spans="2:17" s="3" customFormat="1" ht="11.25" customHeight="1">
      <c r="B25" s="225" t="s">
        <v>752</v>
      </c>
      <c r="C25" s="246" t="s">
        <v>781</v>
      </c>
      <c r="D25" s="610">
        <v>390965.83978600003</v>
      </c>
      <c r="E25" s="610">
        <v>390965.83978600003</v>
      </c>
      <c r="F25" s="610"/>
      <c r="G25" s="609"/>
      <c r="H25" s="609"/>
      <c r="I25" s="609"/>
      <c r="J25" s="609"/>
      <c r="K25" s="609"/>
      <c r="L25" s="609"/>
      <c r="M25" s="609"/>
      <c r="N25" s="609"/>
      <c r="O25" s="609"/>
      <c r="P25" s="609"/>
      <c r="Q25" s="607"/>
    </row>
    <row r="26" spans="2:17" s="3" customFormat="1" ht="11.25" customHeight="1">
      <c r="B26" s="857" t="s">
        <v>782</v>
      </c>
      <c r="C26" s="282" t="s">
        <v>739</v>
      </c>
      <c r="D26" s="609">
        <v>75417.522066999998</v>
      </c>
      <c r="E26" s="609">
        <v>75417.522066999998</v>
      </c>
      <c r="F26" s="609"/>
      <c r="G26" s="606"/>
      <c r="H26" s="609"/>
      <c r="I26" s="609"/>
      <c r="J26" s="609"/>
      <c r="K26" s="609"/>
      <c r="L26" s="609"/>
      <c r="M26" s="609"/>
      <c r="N26" s="609"/>
      <c r="O26" s="609"/>
      <c r="P26" s="609"/>
      <c r="Q26" s="607"/>
    </row>
    <row r="27" spans="2:17" s="3" customFormat="1" ht="11.25" customHeight="1">
      <c r="B27" s="857" t="s">
        <v>783</v>
      </c>
      <c r="C27" s="282" t="s">
        <v>741</v>
      </c>
      <c r="D27" s="609">
        <v>87736.235818999994</v>
      </c>
      <c r="E27" s="609">
        <v>87736.235818999994</v>
      </c>
      <c r="F27" s="609"/>
      <c r="G27" s="606"/>
      <c r="H27" s="609"/>
      <c r="I27" s="609"/>
      <c r="J27" s="609"/>
      <c r="K27" s="609"/>
      <c r="L27" s="609"/>
      <c r="M27" s="609"/>
      <c r="N27" s="609"/>
      <c r="O27" s="609"/>
      <c r="P27" s="609"/>
      <c r="Q27" s="607"/>
    </row>
    <row r="28" spans="2:17" s="3" customFormat="1" ht="11.25" customHeight="1">
      <c r="B28" s="857" t="s">
        <v>784</v>
      </c>
      <c r="C28" s="282" t="s">
        <v>743</v>
      </c>
      <c r="D28" s="609">
        <v>203565.01683000001</v>
      </c>
      <c r="E28" s="609">
        <v>203565.01683000001</v>
      </c>
      <c r="F28" s="609"/>
      <c r="G28" s="606"/>
      <c r="H28" s="609"/>
      <c r="I28" s="609"/>
      <c r="J28" s="609"/>
      <c r="K28" s="609"/>
      <c r="L28" s="609"/>
      <c r="M28" s="609"/>
      <c r="N28" s="609"/>
      <c r="O28" s="609"/>
      <c r="P28" s="609"/>
      <c r="Q28" s="607"/>
    </row>
    <row r="29" spans="2:17" s="3" customFormat="1" ht="11.25" customHeight="1">
      <c r="B29" s="857" t="s">
        <v>785</v>
      </c>
      <c r="C29" s="282" t="s">
        <v>745</v>
      </c>
      <c r="D29" s="609">
        <v>18.122216999999999</v>
      </c>
      <c r="E29" s="609">
        <v>18.122216999999999</v>
      </c>
      <c r="F29" s="609"/>
      <c r="G29" s="606"/>
      <c r="H29" s="609"/>
      <c r="I29" s="609"/>
      <c r="J29" s="609"/>
      <c r="K29" s="609"/>
      <c r="L29" s="609"/>
      <c r="M29" s="609"/>
      <c r="N29" s="609"/>
      <c r="O29" s="609"/>
      <c r="P29" s="609"/>
      <c r="Q29" s="607"/>
    </row>
    <row r="30" spans="2:17" s="3" customFormat="1" ht="11.25" customHeight="1">
      <c r="B30" s="857" t="s">
        <v>786</v>
      </c>
      <c r="C30" s="282" t="s">
        <v>747</v>
      </c>
      <c r="D30" s="609">
        <v>24228.942853</v>
      </c>
      <c r="E30" s="609">
        <v>24228.942853</v>
      </c>
      <c r="F30" s="609"/>
      <c r="G30" s="606"/>
      <c r="H30" s="609"/>
      <c r="I30" s="609"/>
      <c r="J30" s="609"/>
      <c r="K30" s="609"/>
      <c r="L30" s="609"/>
      <c r="M30" s="609"/>
      <c r="N30" s="609"/>
      <c r="O30" s="609"/>
      <c r="P30" s="609"/>
      <c r="Q30" s="607"/>
    </row>
    <row r="31" spans="2:17" s="3" customFormat="1" ht="11.25" customHeight="1">
      <c r="B31" s="225" t="s">
        <v>787</v>
      </c>
      <c r="C31" s="246" t="s">
        <v>788</v>
      </c>
      <c r="D31" s="611">
        <v>898151.89868400001</v>
      </c>
      <c r="E31" s="612"/>
      <c r="F31" s="612"/>
      <c r="G31" s="612"/>
      <c r="H31" s="611">
        <v>3269.323206</v>
      </c>
      <c r="I31" s="612"/>
      <c r="J31" s="612"/>
      <c r="K31" s="612"/>
      <c r="L31" s="612"/>
      <c r="M31" s="612"/>
      <c r="N31" s="612"/>
      <c r="O31" s="612"/>
      <c r="P31" s="611">
        <v>3269.323206</v>
      </c>
      <c r="Q31" s="607"/>
    </row>
    <row r="32" spans="2:17" s="3" customFormat="1" ht="11.25" customHeight="1">
      <c r="B32" s="857" t="s">
        <v>789</v>
      </c>
      <c r="C32" s="282" t="s">
        <v>739</v>
      </c>
      <c r="D32" s="606"/>
      <c r="E32" s="613"/>
      <c r="F32" s="613"/>
      <c r="G32" s="613"/>
      <c r="H32" s="606"/>
      <c r="I32" s="613"/>
      <c r="J32" s="613"/>
      <c r="K32" s="613"/>
      <c r="L32" s="613"/>
      <c r="M32" s="613"/>
      <c r="N32" s="613"/>
      <c r="O32" s="613"/>
      <c r="P32" s="606"/>
      <c r="Q32" s="607"/>
    </row>
    <row r="33" spans="2:19" s="3" customFormat="1" ht="11.25" customHeight="1">
      <c r="B33" s="857" t="s">
        <v>790</v>
      </c>
      <c r="C33" s="282" t="s">
        <v>741</v>
      </c>
      <c r="D33" s="606">
        <v>12555.098298000001</v>
      </c>
      <c r="E33" s="613"/>
      <c r="F33" s="613"/>
      <c r="G33" s="613"/>
      <c r="H33" s="606"/>
      <c r="I33" s="613"/>
      <c r="J33" s="613"/>
      <c r="K33" s="613"/>
      <c r="L33" s="613"/>
      <c r="M33" s="613"/>
      <c r="N33" s="613"/>
      <c r="O33" s="613"/>
      <c r="P33" s="606"/>
      <c r="Q33" s="607"/>
    </row>
    <row r="34" spans="2:19" s="3" customFormat="1" ht="11.25" customHeight="1">
      <c r="B34" s="857" t="s">
        <v>791</v>
      </c>
      <c r="C34" s="282" t="s">
        <v>743</v>
      </c>
      <c r="D34" s="606">
        <v>51980.327061999997</v>
      </c>
      <c r="E34" s="613"/>
      <c r="F34" s="613"/>
      <c r="G34" s="613"/>
      <c r="H34" s="606"/>
      <c r="I34" s="613"/>
      <c r="J34" s="613"/>
      <c r="K34" s="613"/>
      <c r="L34" s="613"/>
      <c r="M34" s="613"/>
      <c r="N34" s="613"/>
      <c r="O34" s="613"/>
      <c r="P34" s="606"/>
      <c r="Q34" s="607"/>
    </row>
    <row r="35" spans="2:19" s="3" customFormat="1" ht="11.25" customHeight="1">
      <c r="B35" s="857" t="s">
        <v>792</v>
      </c>
      <c r="C35" s="282" t="s">
        <v>745</v>
      </c>
      <c r="D35" s="606">
        <v>15169.439929</v>
      </c>
      <c r="E35" s="613"/>
      <c r="F35" s="613"/>
      <c r="G35" s="613"/>
      <c r="H35" s="606">
        <v>5.4133500000000003</v>
      </c>
      <c r="I35" s="613"/>
      <c r="J35" s="613"/>
      <c r="K35" s="613"/>
      <c r="L35" s="613"/>
      <c r="M35" s="613"/>
      <c r="N35" s="613"/>
      <c r="O35" s="613"/>
      <c r="P35" s="606">
        <v>5.4133500000000003</v>
      </c>
      <c r="Q35" s="607"/>
    </row>
    <row r="36" spans="2:19" s="3" customFormat="1" ht="11.25" customHeight="1">
      <c r="B36" s="857" t="s">
        <v>793</v>
      </c>
      <c r="C36" s="282" t="s">
        <v>747</v>
      </c>
      <c r="D36" s="606">
        <v>510662.698837</v>
      </c>
      <c r="E36" s="613"/>
      <c r="F36" s="613"/>
      <c r="G36" s="613"/>
      <c r="H36" s="606">
        <v>2979.249949</v>
      </c>
      <c r="I36" s="613"/>
      <c r="J36" s="613"/>
      <c r="K36" s="613"/>
      <c r="L36" s="613"/>
      <c r="M36" s="613"/>
      <c r="N36" s="613"/>
      <c r="O36" s="613"/>
      <c r="P36" s="606">
        <v>2979.249949</v>
      </c>
      <c r="Q36" s="607"/>
    </row>
    <row r="37" spans="2:19" s="3" customFormat="1" ht="11.25" customHeight="1">
      <c r="B37" s="857" t="s">
        <v>794</v>
      </c>
      <c r="C37" s="282" t="s">
        <v>749</v>
      </c>
      <c r="D37" s="606">
        <v>307784.33455799997</v>
      </c>
      <c r="E37" s="613"/>
      <c r="F37" s="613"/>
      <c r="G37" s="613"/>
      <c r="H37" s="606">
        <v>284.65990699999998</v>
      </c>
      <c r="I37" s="613"/>
      <c r="J37" s="613"/>
      <c r="K37" s="613"/>
      <c r="L37" s="613"/>
      <c r="M37" s="613"/>
      <c r="N37" s="613"/>
      <c r="O37" s="613"/>
      <c r="P37" s="606">
        <v>284.65990699999998</v>
      </c>
      <c r="Q37" s="607"/>
    </row>
    <row r="38" spans="2:19" s="3" customFormat="1" ht="11.25" customHeight="1">
      <c r="B38" s="694">
        <v>220</v>
      </c>
      <c r="C38" s="614" t="s">
        <v>498</v>
      </c>
      <c r="D38" s="615">
        <v>3871023.7814270002</v>
      </c>
      <c r="E38" s="615">
        <v>2969876.2335020001</v>
      </c>
      <c r="F38" s="615">
        <v>2995.6492410000001</v>
      </c>
      <c r="G38" s="615"/>
      <c r="H38" s="615">
        <v>27728.552223000002</v>
      </c>
      <c r="I38" s="615">
        <v>15253.228514</v>
      </c>
      <c r="J38" s="615">
        <v>1731.364229</v>
      </c>
      <c r="K38" s="615">
        <v>2334.801993</v>
      </c>
      <c r="L38" s="615">
        <v>2816.2903409999999</v>
      </c>
      <c r="M38" s="615">
        <v>1273.889066</v>
      </c>
      <c r="N38" s="615">
        <v>307.259277</v>
      </c>
      <c r="O38" s="615">
        <v>742.39559699999995</v>
      </c>
      <c r="P38" s="615">
        <v>27728.552223000002</v>
      </c>
      <c r="Q38" s="607"/>
      <c r="S38" s="124"/>
    </row>
    <row r="39" spans="2:19" s="3" customFormat="1" ht="12" customHeight="1">
      <c r="B39" s="142"/>
      <c r="C39" s="246"/>
      <c r="D39" s="606"/>
      <c r="E39" s="606"/>
      <c r="F39" s="606"/>
      <c r="G39" s="606"/>
      <c r="H39" s="606"/>
      <c r="I39" s="606"/>
      <c r="J39" s="606"/>
      <c r="K39" s="606"/>
      <c r="L39" s="606"/>
      <c r="M39" s="606"/>
      <c r="N39" s="606"/>
      <c r="O39" s="606"/>
      <c r="P39" s="606"/>
      <c r="Q39" s="607"/>
    </row>
    <row r="40" spans="2:19" s="3" customFormat="1" ht="12" customHeight="1">
      <c r="B40" s="142"/>
      <c r="C40" s="246"/>
      <c r="D40" s="609"/>
      <c r="E40" s="609"/>
      <c r="F40" s="609"/>
      <c r="G40" s="609"/>
      <c r="H40" s="609"/>
      <c r="I40" s="609"/>
      <c r="J40" s="609"/>
      <c r="K40" s="609"/>
      <c r="L40" s="609"/>
      <c r="M40" s="609"/>
      <c r="N40" s="609"/>
      <c r="O40" s="609"/>
      <c r="P40" s="609"/>
      <c r="Q40" s="607"/>
    </row>
    <row r="41" spans="2:19" s="3" customFormat="1" ht="12" customHeight="1"/>
    <row r="42" spans="2:19" s="3" customFormat="1" ht="11.25" customHeight="1">
      <c r="B42" s="2443" t="s">
        <v>287</v>
      </c>
      <c r="C42" s="2455"/>
      <c r="D42" s="599" t="s">
        <v>292</v>
      </c>
      <c r="E42" s="599" t="s">
        <v>294</v>
      </c>
      <c r="F42" s="599" t="s">
        <v>296</v>
      </c>
      <c r="G42" s="599"/>
      <c r="H42" s="599" t="s">
        <v>298</v>
      </c>
      <c r="I42" s="599" t="s">
        <v>303</v>
      </c>
      <c r="J42" s="599" t="s">
        <v>310</v>
      </c>
      <c r="K42" s="599" t="s">
        <v>312</v>
      </c>
      <c r="L42" s="599" t="s">
        <v>317</v>
      </c>
      <c r="M42" s="599" t="s">
        <v>323</v>
      </c>
      <c r="N42" s="599" t="s">
        <v>346</v>
      </c>
      <c r="O42" s="599" t="s">
        <v>370</v>
      </c>
      <c r="P42" s="599" t="s">
        <v>755</v>
      </c>
      <c r="Q42" s="209"/>
    </row>
    <row r="43" spans="2:19" s="560" customFormat="1" ht="11.25" customHeight="1">
      <c r="B43" s="327"/>
      <c r="C43" s="327"/>
      <c r="D43" s="974"/>
      <c r="E43" s="974"/>
      <c r="F43" s="974"/>
      <c r="G43" s="974"/>
      <c r="H43" s="2456" t="s">
        <v>756</v>
      </c>
      <c r="I43" s="2457"/>
      <c r="J43" s="2457"/>
      <c r="K43" s="2457"/>
      <c r="L43" s="2457"/>
      <c r="M43" s="2457"/>
      <c r="N43" s="2457"/>
      <c r="O43" s="2457"/>
      <c r="P43" s="2457"/>
      <c r="Q43" s="975"/>
    </row>
    <row r="44" spans="2:19" s="560" customFormat="1" ht="11.25" customHeight="1">
      <c r="B44" s="327"/>
      <c r="C44" s="327"/>
      <c r="D44" s="2458" t="s">
        <v>757</v>
      </c>
      <c r="E44" s="2458"/>
      <c r="F44" s="2458"/>
      <c r="G44" s="70"/>
      <c r="I44" s="2459" t="s">
        <v>758</v>
      </c>
      <c r="J44" s="2457"/>
      <c r="K44" s="2457"/>
      <c r="L44" s="2457"/>
      <c r="M44" s="2457"/>
      <c r="N44" s="2457"/>
      <c r="O44" s="2457"/>
      <c r="P44" s="2457"/>
      <c r="Q44" s="327"/>
    </row>
    <row r="45" spans="2:19" s="3" customFormat="1" ht="11.25" customHeight="1">
      <c r="B45" s="2411"/>
      <c r="C45" s="2411"/>
      <c r="D45" s="2460"/>
      <c r="E45" s="601" t="s">
        <v>759</v>
      </c>
      <c r="F45" s="601" t="s">
        <v>760</v>
      </c>
      <c r="G45" s="225"/>
      <c r="H45" s="2461"/>
      <c r="I45" s="139" t="s">
        <v>761</v>
      </c>
      <c r="J45" s="139" t="s">
        <v>760</v>
      </c>
      <c r="K45" s="225" t="s">
        <v>760</v>
      </c>
      <c r="L45" s="225" t="s">
        <v>760</v>
      </c>
      <c r="M45" s="225" t="s">
        <v>760</v>
      </c>
      <c r="N45" s="225" t="s">
        <v>760</v>
      </c>
      <c r="Q45" s="2438"/>
    </row>
    <row r="46" spans="2:19" s="3" customFormat="1" ht="11.25" customHeight="1">
      <c r="B46" s="2411"/>
      <c r="C46" s="2411"/>
      <c r="D46" s="2461"/>
      <c r="E46" s="139" t="s">
        <v>762</v>
      </c>
      <c r="F46" s="139" t="s">
        <v>763</v>
      </c>
      <c r="G46" s="225"/>
      <c r="H46" s="2461"/>
      <c r="I46" s="139" t="s">
        <v>764</v>
      </c>
      <c r="J46" s="139" t="s">
        <v>765</v>
      </c>
      <c r="K46" s="225" t="s">
        <v>766</v>
      </c>
      <c r="L46" s="225" t="s">
        <v>767</v>
      </c>
      <c r="M46" s="225" t="s">
        <v>768</v>
      </c>
      <c r="N46" s="225" t="s">
        <v>769</v>
      </c>
      <c r="O46" s="225" t="s">
        <v>760</v>
      </c>
      <c r="P46" s="139" t="s">
        <v>726</v>
      </c>
      <c r="Q46" s="2438"/>
    </row>
    <row r="47" spans="2:19" s="3" customFormat="1" ht="11.25" customHeight="1">
      <c r="B47" s="2453" t="s">
        <v>286</v>
      </c>
      <c r="C47" s="2454"/>
      <c r="D47" s="1355"/>
      <c r="E47" s="1346" t="s">
        <v>770</v>
      </c>
      <c r="F47" s="1346" t="s">
        <v>771</v>
      </c>
      <c r="G47" s="1355"/>
      <c r="H47" s="2462"/>
      <c r="I47" s="1346" t="s">
        <v>772</v>
      </c>
      <c r="J47" s="1346" t="s">
        <v>773</v>
      </c>
      <c r="K47" s="1355" t="s">
        <v>774</v>
      </c>
      <c r="L47" s="1355" t="s">
        <v>775</v>
      </c>
      <c r="M47" s="1355" t="s">
        <v>776</v>
      </c>
      <c r="N47" s="1355" t="s">
        <v>777</v>
      </c>
      <c r="O47" s="1346" t="s">
        <v>778</v>
      </c>
      <c r="P47" s="1346" t="s">
        <v>730</v>
      </c>
      <c r="Q47" s="2438"/>
    </row>
    <row r="48" spans="2:19" s="25" customFormat="1" ht="22.5" customHeight="1">
      <c r="B48" s="856" t="s">
        <v>734</v>
      </c>
      <c r="C48" s="242" t="s">
        <v>779</v>
      </c>
      <c r="D48" s="602">
        <v>316385.31665499997</v>
      </c>
      <c r="E48" s="602">
        <v>316385.31665499997</v>
      </c>
      <c r="F48" s="602"/>
      <c r="G48" s="247"/>
      <c r="H48" s="247"/>
      <c r="I48" s="424"/>
      <c r="J48" s="424"/>
      <c r="K48" s="247"/>
      <c r="L48" s="247"/>
      <c r="M48" s="247"/>
      <c r="N48" s="247"/>
      <c r="O48" s="424"/>
      <c r="P48" s="424"/>
      <c r="Q48" s="78"/>
    </row>
    <row r="49" spans="2:17" s="25" customFormat="1" ht="11.25" customHeight="1">
      <c r="B49" s="247" t="s">
        <v>736</v>
      </c>
      <c r="C49" s="603" t="s">
        <v>737</v>
      </c>
      <c r="D49" s="604">
        <v>2119137.5428929999</v>
      </c>
      <c r="E49" s="604">
        <v>2116199.2309679999</v>
      </c>
      <c r="F49" s="604">
        <v>2938.311925</v>
      </c>
      <c r="G49" s="604"/>
      <c r="H49" s="604">
        <v>26801.287753000001</v>
      </c>
      <c r="I49" s="604">
        <v>19531.977702</v>
      </c>
      <c r="J49" s="604">
        <v>2520.569602</v>
      </c>
      <c r="K49" s="604">
        <v>1577.3992450000001</v>
      </c>
      <c r="L49" s="604">
        <v>1353.281784</v>
      </c>
      <c r="M49" s="604">
        <v>920.08647599999995</v>
      </c>
      <c r="N49" s="604">
        <v>613.69300099999998</v>
      </c>
      <c r="O49" s="604">
        <v>284.279943</v>
      </c>
      <c r="P49" s="604">
        <v>26801.287753000001</v>
      </c>
      <c r="Q49" s="605"/>
    </row>
    <row r="50" spans="2:17" s="3" customFormat="1" ht="11.25" customHeight="1">
      <c r="B50" s="857" t="s">
        <v>738</v>
      </c>
      <c r="C50" s="282" t="s">
        <v>739</v>
      </c>
      <c r="D50" s="606">
        <v>26521.766370000001</v>
      </c>
      <c r="E50" s="606">
        <v>26521.766370000001</v>
      </c>
      <c r="F50" s="606"/>
      <c r="G50" s="606"/>
      <c r="H50" s="606"/>
      <c r="I50" s="606"/>
      <c r="J50" s="606"/>
      <c r="K50" s="606"/>
      <c r="L50" s="606"/>
      <c r="M50" s="606"/>
      <c r="N50" s="606"/>
      <c r="O50" s="606"/>
      <c r="P50" s="606"/>
      <c r="Q50" s="607"/>
    </row>
    <row r="51" spans="2:17" s="3" customFormat="1" ht="11.25" customHeight="1">
      <c r="B51" s="857" t="s">
        <v>740</v>
      </c>
      <c r="C51" s="282" t="s">
        <v>741</v>
      </c>
      <c r="D51" s="606">
        <v>2743.7400419999999</v>
      </c>
      <c r="E51" s="606">
        <v>2742.3460420000001</v>
      </c>
      <c r="F51" s="606">
        <v>1.3939999999999999</v>
      </c>
      <c r="G51" s="606"/>
      <c r="H51" s="606"/>
      <c r="I51" s="606"/>
      <c r="J51" s="606"/>
      <c r="K51" s="606"/>
      <c r="L51" s="606"/>
      <c r="M51" s="606"/>
      <c r="N51" s="606"/>
      <c r="O51" s="606"/>
      <c r="P51" s="606"/>
      <c r="Q51" s="607"/>
    </row>
    <row r="52" spans="2:17" s="3" customFormat="1" ht="11.25" customHeight="1">
      <c r="B52" s="857" t="s">
        <v>742</v>
      </c>
      <c r="C52" s="282" t="s">
        <v>743</v>
      </c>
      <c r="D52" s="606">
        <v>89036.682492000007</v>
      </c>
      <c r="E52" s="606">
        <v>89036.682492000007</v>
      </c>
      <c r="F52" s="606"/>
      <c r="G52" s="606"/>
      <c r="H52" s="606"/>
      <c r="I52" s="606"/>
      <c r="J52" s="606"/>
      <c r="K52" s="606"/>
      <c r="L52" s="606"/>
      <c r="M52" s="606"/>
      <c r="N52" s="606"/>
      <c r="O52" s="606"/>
      <c r="P52" s="606"/>
      <c r="Q52" s="607"/>
    </row>
    <row r="53" spans="2:17" s="3" customFormat="1" ht="11.25" customHeight="1">
      <c r="B53" s="857" t="s">
        <v>744</v>
      </c>
      <c r="C53" s="282" t="s">
        <v>745</v>
      </c>
      <c r="D53" s="606">
        <v>91406.968252000006</v>
      </c>
      <c r="E53" s="606">
        <v>91405.545975000001</v>
      </c>
      <c r="F53" s="606">
        <v>1.422277</v>
      </c>
      <c r="G53" s="606"/>
      <c r="H53" s="606">
        <v>491.03095100000002</v>
      </c>
      <c r="I53" s="606">
        <v>366.30683099999999</v>
      </c>
      <c r="J53" s="606">
        <v>112.627673</v>
      </c>
      <c r="K53" s="606">
        <v>7.416569</v>
      </c>
      <c r="L53" s="606">
        <v>2.9196179999999998</v>
      </c>
      <c r="M53" s="606">
        <v>1.53254</v>
      </c>
      <c r="N53" s="606">
        <v>0.22772000000000001</v>
      </c>
      <c r="O53" s="606"/>
      <c r="P53" s="606">
        <v>491.03095100000002</v>
      </c>
      <c r="Q53" s="607"/>
    </row>
    <row r="54" spans="2:17" s="3" customFormat="1" ht="11.25" customHeight="1">
      <c r="B54" s="857" t="s">
        <v>746</v>
      </c>
      <c r="C54" s="282" t="s">
        <v>747</v>
      </c>
      <c r="D54" s="606">
        <v>838045.50990099995</v>
      </c>
      <c r="E54" s="606">
        <v>837309.68380300002</v>
      </c>
      <c r="F54" s="606">
        <v>735.826098</v>
      </c>
      <c r="G54" s="606"/>
      <c r="H54" s="606">
        <v>20590.975903999999</v>
      </c>
      <c r="I54" s="606">
        <v>16382.855581</v>
      </c>
      <c r="J54" s="606">
        <v>1767.653515</v>
      </c>
      <c r="K54" s="606">
        <v>900.10116600000003</v>
      </c>
      <c r="L54" s="606">
        <v>350.08301499999999</v>
      </c>
      <c r="M54" s="606">
        <v>515.42147399999999</v>
      </c>
      <c r="N54" s="606">
        <v>529.84189500000002</v>
      </c>
      <c r="O54" s="606">
        <v>145.01925800000001</v>
      </c>
      <c r="P54" s="606">
        <v>20590.975903999999</v>
      </c>
      <c r="Q54" s="607"/>
    </row>
    <row r="55" spans="2:17" s="3" customFormat="1" ht="11.25" customHeight="1">
      <c r="B55" s="858" t="s">
        <v>748</v>
      </c>
      <c r="C55" s="311" t="s">
        <v>780</v>
      </c>
      <c r="D55" s="608">
        <v>242328.12363799999</v>
      </c>
      <c r="E55" s="608">
        <v>241775.932027</v>
      </c>
      <c r="F55" s="608">
        <v>552.19161099999997</v>
      </c>
      <c r="G55" s="608"/>
      <c r="H55" s="608">
        <v>5837.5799809999999</v>
      </c>
      <c r="I55" s="608">
        <v>3961.7860329999999</v>
      </c>
      <c r="J55" s="608">
        <v>798.82378500000004</v>
      </c>
      <c r="K55" s="608">
        <v>453.44994700000001</v>
      </c>
      <c r="L55" s="608">
        <v>185.55371099999999</v>
      </c>
      <c r="M55" s="608">
        <v>336.400801</v>
      </c>
      <c r="N55" s="608">
        <v>42.972845</v>
      </c>
      <c r="O55" s="608">
        <v>58.592858999999997</v>
      </c>
      <c r="P55" s="608">
        <v>5837.5799809999999</v>
      </c>
      <c r="Q55" s="607"/>
    </row>
    <row r="56" spans="2:17" s="3" customFormat="1" ht="11.25" customHeight="1">
      <c r="B56" s="857" t="s">
        <v>750</v>
      </c>
      <c r="C56" s="282" t="s">
        <v>749</v>
      </c>
      <c r="D56" s="609">
        <v>1071382.8758370001</v>
      </c>
      <c r="E56" s="609">
        <v>1069183.2062870001</v>
      </c>
      <c r="F56" s="609">
        <v>2199.669551</v>
      </c>
      <c r="G56" s="609"/>
      <c r="H56" s="609">
        <v>5718.9892030000001</v>
      </c>
      <c r="I56" s="609">
        <v>2782.6195950000001</v>
      </c>
      <c r="J56" s="609">
        <v>640.28841399999999</v>
      </c>
      <c r="K56" s="609">
        <v>669.78551000000004</v>
      </c>
      <c r="L56" s="609">
        <v>1000.279151</v>
      </c>
      <c r="M56" s="609">
        <v>403.13246199999998</v>
      </c>
      <c r="N56" s="609">
        <v>83.623385999999996</v>
      </c>
      <c r="O56" s="609">
        <v>139.260685</v>
      </c>
      <c r="P56" s="609">
        <v>5718.9892030000001</v>
      </c>
      <c r="Q56" s="607"/>
    </row>
    <row r="57" spans="2:17" s="3" customFormat="1" ht="11.25" customHeight="1">
      <c r="B57" s="225" t="s">
        <v>752</v>
      </c>
      <c r="C57" s="246" t="s">
        <v>781</v>
      </c>
      <c r="D57" s="610">
        <v>365872.28771200002</v>
      </c>
      <c r="E57" s="610">
        <v>365872.28771200002</v>
      </c>
      <c r="F57" s="610"/>
      <c r="G57" s="609"/>
      <c r="H57" s="609"/>
      <c r="I57" s="609"/>
      <c r="J57" s="609"/>
      <c r="K57" s="609"/>
      <c r="L57" s="609"/>
      <c r="M57" s="609"/>
      <c r="N57" s="609"/>
      <c r="O57" s="609"/>
      <c r="P57" s="609"/>
      <c r="Q57" s="607"/>
    </row>
    <row r="58" spans="2:17" s="3" customFormat="1" ht="11.25" customHeight="1">
      <c r="B58" s="857" t="s">
        <v>782</v>
      </c>
      <c r="C58" s="282" t="s">
        <v>739</v>
      </c>
      <c r="D58" s="609">
        <v>121511.891823</v>
      </c>
      <c r="E58" s="609">
        <v>121511.891823</v>
      </c>
      <c r="F58" s="609"/>
      <c r="G58" s="606"/>
      <c r="H58" s="609"/>
      <c r="I58" s="609"/>
      <c r="J58" s="609"/>
      <c r="K58" s="609"/>
      <c r="L58" s="609"/>
      <c r="M58" s="609"/>
      <c r="N58" s="609"/>
      <c r="O58" s="609"/>
      <c r="P58" s="609"/>
      <c r="Q58" s="607"/>
    </row>
    <row r="59" spans="2:17" s="3" customFormat="1" ht="11.25" customHeight="1">
      <c r="B59" s="857" t="s">
        <v>783</v>
      </c>
      <c r="C59" s="282" t="s">
        <v>741</v>
      </c>
      <c r="D59" s="609">
        <v>55736.038779000002</v>
      </c>
      <c r="E59" s="609">
        <v>55736.038779000002</v>
      </c>
      <c r="F59" s="609"/>
      <c r="G59" s="606"/>
      <c r="H59" s="609"/>
      <c r="I59" s="609"/>
      <c r="J59" s="609"/>
      <c r="K59" s="609"/>
      <c r="L59" s="609"/>
      <c r="M59" s="609"/>
      <c r="N59" s="609"/>
      <c r="O59" s="609"/>
      <c r="P59" s="609"/>
      <c r="Q59" s="607"/>
    </row>
    <row r="60" spans="2:17" s="3" customFormat="1" ht="11.25" customHeight="1">
      <c r="B60" s="857" t="s">
        <v>784</v>
      </c>
      <c r="C60" s="282" t="s">
        <v>743</v>
      </c>
      <c r="D60" s="609">
        <v>178920.114519</v>
      </c>
      <c r="E60" s="609">
        <v>178920.114519</v>
      </c>
      <c r="F60" s="609"/>
      <c r="G60" s="606"/>
      <c r="H60" s="609"/>
      <c r="I60" s="609"/>
      <c r="J60" s="609"/>
      <c r="K60" s="609"/>
      <c r="L60" s="609"/>
      <c r="M60" s="609"/>
      <c r="N60" s="609"/>
      <c r="O60" s="609"/>
      <c r="P60" s="609"/>
      <c r="Q60" s="607"/>
    </row>
    <row r="61" spans="2:17" s="3" customFormat="1" ht="11.25" customHeight="1">
      <c r="B61" s="857" t="s">
        <v>785</v>
      </c>
      <c r="C61" s="282" t="s">
        <v>745</v>
      </c>
      <c r="D61" s="609">
        <v>25.931906000000001</v>
      </c>
      <c r="E61" s="609">
        <v>25.931906000000001</v>
      </c>
      <c r="F61" s="609"/>
      <c r="G61" s="606"/>
      <c r="H61" s="609"/>
      <c r="I61" s="609"/>
      <c r="J61" s="609"/>
      <c r="K61" s="609"/>
      <c r="L61" s="609"/>
      <c r="M61" s="609"/>
      <c r="N61" s="609"/>
      <c r="O61" s="609"/>
      <c r="P61" s="609"/>
      <c r="Q61" s="607"/>
    </row>
    <row r="62" spans="2:17" s="3" customFormat="1" ht="11.25" customHeight="1">
      <c r="B62" s="857" t="s">
        <v>786</v>
      </c>
      <c r="C62" s="282" t="s">
        <v>747</v>
      </c>
      <c r="D62" s="609">
        <v>9678.310684</v>
      </c>
      <c r="E62" s="609">
        <v>9678.310684</v>
      </c>
      <c r="F62" s="609"/>
      <c r="G62" s="606"/>
      <c r="H62" s="609"/>
      <c r="I62" s="609"/>
      <c r="J62" s="609"/>
      <c r="K62" s="609"/>
      <c r="L62" s="609"/>
      <c r="M62" s="609"/>
      <c r="N62" s="609"/>
      <c r="O62" s="609"/>
      <c r="P62" s="609"/>
      <c r="Q62" s="607"/>
    </row>
    <row r="63" spans="2:17" s="3" customFormat="1" ht="11.25" customHeight="1">
      <c r="B63" s="225" t="s">
        <v>787</v>
      </c>
      <c r="C63" s="246" t="s">
        <v>788</v>
      </c>
      <c r="D63" s="611">
        <v>832569.36519599997</v>
      </c>
      <c r="E63" s="612"/>
      <c r="F63" s="612"/>
      <c r="G63" s="612"/>
      <c r="H63" s="611">
        <v>3181.1967760000002</v>
      </c>
      <c r="I63" s="612"/>
      <c r="J63" s="612"/>
      <c r="K63" s="612"/>
      <c r="L63" s="612"/>
      <c r="M63" s="612"/>
      <c r="N63" s="612"/>
      <c r="O63" s="612"/>
      <c r="P63" s="611">
        <v>3181.1967760000002</v>
      </c>
      <c r="Q63" s="607"/>
    </row>
    <row r="64" spans="2:17" s="3" customFormat="1" ht="11.25" customHeight="1">
      <c r="B64" s="857" t="s">
        <v>789</v>
      </c>
      <c r="C64" s="282" t="s">
        <v>739</v>
      </c>
      <c r="D64" s="606"/>
      <c r="E64" s="613"/>
      <c r="F64" s="613"/>
      <c r="G64" s="613"/>
      <c r="H64" s="606"/>
      <c r="I64" s="613"/>
      <c r="J64" s="613"/>
      <c r="K64" s="613"/>
      <c r="L64" s="613"/>
      <c r="M64" s="613"/>
      <c r="N64" s="613"/>
      <c r="O64" s="613"/>
      <c r="P64" s="606"/>
      <c r="Q64" s="607"/>
    </row>
    <row r="65" spans="2:17" s="3" customFormat="1" ht="11.25" customHeight="1">
      <c r="B65" s="857" t="s">
        <v>790</v>
      </c>
      <c r="C65" s="282" t="s">
        <v>741</v>
      </c>
      <c r="D65" s="606">
        <v>11891.873119</v>
      </c>
      <c r="E65" s="613"/>
      <c r="F65" s="613"/>
      <c r="G65" s="613"/>
      <c r="H65" s="606"/>
      <c r="I65" s="613"/>
      <c r="J65" s="613"/>
      <c r="K65" s="613"/>
      <c r="L65" s="613"/>
      <c r="M65" s="613"/>
      <c r="N65" s="613"/>
      <c r="O65" s="613"/>
      <c r="P65" s="606"/>
      <c r="Q65" s="607"/>
    </row>
    <row r="66" spans="2:17" s="3" customFormat="1" ht="11.25" customHeight="1">
      <c r="B66" s="857" t="s">
        <v>791</v>
      </c>
      <c r="C66" s="282" t="s">
        <v>743</v>
      </c>
      <c r="D66" s="606">
        <v>47065.469584999999</v>
      </c>
      <c r="E66" s="613"/>
      <c r="F66" s="613"/>
      <c r="G66" s="613"/>
      <c r="H66" s="606"/>
      <c r="I66" s="613"/>
      <c r="J66" s="613"/>
      <c r="K66" s="613"/>
      <c r="L66" s="613"/>
      <c r="M66" s="613"/>
      <c r="N66" s="613"/>
      <c r="O66" s="613"/>
      <c r="P66" s="606"/>
      <c r="Q66" s="607"/>
    </row>
    <row r="67" spans="2:17" s="3" customFormat="1" ht="11.25" customHeight="1">
      <c r="B67" s="857" t="s">
        <v>792</v>
      </c>
      <c r="C67" s="282" t="s">
        <v>745</v>
      </c>
      <c r="D67" s="606">
        <v>9782.7663539999994</v>
      </c>
      <c r="E67" s="613"/>
      <c r="F67" s="613"/>
      <c r="G67" s="613"/>
      <c r="H67" s="606">
        <v>6.9455470000000004</v>
      </c>
      <c r="I67" s="613"/>
      <c r="J67" s="613"/>
      <c r="K67" s="613"/>
      <c r="L67" s="613"/>
      <c r="M67" s="613"/>
      <c r="N67" s="613"/>
      <c r="O67" s="613"/>
      <c r="P67" s="606">
        <v>6.9455470000000004</v>
      </c>
      <c r="Q67" s="607"/>
    </row>
    <row r="68" spans="2:17" s="3" customFormat="1" ht="11.25" customHeight="1">
      <c r="B68" s="857" t="s">
        <v>793</v>
      </c>
      <c r="C68" s="282" t="s">
        <v>747</v>
      </c>
      <c r="D68" s="606">
        <v>490561.13447699999</v>
      </c>
      <c r="E68" s="613"/>
      <c r="F68" s="613"/>
      <c r="G68" s="613"/>
      <c r="H68" s="606">
        <v>2911.292649</v>
      </c>
      <c r="I68" s="613"/>
      <c r="J68" s="613"/>
      <c r="K68" s="613"/>
      <c r="L68" s="613"/>
      <c r="M68" s="613"/>
      <c r="N68" s="613"/>
      <c r="O68" s="613"/>
      <c r="P68" s="606">
        <v>2911.292649</v>
      </c>
      <c r="Q68" s="607"/>
    </row>
    <row r="69" spans="2:17" s="3" customFormat="1" ht="11.25" customHeight="1">
      <c r="B69" s="857" t="s">
        <v>794</v>
      </c>
      <c r="C69" s="282" t="s">
        <v>749</v>
      </c>
      <c r="D69" s="606">
        <v>273268.12166100001</v>
      </c>
      <c r="E69" s="613"/>
      <c r="F69" s="613"/>
      <c r="G69" s="613"/>
      <c r="H69" s="606">
        <v>262.95857999999998</v>
      </c>
      <c r="I69" s="613"/>
      <c r="J69" s="613"/>
      <c r="K69" s="613"/>
      <c r="L69" s="613"/>
      <c r="M69" s="613"/>
      <c r="N69" s="613"/>
      <c r="O69" s="613"/>
      <c r="P69" s="606">
        <v>262.95857999999998</v>
      </c>
      <c r="Q69" s="607"/>
    </row>
    <row r="70" spans="2:17" s="3" customFormat="1" ht="11.25" customHeight="1">
      <c r="B70" s="694">
        <v>220</v>
      </c>
      <c r="C70" s="614" t="s">
        <v>498</v>
      </c>
      <c r="D70" s="615">
        <v>3633964.5124559999</v>
      </c>
      <c r="E70" s="615">
        <v>2798456.8353349995</v>
      </c>
      <c r="F70" s="615">
        <v>2938.311925</v>
      </c>
      <c r="G70" s="615"/>
      <c r="H70" s="615">
        <v>29982.484529000001</v>
      </c>
      <c r="I70" s="615">
        <v>19531.977702</v>
      </c>
      <c r="J70" s="615">
        <v>2520.569602</v>
      </c>
      <c r="K70" s="615">
        <v>1577.3992450000001</v>
      </c>
      <c r="L70" s="615">
        <v>1353.281784</v>
      </c>
      <c r="M70" s="615">
        <v>920.08647599999995</v>
      </c>
      <c r="N70" s="615">
        <v>613.69300099999998</v>
      </c>
      <c r="O70" s="615">
        <v>284.279943</v>
      </c>
      <c r="P70" s="615">
        <v>29982.484529000001</v>
      </c>
      <c r="Q70" s="607"/>
    </row>
    <row r="77" spans="2:17">
      <c r="F77" t="s">
        <v>32</v>
      </c>
    </row>
  </sheetData>
  <mergeCells count="23">
    <mergeCell ref="D12:F12"/>
    <mergeCell ref="I12:P12"/>
    <mergeCell ref="B3:J3"/>
    <mergeCell ref="B7:P7"/>
    <mergeCell ref="B9:Q9"/>
    <mergeCell ref="B10:C10"/>
    <mergeCell ref="H11:P11"/>
    <mergeCell ref="B13:B14"/>
    <mergeCell ref="C13:C14"/>
    <mergeCell ref="D13:D14"/>
    <mergeCell ref="H13:H15"/>
    <mergeCell ref="Q13:Q15"/>
    <mergeCell ref="B15:C15"/>
    <mergeCell ref="Q45:Q47"/>
    <mergeCell ref="B47:C47"/>
    <mergeCell ref="B42:C42"/>
    <mergeCell ref="H43:P43"/>
    <mergeCell ref="D44:F44"/>
    <mergeCell ref="I44:P44"/>
    <mergeCell ref="B45:B46"/>
    <mergeCell ref="C45:C46"/>
    <mergeCell ref="D45:D46"/>
    <mergeCell ref="H45:H47"/>
  </mergeCells>
  <hyperlinks>
    <hyperlink ref="B3" location="Contents!A1" display="Back to index page" xr:uid="{F31D8857-C6D2-40E7-9C1E-9866749B0356}"/>
    <hyperlink ref="B3:J3" location="CONTENTS!A1" display="Back to contents page" xr:uid="{C535228C-9F21-421D-98B8-84CD3754A13D}"/>
  </hyperlinks>
  <pageMargins left="0.7" right="0.7" top="0.75" bottom="0.75" header="0.3" footer="0.3"/>
  <pageSetup paperSize="9" scale="67" orientation="landscape" verticalDpi="1200" r:id="rId1"/>
  <rowBreaks count="1" manualBreakCount="1">
    <brk id="39" max="15" man="1"/>
  </rowBreaks>
  <colBreaks count="1" manualBreakCount="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A7DB-5BEE-4EC0-8945-B13604F675C4}">
  <sheetPr codeName="Ark25">
    <tabColor rgb="FF007272"/>
  </sheetPr>
  <dimension ref="A1:Q51"/>
  <sheetViews>
    <sheetView showGridLines="0" showRowColHeaders="0" zoomScaleNormal="100" workbookViewId="0"/>
  </sheetViews>
  <sheetFormatPr baseColWidth="10" defaultColWidth="11.42578125" defaultRowHeight="15"/>
  <cols>
    <col min="1" max="1" width="2.5703125" customWidth="1"/>
    <col min="2" max="2" width="4.85546875" customWidth="1"/>
    <col min="3" max="3" width="33.140625" customWidth="1"/>
    <col min="4" max="10" width="22.85546875" customWidth="1"/>
    <col min="14" max="14" width="11.42578125" customWidth="1"/>
  </cols>
  <sheetData>
    <row r="1" spans="1:17" ht="11.25" customHeight="1"/>
    <row r="2" spans="1:17" ht="5.25" customHeight="1"/>
    <row r="3" spans="1:17" ht="12.75" customHeight="1">
      <c r="B3" s="983" t="s">
        <v>280</v>
      </c>
      <c r="C3" s="960"/>
      <c r="D3" s="960"/>
      <c r="E3" s="960"/>
      <c r="F3" s="960"/>
      <c r="G3" s="960"/>
      <c r="H3" s="960"/>
    </row>
    <row r="4" spans="1:17" ht="5.25" customHeight="1"/>
    <row r="5" spans="1:17" s="6" customFormat="1" ht="15.75" customHeight="1">
      <c r="A5" s="13"/>
      <c r="B5" s="969" t="s">
        <v>795</v>
      </c>
    </row>
    <row r="6" spans="1:17" ht="11.25" customHeight="1"/>
    <row r="7" spans="1:17" ht="43.5" customHeight="1">
      <c r="B7" s="2466" t="s">
        <v>3134</v>
      </c>
      <c r="C7" s="2467"/>
      <c r="D7" s="2467"/>
      <c r="E7" s="2467"/>
      <c r="F7" s="2467"/>
      <c r="G7" s="2467"/>
      <c r="H7" s="2467"/>
      <c r="I7" s="2467"/>
      <c r="J7" s="2467"/>
      <c r="K7" s="245"/>
      <c r="L7" s="245"/>
      <c r="M7" s="245"/>
      <c r="N7" s="245"/>
      <c r="O7" s="245"/>
      <c r="P7" s="245"/>
      <c r="Q7" s="245"/>
    </row>
    <row r="8" spans="1:17" ht="11.25" customHeight="1">
      <c r="B8" s="327"/>
      <c r="C8" s="924"/>
      <c r="D8" s="924"/>
      <c r="E8" s="924"/>
      <c r="F8" s="924"/>
      <c r="G8" s="924"/>
      <c r="H8" s="924"/>
      <c r="I8" s="924"/>
      <c r="J8" s="924"/>
      <c r="K8" s="245"/>
      <c r="L8" s="245"/>
      <c r="M8" s="245"/>
      <c r="N8" s="245"/>
      <c r="O8" s="245"/>
      <c r="P8" s="245"/>
      <c r="Q8" s="245"/>
    </row>
    <row r="9" spans="1:17" ht="11.25" customHeight="1"/>
    <row r="10" spans="1:17" ht="11.25" customHeight="1">
      <c r="B10" s="2443" t="s">
        <v>2662</v>
      </c>
      <c r="C10" s="2455"/>
      <c r="D10" s="587" t="s">
        <v>292</v>
      </c>
      <c r="E10" s="587" t="s">
        <v>294</v>
      </c>
      <c r="F10" s="587" t="s">
        <v>296</v>
      </c>
      <c r="G10" s="587" t="s">
        <v>298</v>
      </c>
      <c r="H10" s="587" t="s">
        <v>303</v>
      </c>
      <c r="I10" s="587" t="s">
        <v>310</v>
      </c>
      <c r="J10" s="587" t="s">
        <v>312</v>
      </c>
    </row>
    <row r="11" spans="1:17" ht="11.25" customHeight="1">
      <c r="B11" s="2"/>
      <c r="C11" s="2"/>
      <c r="D11" s="2468" t="s">
        <v>796</v>
      </c>
      <c r="E11" s="2454"/>
      <c r="F11" s="2454"/>
      <c r="G11" s="2454"/>
      <c r="H11" s="157"/>
      <c r="I11" s="158" t="s">
        <v>797</v>
      </c>
      <c r="J11" s="158" t="s">
        <v>798</v>
      </c>
    </row>
    <row r="12" spans="1:17" ht="11.25" customHeight="1">
      <c r="B12" s="2"/>
      <c r="C12" s="2"/>
      <c r="D12" s="157"/>
      <c r="E12" s="2468" t="s">
        <v>799</v>
      </c>
      <c r="F12" s="2468"/>
      <c r="G12" s="158" t="s">
        <v>688</v>
      </c>
      <c r="H12" s="158"/>
      <c r="I12" s="158" t="s">
        <v>800</v>
      </c>
      <c r="J12" s="158" t="s">
        <v>801</v>
      </c>
    </row>
    <row r="13" spans="1:17" ht="11.25" customHeight="1">
      <c r="B13" s="2465" t="s">
        <v>286</v>
      </c>
      <c r="C13" s="2435"/>
      <c r="D13" s="1362"/>
      <c r="E13" s="1362"/>
      <c r="F13" s="139" t="s">
        <v>802</v>
      </c>
      <c r="G13" s="1364" t="s">
        <v>803</v>
      </c>
      <c r="H13" s="1364" t="s">
        <v>804</v>
      </c>
      <c r="I13" s="158" t="s">
        <v>805</v>
      </c>
      <c r="J13" s="158" t="s">
        <v>806</v>
      </c>
    </row>
    <row r="14" spans="1:17" s="207" customFormat="1" ht="11.25" customHeight="1">
      <c r="B14" s="462">
        <v>10</v>
      </c>
      <c r="C14" s="463" t="s">
        <v>807</v>
      </c>
      <c r="D14" s="465">
        <v>2773009.6869737399</v>
      </c>
      <c r="E14" s="465">
        <v>26387.7926967516</v>
      </c>
      <c r="F14" s="465">
        <v>26387.680586672799</v>
      </c>
      <c r="G14" s="465">
        <v>2674558.7544446299</v>
      </c>
      <c r="H14" s="466">
        <v>-7368.6501830180996</v>
      </c>
      <c r="I14" s="464"/>
      <c r="J14" s="464"/>
      <c r="N14" s="208"/>
    </row>
    <row r="15" spans="1:17" s="207" customFormat="1" ht="11.25" customHeight="1">
      <c r="B15" s="426">
        <v>20</v>
      </c>
      <c r="C15" s="211" t="s">
        <v>808</v>
      </c>
      <c r="D15" s="212">
        <v>1728257.9697505599</v>
      </c>
      <c r="E15" s="212">
        <v>16345.734443454599</v>
      </c>
      <c r="F15" s="212">
        <v>16345.682086454601</v>
      </c>
      <c r="G15" s="212">
        <v>1674184.88240956</v>
      </c>
      <c r="H15" s="213">
        <v>-5150.7577071589403</v>
      </c>
      <c r="I15" s="211"/>
      <c r="J15" s="211"/>
      <c r="L15" s="1861"/>
    </row>
    <row r="16" spans="1:17" s="207" customFormat="1" ht="11.25" customHeight="1">
      <c r="B16" s="426">
        <v>30</v>
      </c>
      <c r="C16" s="211" t="s">
        <v>809</v>
      </c>
      <c r="D16" s="212">
        <v>209776.79898365101</v>
      </c>
      <c r="E16" s="212">
        <v>4002.7559497751799</v>
      </c>
      <c r="F16" s="212">
        <v>4002.69619669638</v>
      </c>
      <c r="G16" s="212">
        <v>207021.49664458699</v>
      </c>
      <c r="H16" s="213">
        <v>-535.45194802975504</v>
      </c>
      <c r="I16" s="211"/>
      <c r="J16" s="211"/>
    </row>
    <row r="17" spans="2:10" s="207" customFormat="1" ht="11.25" customHeight="1">
      <c r="B17" s="426">
        <v>40</v>
      </c>
      <c r="C17" s="211" t="s">
        <v>811</v>
      </c>
      <c r="D17" s="212">
        <v>112171.21880384099</v>
      </c>
      <c r="E17" s="212">
        <v>7.9325651410929998</v>
      </c>
      <c r="F17" s="212">
        <v>7.9325651410929998</v>
      </c>
      <c r="G17" s="212">
        <v>106436.942181826</v>
      </c>
      <c r="H17" s="213">
        <v>-45.478139558340999</v>
      </c>
      <c r="I17" s="211"/>
      <c r="J17" s="211"/>
    </row>
    <row r="18" spans="2:10" s="207" customFormat="1" ht="11.25" customHeight="1">
      <c r="B18" s="426">
        <v>50</v>
      </c>
      <c r="C18" s="211" t="s">
        <v>810</v>
      </c>
      <c r="D18" s="212">
        <v>141975.33608977601</v>
      </c>
      <c r="E18" s="212">
        <v>3.1692120027219999</v>
      </c>
      <c r="F18" s="212">
        <v>3.1692120027219999</v>
      </c>
      <c r="G18" s="212">
        <v>134724.95279977599</v>
      </c>
      <c r="H18" s="213">
        <v>-1.4224667084264999</v>
      </c>
      <c r="I18" s="211"/>
      <c r="J18" s="211"/>
    </row>
    <row r="19" spans="2:10" s="207" customFormat="1" ht="11.25" customHeight="1">
      <c r="B19" s="426">
        <v>60</v>
      </c>
      <c r="C19" s="211" t="s">
        <v>814</v>
      </c>
      <c r="D19" s="212">
        <v>83361.962652441405</v>
      </c>
      <c r="E19" s="212">
        <v>26.517410744699401</v>
      </c>
      <c r="F19" s="212">
        <v>26.517410744699401</v>
      </c>
      <c r="G19" s="212">
        <v>82528.1001024414</v>
      </c>
      <c r="H19" s="213">
        <v>-38.051550848402002</v>
      </c>
      <c r="I19" s="211"/>
      <c r="J19" s="211"/>
    </row>
    <row r="20" spans="2:10" s="207" customFormat="1" ht="11.25" customHeight="1">
      <c r="B20" s="426">
        <v>70</v>
      </c>
      <c r="C20" s="211" t="s">
        <v>576</v>
      </c>
      <c r="D20" s="212">
        <v>65023.449000000001</v>
      </c>
      <c r="E20" s="212"/>
      <c r="F20" s="212"/>
      <c r="G20" s="212">
        <v>37219</v>
      </c>
      <c r="H20" s="213"/>
      <c r="I20" s="211"/>
      <c r="J20" s="211"/>
    </row>
    <row r="21" spans="2:10" s="207" customFormat="1" ht="11.25" customHeight="1">
      <c r="B21" s="426">
        <v>80</v>
      </c>
      <c r="C21" s="211" t="s">
        <v>812</v>
      </c>
      <c r="D21" s="212">
        <v>432442.95169347053</v>
      </c>
      <c r="E21" s="212">
        <v>6001.6831156333064</v>
      </c>
      <c r="F21" s="212">
        <v>6001.6831156333046</v>
      </c>
      <c r="G21" s="212">
        <v>432443.38030643947</v>
      </c>
      <c r="H21" s="213">
        <v>-1597.4883707142349</v>
      </c>
      <c r="I21" s="211"/>
      <c r="J21" s="211"/>
    </row>
    <row r="22" spans="2:10" s="207" customFormat="1" ht="11.25" customHeight="1">
      <c r="B22" s="446">
        <v>90</v>
      </c>
      <c r="C22" s="214" t="s">
        <v>813</v>
      </c>
      <c r="D22" s="305">
        <v>933461.98799099994</v>
      </c>
      <c r="E22" s="305">
        <v>1827.300937</v>
      </c>
      <c r="F22" s="305">
        <v>1827.300937</v>
      </c>
      <c r="G22" s="306"/>
      <c r="H22" s="305"/>
      <c r="I22" s="304">
        <v>-487.20323717882701</v>
      </c>
      <c r="J22" s="211"/>
    </row>
    <row r="23" spans="2:10" s="207" customFormat="1" ht="11.25" customHeight="1">
      <c r="B23" s="183">
        <v>100</v>
      </c>
      <c r="C23" s="211" t="s">
        <v>808</v>
      </c>
      <c r="D23" s="212">
        <v>587688.77125899994</v>
      </c>
      <c r="E23" s="212">
        <v>1279.956923</v>
      </c>
      <c r="F23" s="212">
        <v>1279.956923</v>
      </c>
      <c r="G23" s="212"/>
      <c r="H23" s="211"/>
      <c r="I23" s="213">
        <v>-268.55441338426499</v>
      </c>
      <c r="J23" s="211"/>
    </row>
    <row r="24" spans="2:10" s="207" customFormat="1" ht="11.25" customHeight="1">
      <c r="B24" s="426">
        <v>110</v>
      </c>
      <c r="C24" s="211" t="s">
        <v>809</v>
      </c>
      <c r="D24" s="212">
        <v>81587.830593393097</v>
      </c>
      <c r="E24" s="212">
        <v>463.13171692551998</v>
      </c>
      <c r="F24" s="212">
        <v>463.13171692551998</v>
      </c>
      <c r="G24" s="212"/>
      <c r="H24" s="211"/>
      <c r="I24" s="213">
        <v>-103.132153096366</v>
      </c>
      <c r="J24" s="211"/>
    </row>
    <row r="25" spans="2:10" s="207" customFormat="1" ht="11.25" customHeight="1">
      <c r="B25" s="426">
        <v>120</v>
      </c>
      <c r="C25" s="211" t="s">
        <v>811</v>
      </c>
      <c r="D25" s="212">
        <v>88364.862238012895</v>
      </c>
      <c r="E25" s="212"/>
      <c r="F25" s="212"/>
      <c r="G25" s="212"/>
      <c r="H25" s="211"/>
      <c r="I25" s="213">
        <v>-15.8561424446233</v>
      </c>
      <c r="J25" s="211"/>
    </row>
    <row r="26" spans="2:10" s="207" customFormat="1" ht="11.25" customHeight="1">
      <c r="B26" s="426">
        <v>120</v>
      </c>
      <c r="C26" s="211" t="s">
        <v>810</v>
      </c>
      <c r="D26" s="212">
        <v>5276.1753157558796</v>
      </c>
      <c r="E26" s="212">
        <v>0.66624000000000005</v>
      </c>
      <c r="F26" s="212">
        <v>0.66624000000000005</v>
      </c>
      <c r="G26" s="212"/>
      <c r="H26" s="211"/>
      <c r="I26" s="213">
        <v>-1.6344534149447001</v>
      </c>
      <c r="J26" s="211"/>
    </row>
    <row r="27" spans="2:10" s="207" customFormat="1" ht="11.25" customHeight="1">
      <c r="B27" s="426">
        <v>130</v>
      </c>
      <c r="C27" s="211" t="s">
        <v>814</v>
      </c>
      <c r="D27" s="212">
        <v>18176.287373877702</v>
      </c>
      <c r="E27" s="212">
        <v>1.10659</v>
      </c>
      <c r="F27" s="212">
        <v>1.10659</v>
      </c>
      <c r="G27" s="212"/>
      <c r="H27" s="211"/>
      <c r="I27" s="213">
        <v>-10.148488179296701</v>
      </c>
      <c r="J27" s="211"/>
    </row>
    <row r="28" spans="2:10" s="207" customFormat="1" ht="11.25" customHeight="1">
      <c r="B28" s="426">
        <v>140</v>
      </c>
      <c r="C28" s="211" t="s">
        <v>812</v>
      </c>
      <c r="D28" s="212">
        <v>152368.06121096044</v>
      </c>
      <c r="E28" s="212">
        <v>82.065757074480032</v>
      </c>
      <c r="F28" s="212">
        <v>82.065757074480032</v>
      </c>
      <c r="G28" s="212"/>
      <c r="H28" s="211"/>
      <c r="I28" s="213">
        <v>-87.877586659331314</v>
      </c>
      <c r="J28" s="211"/>
    </row>
    <row r="29" spans="2:10" s="207" customFormat="1" ht="11.25" customHeight="1">
      <c r="B29" s="427">
        <v>150</v>
      </c>
      <c r="C29" s="216" t="s">
        <v>498</v>
      </c>
      <c r="D29" s="217">
        <f>+D22+D14</f>
        <v>3706471.6749647399</v>
      </c>
      <c r="E29" s="217">
        <f>+E22+E14</f>
        <v>28215.0936337516</v>
      </c>
      <c r="F29" s="217">
        <f>+F22+F14</f>
        <v>28214.981523672799</v>
      </c>
      <c r="G29" s="217">
        <f>+G22+G14</f>
        <v>2674558.7544446299</v>
      </c>
      <c r="H29" s="218">
        <f>+H14</f>
        <v>-7368.6501830180996</v>
      </c>
      <c r="I29" s="218">
        <f>+I22</f>
        <v>-487.20323717882701</v>
      </c>
      <c r="J29" s="217"/>
    </row>
    <row r="30" spans="2:10" ht="11.25" customHeight="1">
      <c r="B30" s="3"/>
      <c r="C30" s="3"/>
      <c r="D30" s="3"/>
      <c r="E30" s="3"/>
      <c r="F30" s="3"/>
      <c r="G30" s="3"/>
      <c r="H30" s="3"/>
      <c r="I30" s="3"/>
      <c r="J30" s="3"/>
    </row>
    <row r="31" spans="2:10" ht="11.25" customHeight="1">
      <c r="B31" s="3"/>
      <c r="C31" s="3"/>
      <c r="D31" s="3"/>
      <c r="E31" s="3"/>
      <c r="F31" s="3"/>
      <c r="G31" s="3"/>
      <c r="H31" s="3"/>
      <c r="I31" s="3"/>
      <c r="J31" s="3"/>
    </row>
    <row r="32" spans="2:10" ht="11.25" customHeight="1">
      <c r="B32" s="2416" t="s">
        <v>2469</v>
      </c>
      <c r="C32" s="2469"/>
      <c r="D32" s="587" t="s">
        <v>292</v>
      </c>
      <c r="E32" s="587" t="s">
        <v>294</v>
      </c>
      <c r="F32" s="587" t="s">
        <v>296</v>
      </c>
      <c r="G32" s="587" t="s">
        <v>298</v>
      </c>
      <c r="H32" s="587" t="s">
        <v>303</v>
      </c>
      <c r="I32" s="587" t="s">
        <v>310</v>
      </c>
      <c r="J32" s="587" t="s">
        <v>312</v>
      </c>
    </row>
    <row r="33" spans="2:14" ht="11.25" customHeight="1">
      <c r="B33" s="2"/>
      <c r="C33" s="2"/>
      <c r="D33" s="2468" t="s">
        <v>796</v>
      </c>
      <c r="E33" s="2454"/>
      <c r="F33" s="2454"/>
      <c r="G33" s="2454"/>
      <c r="H33" s="157"/>
      <c r="I33" s="158" t="s">
        <v>797</v>
      </c>
      <c r="J33" s="158" t="s">
        <v>798</v>
      </c>
    </row>
    <row r="34" spans="2:14" ht="11.25" customHeight="1">
      <c r="B34" s="2"/>
      <c r="C34" s="2"/>
      <c r="D34" s="157"/>
      <c r="E34" s="2468" t="s">
        <v>799</v>
      </c>
      <c r="F34" s="2468"/>
      <c r="G34" s="158" t="s">
        <v>688</v>
      </c>
      <c r="H34" s="158"/>
      <c r="I34" s="158" t="s">
        <v>800</v>
      </c>
      <c r="J34" s="158" t="s">
        <v>801</v>
      </c>
    </row>
    <row r="35" spans="2:14" ht="11.25" customHeight="1">
      <c r="B35" s="2465" t="s">
        <v>286</v>
      </c>
      <c r="C35" s="2435"/>
      <c r="D35" s="1362"/>
      <c r="E35" s="1362"/>
      <c r="F35" s="139" t="s">
        <v>802</v>
      </c>
      <c r="G35" s="1364" t="s">
        <v>803</v>
      </c>
      <c r="H35" s="1364" t="s">
        <v>804</v>
      </c>
      <c r="I35" s="158" t="s">
        <v>805</v>
      </c>
      <c r="J35" s="158" t="s">
        <v>806</v>
      </c>
    </row>
    <row r="36" spans="2:14" s="207" customFormat="1" ht="11.25" customHeight="1">
      <c r="B36" s="462">
        <v>10</v>
      </c>
      <c r="C36" s="463" t="s">
        <v>807</v>
      </c>
      <c r="D36" s="465">
        <v>2841734.8851874801</v>
      </c>
      <c r="E36" s="465">
        <v>24459.229018075999</v>
      </c>
      <c r="F36" s="465">
        <v>24459.229018075999</v>
      </c>
      <c r="G36" s="465">
        <v>2674740.5777628399</v>
      </c>
      <c r="H36" s="466">
        <v>-7433.2124030765099</v>
      </c>
      <c r="I36" s="464"/>
      <c r="J36" s="464"/>
      <c r="N36" s="208"/>
    </row>
    <row r="37" spans="2:14" s="207" customFormat="1" ht="11.25" customHeight="1">
      <c r="B37" s="426">
        <v>20</v>
      </c>
      <c r="C37" s="211" t="s">
        <v>808</v>
      </c>
      <c r="D37" s="212">
        <v>1712739.82262236</v>
      </c>
      <c r="E37" s="212">
        <v>16566.285384300401</v>
      </c>
      <c r="F37" s="212">
        <v>16566.285384300401</v>
      </c>
      <c r="G37" s="212">
        <v>1656693.20814236</v>
      </c>
      <c r="H37" s="213">
        <v>-5228.5413010582797</v>
      </c>
      <c r="I37" s="211"/>
      <c r="J37" s="211"/>
    </row>
    <row r="38" spans="2:14" s="207" customFormat="1" ht="11.25" customHeight="1">
      <c r="B38" s="426">
        <v>30</v>
      </c>
      <c r="C38" s="211" t="s">
        <v>809</v>
      </c>
      <c r="D38" s="212">
        <v>261874.89166465701</v>
      </c>
      <c r="E38" s="212">
        <v>3017.9278483028602</v>
      </c>
      <c r="F38" s="212">
        <v>3017.9278483028602</v>
      </c>
      <c r="G38" s="212">
        <v>185537.13654465601</v>
      </c>
      <c r="H38" s="213">
        <v>-396.61404396709202</v>
      </c>
      <c r="I38" s="211"/>
      <c r="J38" s="211"/>
    </row>
    <row r="39" spans="2:14" s="207" customFormat="1" ht="11.25" customHeight="1">
      <c r="B39" s="426">
        <v>40</v>
      </c>
      <c r="C39" s="211" t="s">
        <v>811</v>
      </c>
      <c r="D39" s="212">
        <v>124308.870224913</v>
      </c>
      <c r="E39" s="212">
        <v>7.1741099249640001</v>
      </c>
      <c r="F39" s="212">
        <v>7.1741099249640001</v>
      </c>
      <c r="G39" s="212">
        <v>118810.788586358</v>
      </c>
      <c r="H39" s="213">
        <v>-38.112735994745996</v>
      </c>
      <c r="I39" s="211"/>
      <c r="J39" s="211"/>
    </row>
    <row r="40" spans="2:14" s="207" customFormat="1" ht="11.25" customHeight="1">
      <c r="B40" s="426">
        <v>50</v>
      </c>
      <c r="C40" s="211" t="s">
        <v>814</v>
      </c>
      <c r="D40" s="212">
        <v>168673.05836505699</v>
      </c>
      <c r="E40" s="212">
        <v>2.8812064650665001</v>
      </c>
      <c r="F40" s="212">
        <v>2.8812064650665001</v>
      </c>
      <c r="G40" s="212">
        <v>158712.925665057</v>
      </c>
      <c r="H40" s="213">
        <v>-1.9312500778420001</v>
      </c>
      <c r="I40" s="211"/>
      <c r="J40" s="211"/>
    </row>
    <row r="41" spans="2:14" s="207" customFormat="1" ht="11.25" customHeight="1">
      <c r="B41" s="426">
        <v>60</v>
      </c>
      <c r="C41" s="211" t="s">
        <v>811</v>
      </c>
      <c r="D41" s="212">
        <v>79524.489999999802</v>
      </c>
      <c r="E41" s="212">
        <v>33.284696283167001</v>
      </c>
      <c r="F41" s="212">
        <v>33.284696283167001</v>
      </c>
      <c r="G41" s="212">
        <v>79105.071239999801</v>
      </c>
      <c r="H41" s="213">
        <v>-38.440739745168997</v>
      </c>
      <c r="I41" s="211"/>
      <c r="J41" s="211"/>
    </row>
    <row r="42" spans="2:14" s="207" customFormat="1" ht="11.25" customHeight="1">
      <c r="B42" s="426">
        <v>70</v>
      </c>
      <c r="C42" s="211" t="s">
        <v>576</v>
      </c>
      <c r="D42" s="212">
        <v>63069.506999999998</v>
      </c>
      <c r="E42" s="212"/>
      <c r="F42" s="212"/>
      <c r="G42" s="212">
        <v>44337</v>
      </c>
      <c r="H42" s="213"/>
      <c r="I42" s="211"/>
      <c r="J42" s="211"/>
    </row>
    <row r="43" spans="2:14" s="207" customFormat="1" ht="11.25" customHeight="1">
      <c r="B43" s="426">
        <v>80</v>
      </c>
      <c r="C43" s="211" t="s">
        <v>812</v>
      </c>
      <c r="D43" s="212">
        <v>431544.24531049334</v>
      </c>
      <c r="E43" s="212">
        <v>4831.67577279954</v>
      </c>
      <c r="F43" s="212">
        <v>4831.67577279954</v>
      </c>
      <c r="G43" s="212">
        <v>431544.44758440909</v>
      </c>
      <c r="H43" s="213">
        <v>-1729.5723322333813</v>
      </c>
      <c r="I43" s="211"/>
      <c r="J43" s="211"/>
    </row>
    <row r="44" spans="2:14" s="207" customFormat="1" ht="11.25" customHeight="1">
      <c r="B44" s="446">
        <v>90</v>
      </c>
      <c r="C44" s="214" t="s">
        <v>813</v>
      </c>
      <c r="D44" s="305">
        <v>901421.22188963101</v>
      </c>
      <c r="E44" s="305">
        <v>3269.32320578895</v>
      </c>
      <c r="F44" s="305">
        <v>3269.32320596618</v>
      </c>
      <c r="G44" s="306"/>
      <c r="H44" s="305"/>
      <c r="I44" s="304">
        <v>-692.18958043395696</v>
      </c>
      <c r="J44" s="211"/>
    </row>
    <row r="45" spans="2:14" s="207" customFormat="1" ht="11.25" customHeight="1">
      <c r="B45" s="183">
        <v>100</v>
      </c>
      <c r="C45" s="211" t="s">
        <v>808</v>
      </c>
      <c r="D45" s="212">
        <v>550023.76156680204</v>
      </c>
      <c r="E45" s="212">
        <v>1549.2938586544699</v>
      </c>
      <c r="F45" s="212">
        <v>1549.2938588316999</v>
      </c>
      <c r="G45" s="212"/>
      <c r="H45" s="211"/>
      <c r="I45" s="213">
        <v>-431.54322173546001</v>
      </c>
      <c r="J45" s="211"/>
    </row>
    <row r="46" spans="2:14" s="207" customFormat="1" ht="11.25" customHeight="1">
      <c r="B46" s="426">
        <v>110</v>
      </c>
      <c r="C46" s="211" t="s">
        <v>809</v>
      </c>
      <c r="D46" s="212">
        <v>79112.900430646201</v>
      </c>
      <c r="E46" s="212">
        <v>1583.46479909185</v>
      </c>
      <c r="F46" s="212">
        <v>1583.46479909185</v>
      </c>
      <c r="G46" s="212"/>
      <c r="H46" s="211"/>
      <c r="I46" s="213">
        <v>-86.019079805801994</v>
      </c>
      <c r="J46" s="211"/>
    </row>
    <row r="47" spans="2:14" s="207" customFormat="1" ht="11.25" customHeight="1">
      <c r="B47" s="426">
        <v>120</v>
      </c>
      <c r="C47" s="211" t="s">
        <v>811</v>
      </c>
      <c r="D47" s="212">
        <v>88419.722463336104</v>
      </c>
      <c r="E47" s="212">
        <v>0.80174999999999996</v>
      </c>
      <c r="F47" s="212">
        <v>0.80174999999999996</v>
      </c>
      <c r="G47" s="212"/>
      <c r="H47" s="211"/>
      <c r="I47" s="213">
        <v>-30.042506057775</v>
      </c>
      <c r="J47" s="211"/>
    </row>
    <row r="48" spans="2:14" s="207" customFormat="1" ht="11.25" customHeight="1">
      <c r="B48" s="426">
        <v>120</v>
      </c>
      <c r="C48" s="211" t="s">
        <v>810</v>
      </c>
      <c r="D48" s="212">
        <v>6684.6695941457001</v>
      </c>
      <c r="E48" s="212">
        <v>0.55971000000000004</v>
      </c>
      <c r="F48" s="212">
        <v>0.55971000000000004</v>
      </c>
      <c r="G48" s="212"/>
      <c r="H48" s="211"/>
      <c r="I48" s="213">
        <v>-4.4228553041380003</v>
      </c>
      <c r="J48" s="211"/>
    </row>
    <row r="49" spans="2:10" s="207" customFormat="1" ht="11.25" customHeight="1">
      <c r="B49" s="426">
        <v>130</v>
      </c>
      <c r="C49" s="211" t="s">
        <v>814</v>
      </c>
      <c r="D49" s="212">
        <v>16662.648483292902</v>
      </c>
      <c r="E49" s="212">
        <v>7.7370981890100001</v>
      </c>
      <c r="F49" s="212">
        <v>7.7370981890100001</v>
      </c>
      <c r="G49" s="212"/>
      <c r="H49" s="211"/>
      <c r="I49" s="213">
        <v>-13.468324096657</v>
      </c>
      <c r="J49" s="211"/>
    </row>
    <row r="50" spans="2:10" s="207" customFormat="1" ht="11.25" customHeight="1">
      <c r="B50" s="426">
        <v>140</v>
      </c>
      <c r="C50" s="211" t="s">
        <v>812</v>
      </c>
      <c r="D50" s="212">
        <v>160517.51935140806</v>
      </c>
      <c r="E50" s="212">
        <v>127.46598985362013</v>
      </c>
      <c r="F50" s="212">
        <v>127.46598985362013</v>
      </c>
      <c r="G50" s="212"/>
      <c r="H50" s="211"/>
      <c r="I50" s="213">
        <v>-126.69359343412495</v>
      </c>
      <c r="J50" s="211"/>
    </row>
    <row r="51" spans="2:10" s="207" customFormat="1" ht="11.25" customHeight="1">
      <c r="B51" s="427">
        <v>150</v>
      </c>
      <c r="C51" s="216" t="s">
        <v>498</v>
      </c>
      <c r="D51" s="217">
        <v>3743156.107077111</v>
      </c>
      <c r="E51" s="217">
        <v>27728.55222386495</v>
      </c>
      <c r="F51" s="217">
        <v>27728.552224042178</v>
      </c>
      <c r="G51" s="217">
        <v>2674740.5777628399</v>
      </c>
      <c r="H51" s="218">
        <v>-7433.2124030765099</v>
      </c>
      <c r="I51" s="218">
        <v>-692.18958043395696</v>
      </c>
      <c r="J51" s="217"/>
    </row>
  </sheetData>
  <mergeCells count="9">
    <mergeCell ref="B13:C13"/>
    <mergeCell ref="B7:J7"/>
    <mergeCell ref="B35:C35"/>
    <mergeCell ref="B10:C10"/>
    <mergeCell ref="E12:F12"/>
    <mergeCell ref="B32:C32"/>
    <mergeCell ref="D11:G11"/>
    <mergeCell ref="D33:G33"/>
    <mergeCell ref="E34:F34"/>
  </mergeCells>
  <hyperlinks>
    <hyperlink ref="B3" location="Contents!A1" display="Back to index page" xr:uid="{5F32BA2E-E847-4EE6-95DB-3CBC369EE1FC}"/>
    <hyperlink ref="B3:H3" location="CONTENTS!A1" display="Back to contents page" xr:uid="{318781B6-1616-4A78-A3EF-CA835B72CB69}"/>
  </hyperlinks>
  <pageMargins left="0.7" right="0.7" top="0.75" bottom="0.75" header="0.3" footer="0.3"/>
  <pageSetup paperSize="9" scale="66" orientation="landscape"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4C5F-B801-43FE-A9DA-BEBBEBC06C14}">
  <sheetPr codeName="Ark26">
    <tabColor rgb="FF007272"/>
  </sheetPr>
  <dimension ref="A1:R62"/>
  <sheetViews>
    <sheetView showGridLines="0" showRowColHeaders="0" zoomScaleNormal="100" workbookViewId="0"/>
  </sheetViews>
  <sheetFormatPr baseColWidth="10" defaultColWidth="11.42578125" defaultRowHeight="11.25"/>
  <cols>
    <col min="1" max="1" width="2.5703125" style="75" customWidth="1"/>
    <col min="2" max="2" width="4.85546875" style="75" customWidth="1"/>
    <col min="3" max="3" width="44.42578125" style="75" customWidth="1"/>
    <col min="4" max="9" width="22.5703125" style="75" customWidth="1"/>
    <col min="10" max="16384" width="11.42578125" style="75"/>
  </cols>
  <sheetData>
    <row r="1" spans="1:18" ht="11.25" customHeight="1"/>
    <row r="2" spans="1:18" ht="5.25" customHeight="1"/>
    <row r="3" spans="1:18" s="984" customFormat="1" ht="12.75" customHeight="1">
      <c r="B3" s="2373" t="s">
        <v>280</v>
      </c>
      <c r="C3" s="2373"/>
      <c r="D3" s="2373"/>
      <c r="E3" s="2373"/>
      <c r="F3" s="2373"/>
      <c r="G3" s="2373"/>
      <c r="H3" s="2373"/>
      <c r="I3" s="2373"/>
    </row>
    <row r="4" spans="1:18" ht="5.25" customHeight="1"/>
    <row r="5" spans="1:18" s="170" customFormat="1" ht="15.75">
      <c r="A5" s="168"/>
      <c r="B5" s="976" t="s">
        <v>815</v>
      </c>
    </row>
    <row r="6" spans="1:18" s="170" customFormat="1" ht="11.25" customHeight="1">
      <c r="A6" s="168"/>
      <c r="B6" s="169"/>
    </row>
    <row r="7" spans="1:18" s="170" customFormat="1" ht="33.75" customHeight="1">
      <c r="A7" s="168"/>
      <c r="B7" s="2470" t="s">
        <v>3025</v>
      </c>
      <c r="C7" s="2470"/>
      <c r="D7" s="2470"/>
      <c r="E7" s="2470"/>
      <c r="F7" s="2470"/>
      <c r="G7" s="2470"/>
      <c r="H7" s="2470"/>
      <c r="I7" s="2470"/>
      <c r="J7" s="145"/>
      <c r="K7" s="145"/>
      <c r="L7" s="145"/>
      <c r="M7" s="145"/>
      <c r="N7" s="145"/>
      <c r="O7" s="145"/>
      <c r="P7" s="145"/>
      <c r="Q7" s="145"/>
      <c r="R7" s="145"/>
    </row>
    <row r="8" spans="1:18" s="170" customFormat="1" ht="11.25" customHeight="1">
      <c r="A8" s="168"/>
      <c r="B8" s="1182"/>
      <c r="C8" s="1182"/>
      <c r="D8" s="1182"/>
      <c r="E8" s="1182"/>
      <c r="F8" s="1182"/>
      <c r="G8" s="1182"/>
      <c r="H8" s="1182"/>
      <c r="I8" s="1182"/>
      <c r="J8" s="145"/>
      <c r="K8" s="145"/>
      <c r="L8" s="145"/>
      <c r="M8" s="145"/>
      <c r="N8" s="145"/>
      <c r="O8" s="145"/>
      <c r="P8" s="145"/>
      <c r="Q8" s="145"/>
      <c r="R8" s="145"/>
    </row>
    <row r="9" spans="1:18" ht="11.25" customHeight="1"/>
    <row r="10" spans="1:18" ht="11.25" customHeight="1">
      <c r="B10" s="2443" t="s">
        <v>2662</v>
      </c>
      <c r="C10" s="2455"/>
      <c r="D10" s="1210" t="s">
        <v>292</v>
      </c>
      <c r="E10" s="1210" t="s">
        <v>294</v>
      </c>
      <c r="F10" s="1210" t="s">
        <v>296</v>
      </c>
      <c r="G10" s="1210" t="s">
        <v>298</v>
      </c>
      <c r="H10" s="1210" t="s">
        <v>303</v>
      </c>
      <c r="I10" s="1210" t="s">
        <v>310</v>
      </c>
    </row>
    <row r="11" spans="1:18" s="980" customFormat="1" ht="11.25" customHeight="1">
      <c r="B11" s="977"/>
      <c r="C11" s="977"/>
      <c r="D11" s="2471" t="s">
        <v>816</v>
      </c>
      <c r="E11" s="2471"/>
      <c r="F11" s="2471"/>
      <c r="G11" s="2471"/>
      <c r="H11" s="978"/>
      <c r="I11" s="979" t="s">
        <v>817</v>
      </c>
    </row>
    <row r="12" spans="1:18" s="980" customFormat="1" ht="11.25" customHeight="1">
      <c r="B12" s="977"/>
      <c r="C12" s="977"/>
      <c r="D12" s="2472"/>
      <c r="E12" s="2471" t="s">
        <v>818</v>
      </c>
      <c r="F12" s="2471"/>
      <c r="G12" s="979" t="s">
        <v>819</v>
      </c>
      <c r="H12" s="981" t="s">
        <v>820</v>
      </c>
      <c r="I12" s="981" t="s">
        <v>821</v>
      </c>
    </row>
    <row r="13" spans="1:18" ht="11.25" customHeight="1">
      <c r="B13" s="226" t="s">
        <v>286</v>
      </c>
      <c r="C13" s="171"/>
      <c r="D13" s="2472"/>
      <c r="E13" s="467"/>
      <c r="F13" s="185" t="s">
        <v>822</v>
      </c>
      <c r="G13" s="185" t="s">
        <v>823</v>
      </c>
      <c r="H13" s="185" t="s">
        <v>824</v>
      </c>
      <c r="I13" s="186" t="s">
        <v>825</v>
      </c>
    </row>
    <row r="14" spans="1:18" ht="11.25" customHeight="1">
      <c r="B14" s="468" t="s">
        <v>736</v>
      </c>
      <c r="C14" s="469" t="s">
        <v>826</v>
      </c>
      <c r="D14" s="470">
        <v>64157.275460999997</v>
      </c>
      <c r="E14" s="470">
        <v>895.62654599999996</v>
      </c>
      <c r="F14" s="470">
        <v>895.62654599999996</v>
      </c>
      <c r="G14" s="470">
        <v>64157.275460999997</v>
      </c>
      <c r="H14" s="471">
        <v>-179.671571</v>
      </c>
      <c r="I14" s="470"/>
    </row>
    <row r="15" spans="1:18" ht="11.25" customHeight="1">
      <c r="B15" s="431" t="s">
        <v>738</v>
      </c>
      <c r="C15" s="172" t="s">
        <v>827</v>
      </c>
      <c r="D15" s="196">
        <v>26866.250981000001</v>
      </c>
      <c r="E15" s="196">
        <v>1580.157704</v>
      </c>
      <c r="F15" s="196">
        <v>1580.157704</v>
      </c>
      <c r="G15" s="196">
        <v>26866.250981000001</v>
      </c>
      <c r="H15" s="197">
        <v>-66.102789000000001</v>
      </c>
      <c r="I15" s="173"/>
    </row>
    <row r="16" spans="1:18" ht="11.25" customHeight="1">
      <c r="B16" s="431" t="s">
        <v>740</v>
      </c>
      <c r="C16" s="172" t="s">
        <v>828</v>
      </c>
      <c r="D16" s="196">
        <v>79240.347687000001</v>
      </c>
      <c r="E16" s="196">
        <v>1145.3804259999999</v>
      </c>
      <c r="F16" s="196">
        <v>1145.3804259999999</v>
      </c>
      <c r="G16" s="196">
        <v>79240.347687000001</v>
      </c>
      <c r="H16" s="197">
        <v>-240.77739800000001</v>
      </c>
      <c r="I16" s="173"/>
    </row>
    <row r="17" spans="2:9" ht="11.25" customHeight="1">
      <c r="B17" s="431" t="s">
        <v>742</v>
      </c>
      <c r="C17" s="172" t="s">
        <v>829</v>
      </c>
      <c r="D17" s="196">
        <v>76854.049287999995</v>
      </c>
      <c r="E17" s="196">
        <v>2334.56034</v>
      </c>
      <c r="F17" s="196">
        <v>2334.56034</v>
      </c>
      <c r="G17" s="196">
        <v>76631.083287999994</v>
      </c>
      <c r="H17" s="197">
        <v>-888.95834300000001</v>
      </c>
      <c r="I17" s="173"/>
    </row>
    <row r="18" spans="2:9" ht="11.25" customHeight="1">
      <c r="B18" s="431" t="s">
        <v>744</v>
      </c>
      <c r="C18" s="172" t="s">
        <v>830</v>
      </c>
      <c r="D18" s="196">
        <v>5097.8011379999998</v>
      </c>
      <c r="E18" s="196">
        <v>32.459282999999999</v>
      </c>
      <c r="F18" s="196">
        <v>32.459282999999999</v>
      </c>
      <c r="G18" s="196">
        <v>4827.9051380000001</v>
      </c>
      <c r="H18" s="197">
        <v>-17.083781999999999</v>
      </c>
      <c r="I18" s="173"/>
    </row>
    <row r="19" spans="2:9" ht="11.25" customHeight="1">
      <c r="B19" s="431" t="s">
        <v>746</v>
      </c>
      <c r="C19" s="172" t="s">
        <v>831</v>
      </c>
      <c r="D19" s="196">
        <v>94816.167197999996</v>
      </c>
      <c r="E19" s="196">
        <v>3270.4254529999998</v>
      </c>
      <c r="F19" s="196">
        <v>3270.4254529999998</v>
      </c>
      <c r="G19" s="196">
        <v>94798.157238</v>
      </c>
      <c r="H19" s="197">
        <v>-1042.784887</v>
      </c>
      <c r="I19" s="173"/>
    </row>
    <row r="20" spans="2:9" ht="11.25" customHeight="1">
      <c r="B20" s="431" t="s">
        <v>748</v>
      </c>
      <c r="C20" s="172" t="s">
        <v>832</v>
      </c>
      <c r="D20" s="196">
        <v>59039.7549</v>
      </c>
      <c r="E20" s="196">
        <v>782.92184499999996</v>
      </c>
      <c r="F20" s="196">
        <v>782.92184499999996</v>
      </c>
      <c r="G20" s="196">
        <v>59039.7549</v>
      </c>
      <c r="H20" s="197">
        <v>-538.55437400000005</v>
      </c>
      <c r="I20" s="173"/>
    </row>
    <row r="21" spans="2:9" ht="11.25" customHeight="1">
      <c r="B21" s="431" t="s">
        <v>750</v>
      </c>
      <c r="C21" s="172" t="s">
        <v>833</v>
      </c>
      <c r="D21" s="196">
        <v>85543.508606999996</v>
      </c>
      <c r="E21" s="196">
        <v>1290.4478549999999</v>
      </c>
      <c r="F21" s="196">
        <v>1290.4478549999999</v>
      </c>
      <c r="G21" s="196">
        <v>85538.574477000002</v>
      </c>
      <c r="H21" s="197">
        <v>-590.14905199999998</v>
      </c>
      <c r="I21" s="173"/>
    </row>
    <row r="22" spans="2:9" ht="11.25" customHeight="1">
      <c r="B22" s="431" t="s">
        <v>752</v>
      </c>
      <c r="C22" s="172" t="s">
        <v>834</v>
      </c>
      <c r="D22" s="196">
        <v>10616.846351</v>
      </c>
      <c r="E22" s="196">
        <v>143.435621</v>
      </c>
      <c r="F22" s="196">
        <v>143.435621</v>
      </c>
      <c r="G22" s="196">
        <v>10616.846351</v>
      </c>
      <c r="H22" s="197">
        <v>-54.801496999999998</v>
      </c>
      <c r="I22" s="173"/>
    </row>
    <row r="23" spans="2:9" ht="11.25" customHeight="1">
      <c r="B23" s="431" t="s">
        <v>782</v>
      </c>
      <c r="C23" s="172" t="s">
        <v>835</v>
      </c>
      <c r="D23" s="196">
        <v>32761.883935999998</v>
      </c>
      <c r="E23" s="196">
        <v>86.475301999999999</v>
      </c>
      <c r="F23" s="196">
        <v>86.475301999999999</v>
      </c>
      <c r="G23" s="196">
        <v>32761.883935999998</v>
      </c>
      <c r="H23" s="197">
        <v>-81.371700000000004</v>
      </c>
      <c r="I23" s="173"/>
    </row>
    <row r="24" spans="2:9" ht="11.25" customHeight="1">
      <c r="B24" s="431" t="s">
        <v>783</v>
      </c>
      <c r="C24" s="172" t="s">
        <v>836</v>
      </c>
      <c r="D24" s="196">
        <v>251873.57668900001</v>
      </c>
      <c r="E24" s="196">
        <v>3176.3163530000002</v>
      </c>
      <c r="F24" s="196">
        <v>3176.3163530000002</v>
      </c>
      <c r="G24" s="196">
        <v>251873.504609</v>
      </c>
      <c r="H24" s="197">
        <v>-803.00686599999995</v>
      </c>
      <c r="I24" s="173"/>
    </row>
    <row r="25" spans="2:9" ht="11.25" customHeight="1">
      <c r="B25" s="431" t="s">
        <v>784</v>
      </c>
      <c r="C25" s="174" t="s">
        <v>837</v>
      </c>
      <c r="D25" s="196"/>
      <c r="E25" s="196"/>
      <c r="F25" s="196"/>
      <c r="G25" s="196"/>
      <c r="H25" s="197"/>
      <c r="I25" s="173"/>
    </row>
    <row r="26" spans="2:9" ht="11.25" customHeight="1">
      <c r="B26" s="431" t="s">
        <v>785</v>
      </c>
      <c r="C26" s="172" t="s">
        <v>838</v>
      </c>
      <c r="D26" s="196">
        <v>110246.240381</v>
      </c>
      <c r="E26" s="196">
        <v>2488.4396790000001</v>
      </c>
      <c r="F26" s="196">
        <v>2488.4396790000001</v>
      </c>
      <c r="G26" s="196">
        <v>110227.511681</v>
      </c>
      <c r="H26" s="197">
        <v>-894.23204599999997</v>
      </c>
      <c r="I26" s="173"/>
    </row>
    <row r="27" spans="2:9" ht="11.25" customHeight="1">
      <c r="B27" s="431" t="s">
        <v>786</v>
      </c>
      <c r="C27" s="172" t="s">
        <v>839</v>
      </c>
      <c r="D27" s="196">
        <v>33243.808993999999</v>
      </c>
      <c r="E27" s="196">
        <v>2431.5621970000002</v>
      </c>
      <c r="F27" s="196">
        <v>2431.5621970000002</v>
      </c>
      <c r="G27" s="196">
        <v>33243.808993999999</v>
      </c>
      <c r="H27" s="197">
        <v>-200.95449400000001</v>
      </c>
      <c r="I27" s="173"/>
    </row>
    <row r="28" spans="2:9" ht="11.25" customHeight="1">
      <c r="B28" s="431" t="s">
        <v>787</v>
      </c>
      <c r="C28" s="172" t="s">
        <v>840</v>
      </c>
      <c r="D28" s="196">
        <v>46.955015000000003</v>
      </c>
      <c r="E28" s="196"/>
      <c r="F28" s="196"/>
      <c r="G28" s="196">
        <v>46.955015000000003</v>
      </c>
      <c r="H28" s="197"/>
      <c r="I28" s="173"/>
    </row>
    <row r="29" spans="2:9" ht="11.25" customHeight="1">
      <c r="B29" s="431" t="s">
        <v>789</v>
      </c>
      <c r="C29" s="172" t="s">
        <v>841</v>
      </c>
      <c r="D29" s="196">
        <v>2124.9809489999998</v>
      </c>
      <c r="E29" s="196">
        <v>115.001677</v>
      </c>
      <c r="F29" s="196">
        <v>115.001677</v>
      </c>
      <c r="G29" s="196">
        <v>2117.9616190000002</v>
      </c>
      <c r="H29" s="197">
        <v>-7.8245139999999997</v>
      </c>
      <c r="I29" s="173"/>
    </row>
    <row r="30" spans="2:9" ht="11.25" customHeight="1">
      <c r="B30" s="431" t="s">
        <v>790</v>
      </c>
      <c r="C30" s="172" t="s">
        <v>842</v>
      </c>
      <c r="D30" s="196">
        <v>14074.805049000001</v>
      </c>
      <c r="E30" s="196">
        <v>371.50299100000001</v>
      </c>
      <c r="F30" s="196">
        <v>371.50299100000001</v>
      </c>
      <c r="G30" s="196">
        <v>14070.280639000001</v>
      </c>
      <c r="H30" s="197">
        <v>-98.574036000000007</v>
      </c>
      <c r="I30" s="173"/>
    </row>
    <row r="31" spans="2:9" ht="11.25" customHeight="1">
      <c r="B31" s="431" t="s">
        <v>791</v>
      </c>
      <c r="C31" s="172" t="s">
        <v>843</v>
      </c>
      <c r="D31" s="196">
        <v>3048.158015</v>
      </c>
      <c r="E31" s="196">
        <v>129.68660299999999</v>
      </c>
      <c r="F31" s="196">
        <v>129.68660299999999</v>
      </c>
      <c r="G31" s="196">
        <v>3048.158015</v>
      </c>
      <c r="H31" s="197">
        <v>-38.706924999999998</v>
      </c>
      <c r="I31" s="173"/>
    </row>
    <row r="32" spans="2:9" ht="11.25" customHeight="1">
      <c r="B32" s="1365" t="s">
        <v>792</v>
      </c>
      <c r="C32" s="1366" t="s">
        <v>844</v>
      </c>
      <c r="D32" s="1367">
        <v>3653.0459169999999</v>
      </c>
      <c r="E32" s="1367">
        <v>55.886167</v>
      </c>
      <c r="F32" s="1367">
        <v>55.886167</v>
      </c>
      <c r="G32" s="1367">
        <v>3647.013727</v>
      </c>
      <c r="H32" s="40">
        <v>-18.200824000000001</v>
      </c>
      <c r="I32" s="1367"/>
    </row>
    <row r="33" spans="2:9" ht="11.25" customHeight="1">
      <c r="B33" s="731" t="s">
        <v>793</v>
      </c>
      <c r="C33" s="732" t="s">
        <v>498</v>
      </c>
      <c r="D33" s="695">
        <v>953305.45655600005</v>
      </c>
      <c r="E33" s="695">
        <v>20330.286040999999</v>
      </c>
      <c r="F33" s="695">
        <v>20330.286040999999</v>
      </c>
      <c r="G33" s="695">
        <v>952753.27375599998</v>
      </c>
      <c r="H33" s="695">
        <v>-5761.8270819999998</v>
      </c>
      <c r="I33" s="733"/>
    </row>
    <row r="34" spans="2:9" ht="11.25" customHeight="1"/>
    <row r="35" spans="2:9" ht="11.25" customHeight="1"/>
    <row r="36" spans="2:9" ht="11.25" customHeight="1"/>
    <row r="37" spans="2:9" ht="11.25" customHeight="1"/>
    <row r="38" spans="2:9" ht="11.25" customHeight="1">
      <c r="B38" s="2416" t="s">
        <v>2469</v>
      </c>
      <c r="C38" s="2469"/>
      <c r="D38" s="1210" t="s">
        <v>292</v>
      </c>
      <c r="E38" s="1210" t="s">
        <v>294</v>
      </c>
      <c r="F38" s="1210" t="s">
        <v>296</v>
      </c>
      <c r="G38" s="1210" t="s">
        <v>298</v>
      </c>
      <c r="H38" s="1210" t="s">
        <v>303</v>
      </c>
      <c r="I38" s="1210" t="s">
        <v>310</v>
      </c>
    </row>
    <row r="39" spans="2:9" s="980" customFormat="1" ht="11.25" customHeight="1">
      <c r="B39" s="977"/>
      <c r="C39" s="977"/>
      <c r="D39" s="2471" t="s">
        <v>816</v>
      </c>
      <c r="E39" s="2471"/>
      <c r="F39" s="2471"/>
      <c r="G39" s="2471"/>
      <c r="H39" s="978"/>
      <c r="I39" s="979" t="s">
        <v>817</v>
      </c>
    </row>
    <row r="40" spans="2:9" s="980" customFormat="1" ht="11.25" customHeight="1">
      <c r="B40" s="977"/>
      <c r="C40" s="977"/>
      <c r="D40" s="2472"/>
      <c r="E40" s="2471" t="s">
        <v>818</v>
      </c>
      <c r="F40" s="2471"/>
      <c r="G40" s="979" t="s">
        <v>819</v>
      </c>
      <c r="H40" s="981" t="s">
        <v>820</v>
      </c>
      <c r="I40" s="981" t="s">
        <v>821</v>
      </c>
    </row>
    <row r="41" spans="2:9" ht="11.25" customHeight="1">
      <c r="B41" s="226" t="s">
        <v>286</v>
      </c>
      <c r="C41" s="171"/>
      <c r="D41" s="2472"/>
      <c r="E41" s="467"/>
      <c r="F41" s="185" t="s">
        <v>822</v>
      </c>
      <c r="G41" s="185" t="s">
        <v>823</v>
      </c>
      <c r="H41" s="185" t="s">
        <v>824</v>
      </c>
      <c r="I41" s="186" t="s">
        <v>825</v>
      </c>
    </row>
    <row r="42" spans="2:9" ht="11.25" customHeight="1">
      <c r="B42" s="468" t="s">
        <v>736</v>
      </c>
      <c r="C42" s="469" t="s">
        <v>826</v>
      </c>
      <c r="D42" s="470">
        <v>65996.317001000003</v>
      </c>
      <c r="E42" s="470">
        <v>843.62423699999999</v>
      </c>
      <c r="F42" s="470">
        <v>843.62423699999999</v>
      </c>
      <c r="G42" s="470">
        <v>65996.317001000003</v>
      </c>
      <c r="H42" s="471">
        <v>-170.346103</v>
      </c>
      <c r="I42" s="470"/>
    </row>
    <row r="43" spans="2:9" ht="11.25" customHeight="1">
      <c r="B43" s="431" t="s">
        <v>738</v>
      </c>
      <c r="C43" s="172" t="s">
        <v>827</v>
      </c>
      <c r="D43" s="196">
        <v>23788.650351</v>
      </c>
      <c r="E43" s="196">
        <v>1777.305171</v>
      </c>
      <c r="F43" s="196">
        <v>1777.305171</v>
      </c>
      <c r="G43" s="196">
        <v>23788.650351</v>
      </c>
      <c r="H43" s="197">
        <v>-71.843227999999996</v>
      </c>
      <c r="I43" s="173"/>
    </row>
    <row r="44" spans="2:9" ht="11.25" customHeight="1">
      <c r="B44" s="431" t="s">
        <v>740</v>
      </c>
      <c r="C44" s="172" t="s">
        <v>828</v>
      </c>
      <c r="D44" s="196">
        <v>81511.170960999996</v>
      </c>
      <c r="E44" s="196">
        <v>410.55229300000002</v>
      </c>
      <c r="F44" s="196">
        <v>410.55229300000002</v>
      </c>
      <c r="G44" s="196">
        <v>81511.170960999996</v>
      </c>
      <c r="H44" s="197">
        <v>-239.31502499999999</v>
      </c>
      <c r="I44" s="173"/>
    </row>
    <row r="45" spans="2:9" ht="11.25" customHeight="1">
      <c r="B45" s="431" t="s">
        <v>742</v>
      </c>
      <c r="C45" s="172" t="s">
        <v>829</v>
      </c>
      <c r="D45" s="196">
        <v>71457.416270999995</v>
      </c>
      <c r="E45" s="196">
        <v>1633.446633</v>
      </c>
      <c r="F45" s="196">
        <v>1633.446633</v>
      </c>
      <c r="G45" s="196">
        <v>71446.874270999993</v>
      </c>
      <c r="H45" s="197">
        <v>-943.54507100000001</v>
      </c>
      <c r="I45" s="173"/>
    </row>
    <row r="46" spans="2:9" ht="11.25" customHeight="1">
      <c r="B46" s="431" t="s">
        <v>744</v>
      </c>
      <c r="C46" s="172" t="s">
        <v>830</v>
      </c>
      <c r="D46" s="196">
        <v>4347.5129120000001</v>
      </c>
      <c r="E46" s="196">
        <v>169.215532</v>
      </c>
      <c r="F46" s="196">
        <v>169.215532</v>
      </c>
      <c r="G46" s="196">
        <v>4192.1437120000001</v>
      </c>
      <c r="H46" s="197">
        <v>-137.72163</v>
      </c>
      <c r="I46" s="173"/>
    </row>
    <row r="47" spans="2:9" ht="11.25" customHeight="1">
      <c r="B47" s="431" t="s">
        <v>746</v>
      </c>
      <c r="C47" s="172" t="s">
        <v>831</v>
      </c>
      <c r="D47" s="196">
        <v>92519.786714999995</v>
      </c>
      <c r="E47" s="196">
        <v>2228.1921050000001</v>
      </c>
      <c r="F47" s="196">
        <v>2228.1921050000001</v>
      </c>
      <c r="G47" s="196">
        <v>92500.752265000003</v>
      </c>
      <c r="H47" s="197">
        <v>-991.13028699999995</v>
      </c>
      <c r="I47" s="173"/>
    </row>
    <row r="48" spans="2:9" ht="11.25" customHeight="1">
      <c r="B48" s="431" t="s">
        <v>748</v>
      </c>
      <c r="C48" s="172" t="s">
        <v>832</v>
      </c>
      <c r="D48" s="196">
        <v>59361.219701000002</v>
      </c>
      <c r="E48" s="196">
        <v>1546.4883339999999</v>
      </c>
      <c r="F48" s="196">
        <v>1546.4883339999999</v>
      </c>
      <c r="G48" s="196">
        <v>59361.219701000002</v>
      </c>
      <c r="H48" s="197">
        <v>-456.59712200000001</v>
      </c>
      <c r="I48" s="173"/>
    </row>
    <row r="49" spans="2:9" ht="11.25" customHeight="1">
      <c r="B49" s="431" t="s">
        <v>750</v>
      </c>
      <c r="C49" s="172" t="s">
        <v>833</v>
      </c>
      <c r="D49" s="196">
        <v>88107.517168999999</v>
      </c>
      <c r="E49" s="196">
        <v>1480.5794719999999</v>
      </c>
      <c r="F49" s="196">
        <v>1480.5794719999999</v>
      </c>
      <c r="G49" s="196">
        <v>88102.439608999994</v>
      </c>
      <c r="H49" s="197">
        <v>-844.87467000000004</v>
      </c>
      <c r="I49" s="173"/>
    </row>
    <row r="50" spans="2:9" ht="11.25" customHeight="1">
      <c r="B50" s="431" t="s">
        <v>752</v>
      </c>
      <c r="C50" s="172" t="s">
        <v>834</v>
      </c>
      <c r="D50" s="196">
        <v>10535.946610999999</v>
      </c>
      <c r="E50" s="196">
        <v>178.16059000000001</v>
      </c>
      <c r="F50" s="196">
        <v>178.16059000000001</v>
      </c>
      <c r="G50" s="196">
        <v>10535.946610999999</v>
      </c>
      <c r="H50" s="197">
        <v>-74.861682999999999</v>
      </c>
      <c r="I50" s="173"/>
    </row>
    <row r="51" spans="2:9" ht="11.25" customHeight="1">
      <c r="B51" s="431" t="s">
        <v>782</v>
      </c>
      <c r="C51" s="172" t="s">
        <v>835</v>
      </c>
      <c r="D51" s="196">
        <v>34335.315997999998</v>
      </c>
      <c r="E51" s="196">
        <v>138.67792700000001</v>
      </c>
      <c r="F51" s="196">
        <v>138.67792700000001</v>
      </c>
      <c r="G51" s="196">
        <v>34335.315997999998</v>
      </c>
      <c r="H51" s="197">
        <v>-71.753904000000006</v>
      </c>
      <c r="I51" s="173"/>
    </row>
    <row r="52" spans="2:9" ht="11.25" customHeight="1">
      <c r="B52" s="431" t="s">
        <v>783</v>
      </c>
      <c r="C52" s="172" t="s">
        <v>836</v>
      </c>
      <c r="D52" s="196">
        <v>248160.55523699999</v>
      </c>
      <c r="E52" s="196">
        <v>3088.9227839999999</v>
      </c>
      <c r="F52" s="196">
        <v>3088.9227839999999</v>
      </c>
      <c r="G52" s="196">
        <v>247974.26549699999</v>
      </c>
      <c r="H52" s="197">
        <v>-828.39097000000004</v>
      </c>
      <c r="I52" s="173"/>
    </row>
    <row r="53" spans="2:9" ht="11.25" customHeight="1">
      <c r="B53" s="431" t="s">
        <v>784</v>
      </c>
      <c r="C53" s="174" t="s">
        <v>837</v>
      </c>
      <c r="D53" s="196">
        <v>2.4009999999999998</v>
      </c>
      <c r="E53" s="196"/>
      <c r="F53" s="196"/>
      <c r="G53" s="196"/>
      <c r="H53" s="197"/>
      <c r="I53" s="173"/>
    </row>
    <row r="54" spans="2:9" ht="11.25" customHeight="1">
      <c r="B54" s="431" t="s">
        <v>785</v>
      </c>
      <c r="C54" s="172" t="s">
        <v>838</v>
      </c>
      <c r="D54" s="196">
        <v>94421.380571000002</v>
      </c>
      <c r="E54" s="196">
        <v>1413.456621</v>
      </c>
      <c r="F54" s="196">
        <v>1413.456621</v>
      </c>
      <c r="G54" s="196">
        <v>94402.557520999995</v>
      </c>
      <c r="H54" s="197">
        <v>-781.511753</v>
      </c>
      <c r="I54" s="173"/>
    </row>
    <row r="55" spans="2:9" ht="11.25" customHeight="1">
      <c r="B55" s="431" t="s">
        <v>786</v>
      </c>
      <c r="C55" s="172" t="s">
        <v>839</v>
      </c>
      <c r="D55" s="196">
        <v>34136.207764999999</v>
      </c>
      <c r="E55" s="196">
        <v>2178.7897480000001</v>
      </c>
      <c r="F55" s="196">
        <v>2178.7897480000001</v>
      </c>
      <c r="G55" s="196">
        <v>34136.207764999999</v>
      </c>
      <c r="H55" s="197">
        <v>-208.32914500000001</v>
      </c>
      <c r="I55" s="173"/>
    </row>
    <row r="56" spans="2:9" ht="11.25" customHeight="1">
      <c r="B56" s="431" t="s">
        <v>787</v>
      </c>
      <c r="C56" s="172" t="s">
        <v>840</v>
      </c>
      <c r="D56" s="196">
        <v>50.533892000000002</v>
      </c>
      <c r="E56" s="196"/>
      <c r="F56" s="196"/>
      <c r="G56" s="196">
        <v>50.533892000000002</v>
      </c>
      <c r="H56" s="197">
        <v>-0.13152900000000001</v>
      </c>
      <c r="I56" s="173"/>
    </row>
    <row r="57" spans="2:9" ht="11.25" customHeight="1">
      <c r="B57" s="431" t="s">
        <v>789</v>
      </c>
      <c r="C57" s="172" t="s">
        <v>841</v>
      </c>
      <c r="D57" s="196">
        <v>2641.7490039999998</v>
      </c>
      <c r="E57" s="196">
        <v>121.664686</v>
      </c>
      <c r="F57" s="196">
        <v>121.664686</v>
      </c>
      <c r="G57" s="196">
        <v>2634.7285240000001</v>
      </c>
      <c r="H57" s="197">
        <v>-10.832269</v>
      </c>
      <c r="I57" s="173"/>
    </row>
    <row r="58" spans="2:9" ht="11.25" customHeight="1">
      <c r="B58" s="431" t="s">
        <v>790</v>
      </c>
      <c r="C58" s="172" t="s">
        <v>842</v>
      </c>
      <c r="D58" s="196">
        <v>16550.440853</v>
      </c>
      <c r="E58" s="196">
        <v>31.309070999999999</v>
      </c>
      <c r="F58" s="196">
        <v>31.309070999999999</v>
      </c>
      <c r="G58" s="196">
        <v>16545.910993000001</v>
      </c>
      <c r="H58" s="197">
        <v>-32.491737000000001</v>
      </c>
      <c r="I58" s="173"/>
    </row>
    <row r="59" spans="2:9" ht="11.25" customHeight="1">
      <c r="B59" s="431" t="s">
        <v>791</v>
      </c>
      <c r="C59" s="172" t="s">
        <v>843</v>
      </c>
      <c r="D59" s="196">
        <v>3387.8056649999999</v>
      </c>
      <c r="E59" s="196">
        <v>86.216058000000004</v>
      </c>
      <c r="F59" s="196">
        <v>86.216058000000004</v>
      </c>
      <c r="G59" s="196">
        <v>3387.8056649999999</v>
      </c>
      <c r="H59" s="197">
        <v>-41.059297999999998</v>
      </c>
      <c r="I59" s="173"/>
    </row>
    <row r="60" spans="2:9" ht="11.25" customHeight="1">
      <c r="B60" s="1365" t="s">
        <v>792</v>
      </c>
      <c r="C60" s="1366" t="s">
        <v>844</v>
      </c>
      <c r="D60" s="1367">
        <v>2494.356976</v>
      </c>
      <c r="E60" s="1367">
        <v>41.132460999999999</v>
      </c>
      <c r="F60" s="1367">
        <v>41.132460999999999</v>
      </c>
      <c r="G60" s="1367">
        <v>2488.0169660000001</v>
      </c>
      <c r="H60" s="40">
        <v>-30.478432999999999</v>
      </c>
      <c r="I60" s="1367"/>
    </row>
    <row r="61" spans="2:9" ht="11.25" customHeight="1">
      <c r="B61" s="731" t="s">
        <v>793</v>
      </c>
      <c r="C61" s="732" t="s">
        <v>498</v>
      </c>
      <c r="D61" s="695">
        <v>933806.28465299995</v>
      </c>
      <c r="E61" s="695">
        <v>17367.733725999999</v>
      </c>
      <c r="F61" s="695">
        <v>17367.733725999999</v>
      </c>
      <c r="G61" s="695">
        <v>933393.25830300001</v>
      </c>
      <c r="H61" s="695">
        <v>-5935.2138560000003</v>
      </c>
      <c r="I61" s="733"/>
    </row>
    <row r="62" spans="2:9" ht="11.25" customHeight="1"/>
  </sheetData>
  <mergeCells count="10">
    <mergeCell ref="B7:I7"/>
    <mergeCell ref="B3:I3"/>
    <mergeCell ref="B38:C38"/>
    <mergeCell ref="D39:G39"/>
    <mergeCell ref="D40:D41"/>
    <mergeCell ref="E40:F40"/>
    <mergeCell ref="B10:C10"/>
    <mergeCell ref="D11:G11"/>
    <mergeCell ref="D12:D13"/>
    <mergeCell ref="E12:F12"/>
  </mergeCells>
  <hyperlinks>
    <hyperlink ref="B3" location="Contents!A1" display="Back to index page" xr:uid="{27FD8232-2400-4FCA-B9A0-C356E3911EAC}"/>
    <hyperlink ref="B3:H3" location="CONTENTS!A1" display="Back to contents page" xr:uid="{1FE18905-992D-4B18-A33D-0D4CAE165760}"/>
  </hyperlinks>
  <pageMargins left="0.7" right="0.7" top="0.75" bottom="0.75" header="0.3" footer="0.3"/>
  <pageSetup paperSize="9" scale="70" orientation="landscape"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78E5-8E2B-4C8A-9C9B-C0AAB00BA121}">
  <sheetPr codeName="Ark22">
    <tabColor rgb="FF007272"/>
    <pageSetUpPr fitToPage="1"/>
  </sheetPr>
  <dimension ref="A1:S58"/>
  <sheetViews>
    <sheetView showGridLines="0" showRowColHeaders="0" workbookViewId="0"/>
  </sheetViews>
  <sheetFormatPr baseColWidth="10" defaultColWidth="9.140625" defaultRowHeight="15"/>
  <cols>
    <col min="1" max="1" width="2.5703125" customWidth="1"/>
    <col min="2" max="2" width="4.85546875" customWidth="1"/>
    <col min="3" max="3" width="27.140625" customWidth="1"/>
    <col min="4" max="5" width="16.42578125" customWidth="1"/>
    <col min="6" max="7" width="12.140625" customWidth="1"/>
    <col min="8" max="8" width="3.42578125" customWidth="1"/>
    <col min="9" max="10" width="13.5703125" customWidth="1"/>
    <col min="11" max="11" width="16.42578125" customWidth="1"/>
    <col min="12" max="12" width="15.5703125" customWidth="1"/>
  </cols>
  <sheetData>
    <row r="1" spans="1:12" s="10" customFormat="1" ht="11.25" customHeight="1">
      <c r="A1" s="7"/>
      <c r="B1" s="7"/>
      <c r="C1" s="7"/>
      <c r="D1" s="8"/>
      <c r="E1" s="8"/>
      <c r="F1" s="9"/>
      <c r="G1" s="9"/>
      <c r="H1" s="9"/>
      <c r="I1" s="9"/>
    </row>
    <row r="2" spans="1:12" s="10" customFormat="1" ht="5.25" customHeight="1">
      <c r="A2" s="7"/>
      <c r="B2" s="7"/>
      <c r="C2" s="7"/>
      <c r="D2" s="8"/>
      <c r="E2" s="8"/>
      <c r="F2" s="9"/>
      <c r="G2" s="9"/>
      <c r="H2" s="9"/>
      <c r="I2" s="9"/>
    </row>
    <row r="3" spans="1:12" s="12" customFormat="1" ht="12.75" customHeight="1">
      <c r="A3" s="11"/>
      <c r="B3" s="2373" t="s">
        <v>280</v>
      </c>
      <c r="C3" s="2373"/>
      <c r="D3" s="2373"/>
      <c r="E3" s="2373"/>
      <c r="F3" s="2373"/>
      <c r="G3" s="2373"/>
      <c r="H3" s="2373"/>
      <c r="I3" s="2373"/>
    </row>
    <row r="4" spans="1:12" s="10" customFormat="1" ht="5.25" customHeight="1">
      <c r="A4" s="7"/>
      <c r="B4" s="7"/>
      <c r="C4" s="7"/>
      <c r="D4" s="8"/>
      <c r="E4" s="8"/>
      <c r="F4" s="9"/>
      <c r="G4" s="9"/>
      <c r="H4" s="9"/>
      <c r="I4" s="9"/>
      <c r="K4" s="7"/>
      <c r="L4" s="7"/>
    </row>
    <row r="5" spans="1:12" s="6" customFormat="1" ht="15.75" customHeight="1">
      <c r="A5" s="13"/>
      <c r="B5" s="969" t="s">
        <v>714</v>
      </c>
      <c r="C5" s="14"/>
    </row>
    <row r="6" spans="1:12" s="6" customFormat="1" ht="11.25" customHeight="1">
      <c r="A6" s="13"/>
      <c r="B6" s="14"/>
    </row>
    <row r="7" spans="1:12" ht="56.25" customHeight="1">
      <c r="B7" s="2411" t="s">
        <v>3136</v>
      </c>
      <c r="C7" s="2411"/>
      <c r="D7" s="2411"/>
      <c r="E7" s="2411"/>
      <c r="F7" s="2411"/>
      <c r="G7" s="2411"/>
      <c r="H7" s="2411"/>
      <c r="I7" s="2411"/>
      <c r="J7" s="2411"/>
      <c r="K7" s="2411"/>
      <c r="L7" s="2411"/>
    </row>
    <row r="8" spans="1:12" ht="11.25" customHeight="1">
      <c r="B8" s="2464"/>
      <c r="C8" s="2464"/>
      <c r="D8" s="2464"/>
      <c r="E8" s="2464"/>
      <c r="F8" s="2464"/>
      <c r="G8" s="2464"/>
      <c r="H8" s="2464"/>
      <c r="I8" s="2464"/>
      <c r="J8" s="2464"/>
      <c r="K8" s="2464"/>
      <c r="L8" s="2464"/>
    </row>
    <row r="9" spans="1:12" ht="11.25" customHeight="1">
      <c r="B9" s="137"/>
      <c r="C9" s="138"/>
      <c r="D9" s="138"/>
      <c r="E9" s="138"/>
      <c r="F9" s="138"/>
      <c r="G9" s="138"/>
      <c r="H9" s="138"/>
      <c r="I9" s="138"/>
      <c r="J9" s="138"/>
      <c r="K9" s="138"/>
      <c r="L9" s="138"/>
    </row>
    <row r="10" spans="1:12" ht="11.25" customHeight="1">
      <c r="A10" s="3"/>
      <c r="B10" s="2448" t="s">
        <v>2662</v>
      </c>
      <c r="C10" s="2449"/>
      <c r="D10" s="599" t="s">
        <v>292</v>
      </c>
      <c r="E10" s="599" t="s">
        <v>294</v>
      </c>
      <c r="F10" s="599" t="s">
        <v>296</v>
      </c>
      <c r="G10" s="599" t="s">
        <v>298</v>
      </c>
      <c r="H10" s="599"/>
      <c r="I10" s="599" t="s">
        <v>303</v>
      </c>
      <c r="J10" s="599" t="s">
        <v>310</v>
      </c>
      <c r="K10" s="599" t="s">
        <v>312</v>
      </c>
      <c r="L10" s="599" t="s">
        <v>317</v>
      </c>
    </row>
    <row r="11" spans="1:12" ht="11.25" customHeight="1">
      <c r="A11" s="3"/>
      <c r="B11" s="245"/>
      <c r="C11" s="245"/>
      <c r="D11" s="447"/>
      <c r="E11" s="447"/>
      <c r="F11" s="447"/>
      <c r="G11" s="447"/>
      <c r="H11" s="447"/>
      <c r="I11" s="447"/>
      <c r="J11" s="447"/>
      <c r="K11" s="2475" t="s">
        <v>715</v>
      </c>
      <c r="L11" s="2475"/>
    </row>
    <row r="12" spans="1:12" ht="11.25" customHeight="1">
      <c r="A12" s="3"/>
      <c r="B12" s="245"/>
      <c r="C12" s="245"/>
      <c r="K12" s="2436" t="s">
        <v>716</v>
      </c>
      <c r="L12" s="2436"/>
    </row>
    <row r="13" spans="1:12" ht="11.25" customHeight="1">
      <c r="A13" s="3"/>
      <c r="B13" s="245"/>
      <c r="C13" s="245"/>
      <c r="E13" s="209"/>
      <c r="F13" s="209"/>
      <c r="G13" s="209"/>
      <c r="H13" s="209"/>
      <c r="K13" s="247"/>
      <c r="L13" s="303" t="s">
        <v>717</v>
      </c>
    </row>
    <row r="14" spans="1:12" ht="11.25" customHeight="1">
      <c r="A14" s="3"/>
      <c r="B14" s="245"/>
      <c r="C14" s="245"/>
      <c r="E14" s="209"/>
      <c r="F14" s="209"/>
      <c r="G14" s="209"/>
      <c r="H14" s="209"/>
      <c r="I14" s="2476" t="s">
        <v>859</v>
      </c>
      <c r="J14" s="2476"/>
      <c r="K14" s="247"/>
      <c r="L14" s="303" t="s">
        <v>718</v>
      </c>
    </row>
    <row r="15" spans="1:12" ht="11.45" customHeight="1">
      <c r="A15" s="3"/>
      <c r="B15" s="245"/>
      <c r="C15" s="245"/>
      <c r="E15" s="209"/>
      <c r="F15" s="209"/>
      <c r="G15" s="209"/>
      <c r="H15" s="209"/>
      <c r="I15" s="2476"/>
      <c r="J15" s="2476"/>
      <c r="K15" s="247"/>
      <c r="L15" s="303" t="s">
        <v>719</v>
      </c>
    </row>
    <row r="16" spans="1:12" ht="11.1" customHeight="1">
      <c r="A16" s="3"/>
      <c r="B16" s="245"/>
      <c r="C16" s="245"/>
      <c r="D16" s="2391" t="s">
        <v>720</v>
      </c>
      <c r="E16" s="2391"/>
      <c r="F16" s="2391"/>
      <c r="G16" s="2391"/>
      <c r="H16" s="209"/>
      <c r="I16" s="2477"/>
      <c r="J16" s="2477"/>
      <c r="K16" s="247"/>
      <c r="L16" s="303" t="s">
        <v>721</v>
      </c>
    </row>
    <row r="17" spans="1:19" ht="11.25" customHeight="1">
      <c r="A17" s="3"/>
      <c r="B17" s="245"/>
      <c r="C17" s="245"/>
      <c r="E17" s="2441" t="s">
        <v>722</v>
      </c>
      <c r="F17" s="2441"/>
      <c r="G17" s="2441"/>
      <c r="H17" s="209"/>
      <c r="I17" s="303" t="s">
        <v>723</v>
      </c>
      <c r="J17" s="303" t="s">
        <v>724</v>
      </c>
      <c r="K17" s="247"/>
      <c r="L17" s="303" t="s">
        <v>725</v>
      </c>
    </row>
    <row r="18" spans="1:19" s="388" customFormat="1" ht="11.25" customHeight="1">
      <c r="A18" s="118"/>
      <c r="B18" s="225"/>
      <c r="C18" s="225"/>
      <c r="E18" s="389"/>
      <c r="F18" s="389" t="s">
        <v>726</v>
      </c>
      <c r="G18" s="389" t="s">
        <v>726</v>
      </c>
      <c r="H18" s="225"/>
      <c r="I18" s="303" t="s">
        <v>727</v>
      </c>
      <c r="J18" s="303" t="s">
        <v>727</v>
      </c>
      <c r="K18" s="247"/>
      <c r="L18" s="303" t="s">
        <v>728</v>
      </c>
    </row>
    <row r="19" spans="1:19" s="388" customFormat="1" ht="11.25" customHeight="1">
      <c r="A19" s="118"/>
      <c r="B19" s="2478" t="s">
        <v>286</v>
      </c>
      <c r="C19" s="2479"/>
      <c r="D19" s="1354" t="s">
        <v>729</v>
      </c>
      <c r="E19" s="1355"/>
      <c r="F19" s="1311" t="s">
        <v>730</v>
      </c>
      <c r="G19" s="1311" t="s">
        <v>731</v>
      </c>
      <c r="H19" s="1354"/>
      <c r="I19" s="1311" t="s">
        <v>732</v>
      </c>
      <c r="J19" s="1311" t="s">
        <v>732</v>
      </c>
      <c r="K19" s="1356"/>
      <c r="L19" s="1354" t="s">
        <v>733</v>
      </c>
    </row>
    <row r="20" spans="1:19" ht="22.5" customHeight="1">
      <c r="A20" s="3"/>
      <c r="B20" s="430" t="s">
        <v>734</v>
      </c>
      <c r="C20" s="244" t="s">
        <v>735</v>
      </c>
      <c r="D20" s="303"/>
      <c r="E20" s="209"/>
      <c r="F20" s="303"/>
      <c r="G20" s="303"/>
      <c r="H20" s="303"/>
      <c r="I20" s="303"/>
      <c r="J20" s="303"/>
      <c r="K20" s="303"/>
      <c r="L20" s="303"/>
    </row>
    <row r="21" spans="1:19" ht="11.25" customHeight="1">
      <c r="A21" s="3"/>
      <c r="B21" s="263" t="s">
        <v>736</v>
      </c>
      <c r="C21" s="245" t="s">
        <v>737</v>
      </c>
      <c r="D21" s="40">
        <v>14106.6076558314</v>
      </c>
      <c r="E21" s="40">
        <v>12344.632833944201</v>
      </c>
      <c r="F21" s="40">
        <v>328.90538758811101</v>
      </c>
      <c r="G21" s="40">
        <v>328.90538758811101</v>
      </c>
      <c r="H21" s="141"/>
      <c r="I21" s="40">
        <v>-87.434896950731698</v>
      </c>
      <c r="J21" s="40">
        <v>-2837.7401369487702</v>
      </c>
      <c r="K21" s="40">
        <v>19986.1434278261</v>
      </c>
      <c r="L21" s="40">
        <v>7912.4015599591603</v>
      </c>
    </row>
    <row r="22" spans="1:19" ht="11.25" customHeight="1">
      <c r="A22" s="3"/>
      <c r="B22" s="264" t="s">
        <v>738</v>
      </c>
      <c r="C22" s="351" t="s">
        <v>739</v>
      </c>
      <c r="D22" s="40"/>
      <c r="E22" s="40"/>
      <c r="F22" s="40"/>
      <c r="G22" s="40"/>
      <c r="H22" s="140"/>
      <c r="I22" s="40"/>
      <c r="J22" s="40"/>
      <c r="K22" s="40"/>
      <c r="L22" s="40"/>
    </row>
    <row r="23" spans="1:19" ht="11.25" customHeight="1">
      <c r="A23" s="3"/>
      <c r="B23" s="263" t="s">
        <v>740</v>
      </c>
      <c r="C23" s="351" t="s">
        <v>741</v>
      </c>
      <c r="D23" s="40">
        <v>11.214567483777</v>
      </c>
      <c r="E23" s="40"/>
      <c r="F23" s="40"/>
      <c r="G23" s="40"/>
      <c r="H23" s="140"/>
      <c r="I23" s="40"/>
      <c r="J23" s="40"/>
      <c r="K23" s="40"/>
      <c r="L23" s="40"/>
    </row>
    <row r="24" spans="1:19" ht="11.25" customHeight="1">
      <c r="A24" s="3"/>
      <c r="B24" s="264" t="s">
        <v>742</v>
      </c>
      <c r="C24" s="351" t="s">
        <v>743</v>
      </c>
      <c r="D24" s="40"/>
      <c r="E24" s="40"/>
      <c r="F24" s="40"/>
      <c r="G24" s="40"/>
      <c r="H24" s="140"/>
      <c r="I24" s="40"/>
      <c r="J24" s="40"/>
      <c r="K24" s="40"/>
      <c r="L24" s="40"/>
    </row>
    <row r="25" spans="1:19" ht="11.25" customHeight="1">
      <c r="A25" s="3"/>
      <c r="B25" s="263" t="s">
        <v>744</v>
      </c>
      <c r="C25" s="351" t="s">
        <v>745</v>
      </c>
      <c r="D25" s="313"/>
      <c r="E25" s="313">
        <v>161.68575449911501</v>
      </c>
      <c r="F25" s="313">
        <v>161.68575449911501</v>
      </c>
      <c r="G25" s="313">
        <v>161.68575449911501</v>
      </c>
      <c r="H25" s="390"/>
      <c r="I25" s="313"/>
      <c r="J25" s="313">
        <v>-38.410722061362002</v>
      </c>
      <c r="K25" s="313">
        <v>123.301068791134</v>
      </c>
      <c r="L25" s="313">
        <v>123.275032437753</v>
      </c>
    </row>
    <row r="26" spans="1:19" ht="11.25" customHeight="1">
      <c r="A26" s="3"/>
      <c r="B26" s="264" t="s">
        <v>746</v>
      </c>
      <c r="C26" s="351" t="s">
        <v>747</v>
      </c>
      <c r="D26" s="313">
        <v>9733.0329430554993</v>
      </c>
      <c r="E26" s="313">
        <v>10706.317390525401</v>
      </c>
      <c r="F26" s="313">
        <v>93.489444169316997</v>
      </c>
      <c r="G26" s="313">
        <v>93.489444169316997</v>
      </c>
      <c r="H26" s="390"/>
      <c r="I26" s="313">
        <v>-77.616751847548699</v>
      </c>
      <c r="J26" s="313">
        <v>-2508.1098148616902</v>
      </c>
      <c r="K26" s="313">
        <v>14571.5648411533</v>
      </c>
      <c r="L26" s="313">
        <v>6733.3095303391301</v>
      </c>
      <c r="R26" s="2473"/>
      <c r="S26" s="2474"/>
    </row>
    <row r="27" spans="1:19" ht="11.25" customHeight="1">
      <c r="A27" s="3"/>
      <c r="B27" s="263" t="s">
        <v>748</v>
      </c>
      <c r="C27" s="351" t="s">
        <v>749</v>
      </c>
      <c r="D27" s="313">
        <v>4362.3317419975301</v>
      </c>
      <c r="E27" s="313">
        <v>1476.6296889196799</v>
      </c>
      <c r="F27" s="313">
        <v>73.730188919678994</v>
      </c>
      <c r="G27" s="313">
        <v>73.730188919678994</v>
      </c>
      <c r="H27" s="390"/>
      <c r="I27" s="313">
        <v>-9.8134112207499999</v>
      </c>
      <c r="J27" s="313">
        <v>-291.21960002571598</v>
      </c>
      <c r="K27" s="313">
        <v>5291.2775178816601</v>
      </c>
      <c r="L27" s="313">
        <v>1055.8169971822699</v>
      </c>
    </row>
    <row r="28" spans="1:19" ht="11.25" customHeight="1">
      <c r="A28" s="3"/>
      <c r="B28" s="264" t="s">
        <v>750</v>
      </c>
      <c r="C28" s="245" t="s">
        <v>751</v>
      </c>
      <c r="D28" s="40"/>
      <c r="E28" s="40"/>
      <c r="F28" s="40"/>
      <c r="G28" s="40"/>
      <c r="H28" s="140"/>
      <c r="I28" s="40"/>
      <c r="J28" s="40"/>
      <c r="K28" s="40"/>
      <c r="L28" s="40"/>
    </row>
    <row r="29" spans="1:19" ht="11.25" customHeight="1">
      <c r="A29" s="3"/>
      <c r="B29" s="1357" t="s">
        <v>752</v>
      </c>
      <c r="C29" s="1358" t="s">
        <v>753</v>
      </c>
      <c r="D29" s="40">
        <v>4851.2044792245797</v>
      </c>
      <c r="E29" s="40">
        <v>161.76649367724099</v>
      </c>
      <c r="F29" s="40">
        <v>1.7846736772409999</v>
      </c>
      <c r="G29" s="40">
        <v>1.7846736772409999</v>
      </c>
      <c r="H29" s="141"/>
      <c r="I29" s="40">
        <v>21.7597917398232</v>
      </c>
      <c r="J29" s="40"/>
      <c r="K29" s="40">
        <v>1144.85280694122</v>
      </c>
      <c r="L29" s="40">
        <v>106.86714000000001</v>
      </c>
    </row>
    <row r="30" spans="1:19" ht="11.25" customHeight="1">
      <c r="A30" s="3"/>
      <c r="B30" s="1359">
        <v>100</v>
      </c>
      <c r="C30" s="614" t="s">
        <v>498</v>
      </c>
      <c r="D30" s="693">
        <v>18957.812135056</v>
      </c>
      <c r="E30" s="693">
        <v>12506.399327621401</v>
      </c>
      <c r="F30" s="693">
        <v>330.69006126535203</v>
      </c>
      <c r="G30" s="693">
        <v>330.69006126535203</v>
      </c>
      <c r="H30" s="693"/>
      <c r="I30" s="693">
        <v>-65.675105210908498</v>
      </c>
      <c r="J30" s="693">
        <v>-2837.4952370649798</v>
      </c>
      <c r="K30" s="693">
        <v>21130.996234767299</v>
      </c>
      <c r="L30" s="693">
        <v>8019.2686999591597</v>
      </c>
    </row>
    <row r="31" spans="1:19" ht="11.25" customHeight="1">
      <c r="A31" s="3"/>
      <c r="B31" s="142"/>
      <c r="C31" s="246"/>
      <c r="D31" s="143"/>
      <c r="E31" s="143"/>
      <c r="F31" s="143"/>
      <c r="G31" s="144"/>
      <c r="H31" s="144"/>
      <c r="I31" s="144"/>
      <c r="J31" s="144"/>
      <c r="K31" s="144"/>
      <c r="L31" s="144"/>
    </row>
    <row r="32" spans="1:19" ht="11.25" customHeight="1">
      <c r="A32" s="3"/>
      <c r="B32" s="142"/>
      <c r="C32" s="246"/>
      <c r="D32" s="143"/>
      <c r="E32" s="143"/>
      <c r="F32" s="143"/>
      <c r="G32" s="144"/>
      <c r="H32" s="144"/>
      <c r="I32" s="144"/>
      <c r="J32" s="144"/>
      <c r="K32" s="144"/>
      <c r="L32" s="144"/>
    </row>
    <row r="33" spans="1:12" ht="12" customHeight="1">
      <c r="A33" s="3"/>
      <c r="B33" s="2481"/>
      <c r="C33" s="2481"/>
      <c r="D33" s="2481"/>
      <c r="E33" s="2481"/>
      <c r="F33" s="245"/>
      <c r="G33" s="3"/>
      <c r="H33" s="3"/>
      <c r="I33" s="3"/>
      <c r="J33" s="3"/>
      <c r="K33" s="3"/>
      <c r="L33" s="3"/>
    </row>
    <row r="34" spans="1:12" ht="11.25" customHeight="1">
      <c r="A34" s="3"/>
      <c r="B34" s="2416" t="s">
        <v>2471</v>
      </c>
      <c r="C34" s="2469"/>
      <c r="D34" s="599" t="s">
        <v>292</v>
      </c>
      <c r="E34" s="599" t="s">
        <v>294</v>
      </c>
      <c r="F34" s="599" t="s">
        <v>296</v>
      </c>
      <c r="G34" s="599" t="s">
        <v>298</v>
      </c>
      <c r="H34" s="599"/>
      <c r="I34" s="599" t="s">
        <v>303</v>
      </c>
      <c r="J34" s="599" t="s">
        <v>310</v>
      </c>
      <c r="K34" s="599" t="s">
        <v>312</v>
      </c>
      <c r="L34" s="599" t="s">
        <v>317</v>
      </c>
    </row>
    <row r="35" spans="1:12" ht="11.25" customHeight="1">
      <c r="A35" s="3"/>
      <c r="B35" s="245"/>
      <c r="C35" s="245"/>
      <c r="D35" s="447"/>
      <c r="E35" s="447"/>
      <c r="F35" s="447"/>
      <c r="G35" s="447"/>
      <c r="H35" s="447"/>
      <c r="I35" s="447"/>
      <c r="J35" s="447"/>
      <c r="K35" s="2480" t="s">
        <v>715</v>
      </c>
      <c r="L35" s="2480"/>
    </row>
    <row r="36" spans="1:12" ht="11.25" customHeight="1">
      <c r="A36" s="3"/>
      <c r="B36" s="245"/>
      <c r="C36" s="245"/>
      <c r="K36" s="2384" t="s">
        <v>716</v>
      </c>
      <c r="L36" s="2384"/>
    </row>
    <row r="37" spans="1:12" ht="11.25" customHeight="1">
      <c r="A37" s="3"/>
      <c r="B37" s="245"/>
      <c r="C37" s="245"/>
      <c r="E37" s="209"/>
      <c r="F37" s="209"/>
      <c r="G37" s="209"/>
      <c r="H37" s="209"/>
      <c r="K37" s="247"/>
      <c r="L37" s="303" t="s">
        <v>717</v>
      </c>
    </row>
    <row r="38" spans="1:12" ht="11.25" customHeight="1">
      <c r="A38" s="3"/>
      <c r="B38" s="245"/>
      <c r="C38" s="245"/>
      <c r="E38" s="209"/>
      <c r="F38" s="209"/>
      <c r="G38" s="209"/>
      <c r="H38" s="209"/>
      <c r="I38" s="2476" t="s">
        <v>859</v>
      </c>
      <c r="J38" s="2476"/>
      <c r="K38" s="247"/>
      <c r="L38" s="303" t="s">
        <v>718</v>
      </c>
    </row>
    <row r="39" spans="1:12" ht="11.25" customHeight="1">
      <c r="A39" s="3"/>
      <c r="B39" s="245"/>
      <c r="C39" s="245"/>
      <c r="E39" s="209"/>
      <c r="F39" s="209"/>
      <c r="G39" s="209"/>
      <c r="H39" s="209"/>
      <c r="I39" s="2476"/>
      <c r="J39" s="2476"/>
      <c r="K39" s="247"/>
      <c r="L39" s="303" t="s">
        <v>719</v>
      </c>
    </row>
    <row r="40" spans="1:12" ht="11.25" customHeight="1">
      <c r="A40" s="3"/>
      <c r="B40" s="245"/>
      <c r="C40" s="245"/>
      <c r="D40" s="2391" t="s">
        <v>720</v>
      </c>
      <c r="E40" s="2391"/>
      <c r="F40" s="2391"/>
      <c r="G40" s="2391"/>
      <c r="H40" s="209"/>
      <c r="I40" s="2477"/>
      <c r="J40" s="2477"/>
      <c r="K40" s="247"/>
      <c r="L40" s="303" t="s">
        <v>721</v>
      </c>
    </row>
    <row r="41" spans="1:12" ht="11.25" customHeight="1">
      <c r="A41" s="3"/>
      <c r="B41" s="245"/>
      <c r="C41" s="245"/>
      <c r="E41" s="2441" t="s">
        <v>722</v>
      </c>
      <c r="F41" s="2441"/>
      <c r="G41" s="2441"/>
      <c r="H41" s="209"/>
      <c r="I41" s="303" t="s">
        <v>723</v>
      </c>
      <c r="J41" s="303" t="s">
        <v>724</v>
      </c>
      <c r="K41" s="247"/>
      <c r="L41" s="303" t="s">
        <v>725</v>
      </c>
    </row>
    <row r="42" spans="1:12" s="388" customFormat="1" ht="11.25" customHeight="1">
      <c r="A42" s="118"/>
      <c r="B42" s="225"/>
      <c r="C42" s="225"/>
      <c r="E42" s="389"/>
      <c r="F42" s="389" t="s">
        <v>726</v>
      </c>
      <c r="G42" s="389" t="s">
        <v>726</v>
      </c>
      <c r="H42" s="225"/>
      <c r="I42" s="303" t="s">
        <v>727</v>
      </c>
      <c r="J42" s="303" t="s">
        <v>727</v>
      </c>
      <c r="K42" s="247"/>
      <c r="L42" s="303" t="s">
        <v>728</v>
      </c>
    </row>
    <row r="43" spans="1:12" s="388" customFormat="1" ht="11.25" customHeight="1">
      <c r="A43" s="118"/>
      <c r="B43" s="2478" t="s">
        <v>286</v>
      </c>
      <c r="C43" s="2479"/>
      <c r="D43" s="1354" t="s">
        <v>729</v>
      </c>
      <c r="E43" s="1355"/>
      <c r="F43" s="1311" t="s">
        <v>730</v>
      </c>
      <c r="G43" s="1311" t="s">
        <v>731</v>
      </c>
      <c r="H43" s="1354"/>
      <c r="I43" s="1311" t="s">
        <v>732</v>
      </c>
      <c r="J43" s="1311" t="s">
        <v>732</v>
      </c>
      <c r="K43" s="1356"/>
      <c r="L43" s="1354" t="s">
        <v>733</v>
      </c>
    </row>
    <row r="44" spans="1:12" ht="22.35" customHeight="1">
      <c r="A44" s="3"/>
      <c r="B44" s="430" t="s">
        <v>734</v>
      </c>
      <c r="C44" s="244" t="s">
        <v>735</v>
      </c>
      <c r="D44" s="303"/>
      <c r="E44" s="209"/>
      <c r="F44" s="303"/>
      <c r="G44" s="303"/>
      <c r="H44" s="303"/>
      <c r="I44" s="303"/>
      <c r="J44" s="303"/>
      <c r="K44" s="303"/>
      <c r="L44" s="303"/>
    </row>
    <row r="45" spans="1:12" ht="11.25" customHeight="1">
      <c r="A45" s="3"/>
      <c r="B45" s="263" t="s">
        <v>736</v>
      </c>
      <c r="C45" s="245" t="s">
        <v>737</v>
      </c>
      <c r="D45" s="40">
        <v>16085.1024476415</v>
      </c>
      <c r="E45" s="40">
        <v>10502.1065952965</v>
      </c>
      <c r="F45" s="40">
        <v>311.24661190616303</v>
      </c>
      <c r="G45" s="40">
        <v>311.24661190616303</v>
      </c>
      <c r="H45" s="141"/>
      <c r="I45" s="40">
        <v>-71.543894294305005</v>
      </c>
      <c r="J45" s="40">
        <v>-2796.8628914064798</v>
      </c>
      <c r="K45" s="40">
        <v>20074.660413932001</v>
      </c>
      <c r="L45" s="40">
        <v>6222.1151875512196</v>
      </c>
    </row>
    <row r="46" spans="1:12" ht="11.25" customHeight="1">
      <c r="A46" s="3"/>
      <c r="B46" s="264" t="s">
        <v>738</v>
      </c>
      <c r="C46" s="351" t="s">
        <v>739</v>
      </c>
      <c r="D46" s="40"/>
      <c r="E46" s="40"/>
      <c r="F46" s="40"/>
      <c r="G46" s="40"/>
      <c r="H46" s="140"/>
      <c r="I46" s="40"/>
      <c r="J46" s="40"/>
      <c r="K46" s="40"/>
      <c r="L46" s="40"/>
    </row>
    <row r="47" spans="1:12" ht="11.25" customHeight="1">
      <c r="A47" s="3"/>
      <c r="B47" s="263" t="s">
        <v>740</v>
      </c>
      <c r="C47" s="351" t="s">
        <v>741</v>
      </c>
      <c r="D47" s="40"/>
      <c r="E47" s="40"/>
      <c r="F47" s="40"/>
      <c r="G47" s="40"/>
      <c r="H47" s="140"/>
      <c r="I47" s="40"/>
      <c r="J47" s="40"/>
      <c r="K47" s="40"/>
      <c r="L47" s="40"/>
    </row>
    <row r="48" spans="1:12" ht="11.25" customHeight="1">
      <c r="A48" s="3"/>
      <c r="B48" s="264" t="s">
        <v>742</v>
      </c>
      <c r="C48" s="351" t="s">
        <v>743</v>
      </c>
      <c r="D48" s="40"/>
      <c r="E48" s="40"/>
      <c r="F48" s="40"/>
      <c r="G48" s="40"/>
      <c r="H48" s="140"/>
      <c r="I48" s="40"/>
      <c r="J48" s="40"/>
      <c r="K48" s="40"/>
      <c r="L48" s="40"/>
    </row>
    <row r="49" spans="1:12" ht="11.25" customHeight="1">
      <c r="A49" s="3"/>
      <c r="B49" s="263" t="s">
        <v>744</v>
      </c>
      <c r="C49" s="351" t="s">
        <v>745</v>
      </c>
      <c r="D49" s="313"/>
      <c r="E49" s="313">
        <v>165.506531173924</v>
      </c>
      <c r="F49" s="313">
        <v>165.506531173924</v>
      </c>
      <c r="G49" s="313">
        <v>165.506531173924</v>
      </c>
      <c r="H49" s="390"/>
      <c r="I49" s="313"/>
      <c r="J49" s="313">
        <v>-38.669816167100997</v>
      </c>
      <c r="K49" s="313">
        <v>126.86961748806399</v>
      </c>
      <c r="L49" s="313">
        <v>126.83671500682399</v>
      </c>
    </row>
    <row r="50" spans="1:12" ht="11.25" customHeight="1">
      <c r="A50" s="3"/>
      <c r="B50" s="264" t="s">
        <v>746</v>
      </c>
      <c r="C50" s="351" t="s">
        <v>747</v>
      </c>
      <c r="D50" s="313">
        <v>11314.8871392578</v>
      </c>
      <c r="E50" s="313">
        <v>8735.8663051426702</v>
      </c>
      <c r="F50" s="313">
        <v>66.463012106820003</v>
      </c>
      <c r="G50" s="313">
        <v>66.463012106820003</v>
      </c>
      <c r="H50" s="390"/>
      <c r="I50" s="313">
        <v>-64.465949667008005</v>
      </c>
      <c r="J50" s="313">
        <v>-2489.9605439648899</v>
      </c>
      <c r="K50" s="313">
        <v>14163.5576318895</v>
      </c>
      <c r="L50" s="313">
        <v>4901.8046062967096</v>
      </c>
    </row>
    <row r="51" spans="1:12" ht="11.25" customHeight="1">
      <c r="A51" s="3"/>
      <c r="B51" s="263" t="s">
        <v>748</v>
      </c>
      <c r="C51" s="351" t="s">
        <v>749</v>
      </c>
      <c r="D51" s="313">
        <v>4770.0061426100601</v>
      </c>
      <c r="E51" s="313">
        <v>1600.7337589798799</v>
      </c>
      <c r="F51" s="313">
        <v>79.277068625417996</v>
      </c>
      <c r="G51" s="313">
        <v>79.277068625417996</v>
      </c>
      <c r="H51" s="390"/>
      <c r="I51" s="313">
        <v>-7.0755944500655001</v>
      </c>
      <c r="J51" s="313">
        <v>-268.23253127448203</v>
      </c>
      <c r="K51" s="313">
        <v>5784.23316455445</v>
      </c>
      <c r="L51" s="313">
        <v>1193.47386624769</v>
      </c>
    </row>
    <row r="52" spans="1:12" ht="11.25" customHeight="1">
      <c r="A52" s="3"/>
      <c r="B52" s="264" t="s">
        <v>750</v>
      </c>
      <c r="C52" s="245" t="s">
        <v>751</v>
      </c>
      <c r="D52" s="40"/>
      <c r="E52" s="40"/>
      <c r="F52" s="40"/>
      <c r="G52" s="40"/>
      <c r="H52" s="140"/>
      <c r="I52" s="40"/>
      <c r="J52" s="40"/>
      <c r="K52" s="40"/>
      <c r="L52" s="40"/>
    </row>
    <row r="53" spans="1:12" ht="11.25" customHeight="1">
      <c r="A53" s="3"/>
      <c r="B53" s="1357" t="s">
        <v>752</v>
      </c>
      <c r="C53" s="1358" t="s">
        <v>753</v>
      </c>
      <c r="D53" s="40">
        <v>3205.8606540359001</v>
      </c>
      <c r="E53" s="40">
        <v>1522.5736204878101</v>
      </c>
      <c r="F53" s="40">
        <v>1.6944777839114999</v>
      </c>
      <c r="G53" s="40">
        <v>1.6944777839114999</v>
      </c>
      <c r="H53" s="141"/>
      <c r="I53" s="40">
        <v>7.7104044226220001</v>
      </c>
      <c r="J53" s="40">
        <v>58.084247930718</v>
      </c>
      <c r="K53" s="40">
        <v>1035.93979419222</v>
      </c>
      <c r="L53" s="40">
        <v>578.70722533775404</v>
      </c>
    </row>
    <row r="54" spans="1:12" ht="11.25" customHeight="1">
      <c r="A54" s="3"/>
      <c r="B54" s="1359">
        <v>100</v>
      </c>
      <c r="C54" s="614" t="s">
        <v>498</v>
      </c>
      <c r="D54" s="693">
        <v>19290.9631016774</v>
      </c>
      <c r="E54" s="693">
        <v>12024.680215784299</v>
      </c>
      <c r="F54" s="693">
        <v>312.94108969007402</v>
      </c>
      <c r="G54" s="693">
        <v>312.94108969007402</v>
      </c>
      <c r="H54" s="693"/>
      <c r="I54" s="693">
        <v>-63.833489871683</v>
      </c>
      <c r="J54" s="693">
        <v>-2738.77864347576</v>
      </c>
      <c r="K54" s="693">
        <v>21110.6002081242</v>
      </c>
      <c r="L54" s="693">
        <v>6800.8224128889797</v>
      </c>
    </row>
    <row r="57" spans="1:12">
      <c r="D57" s="531"/>
    </row>
    <row r="58" spans="1:12">
      <c r="D58" s="531"/>
      <c r="F58" s="531"/>
    </row>
  </sheetData>
  <mergeCells count="19">
    <mergeCell ref="I38:J40"/>
    <mergeCell ref="E41:G41"/>
    <mergeCell ref="B43:C43"/>
    <mergeCell ref="B10:C10"/>
    <mergeCell ref="K35:L35"/>
    <mergeCell ref="K36:L36"/>
    <mergeCell ref="D40:G40"/>
    <mergeCell ref="B33:E33"/>
    <mergeCell ref="D16:G16"/>
    <mergeCell ref="E17:G17"/>
    <mergeCell ref="B19:C19"/>
    <mergeCell ref="R26:S26"/>
    <mergeCell ref="B34:C34"/>
    <mergeCell ref="B3:I3"/>
    <mergeCell ref="B7:L7"/>
    <mergeCell ref="B8:L8"/>
    <mergeCell ref="K11:L11"/>
    <mergeCell ref="K12:L12"/>
    <mergeCell ref="I14:J16"/>
  </mergeCells>
  <phoneticPr fontId="274" type="noConversion"/>
  <hyperlinks>
    <hyperlink ref="B3" location="Contents!A1" display="Back to index page" xr:uid="{6B2B7C00-8FCD-478D-A718-0EB95DC57177}"/>
    <hyperlink ref="B3:I3" location="CONTENTS!A1" display="Back to contents page" xr:uid="{C7F5F8D8-6B6F-46C5-8305-193DD71C7E4F}"/>
  </hyperlinks>
  <pageMargins left="0.7" right="0.7" top="0.75" bottom="0.75" header="0.3" footer="0.3"/>
  <pageSetup paperSize="9" scale="79" orientation="landscape" verticalDpi="1200" r:id="rId1"/>
  <rowBreaks count="1" manualBreakCount="1">
    <brk id="32"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5F86-E558-4DBC-ADFF-286251AF2D3B}">
  <sheetPr codeName="Ark27">
    <tabColor rgb="FF007272"/>
  </sheetPr>
  <dimension ref="A1:P40"/>
  <sheetViews>
    <sheetView showGridLines="0" showRowColHeaders="0" zoomScaleNormal="100" workbookViewId="0"/>
  </sheetViews>
  <sheetFormatPr baseColWidth="10" defaultColWidth="9.140625" defaultRowHeight="15"/>
  <cols>
    <col min="1" max="1" width="2.5703125" customWidth="1"/>
    <col min="2" max="2" width="4.85546875" customWidth="1"/>
    <col min="3" max="4" width="26.42578125" customWidth="1"/>
    <col min="5" max="6" width="27" customWidth="1"/>
  </cols>
  <sheetData>
    <row r="1" spans="1:16" s="10" customFormat="1" ht="11.25" customHeight="1">
      <c r="A1" s="7"/>
      <c r="B1" s="7"/>
      <c r="C1" s="7"/>
      <c r="D1" s="8"/>
      <c r="E1" s="8"/>
      <c r="F1" s="9"/>
      <c r="G1" s="9"/>
      <c r="H1" s="9"/>
      <c r="I1" s="9"/>
      <c r="J1" s="9"/>
      <c r="K1" s="9"/>
      <c r="L1" s="9"/>
    </row>
    <row r="2" spans="1:16" s="10" customFormat="1" ht="5.25" customHeight="1">
      <c r="A2" s="7"/>
      <c r="B2" s="7"/>
      <c r="C2" s="7"/>
      <c r="D2" s="8"/>
      <c r="E2" s="8"/>
      <c r="F2" s="9"/>
      <c r="G2" s="9"/>
      <c r="H2" s="9"/>
      <c r="I2" s="9"/>
      <c r="J2" s="9"/>
      <c r="K2" s="9"/>
      <c r="L2" s="9"/>
    </row>
    <row r="3" spans="1:16" s="12" customFormat="1" ht="12.75" customHeight="1">
      <c r="A3" s="11"/>
      <c r="B3" s="2373" t="s">
        <v>280</v>
      </c>
      <c r="C3" s="2373"/>
      <c r="D3" s="2373"/>
      <c r="E3" s="2373"/>
      <c r="F3" s="2373"/>
      <c r="G3" s="2373"/>
      <c r="H3" s="2373"/>
      <c r="I3" s="2373"/>
      <c r="J3" s="2373"/>
      <c r="K3" s="2373"/>
      <c r="L3" s="235"/>
    </row>
    <row r="4" spans="1:16" s="10" customFormat="1" ht="5.25" customHeight="1">
      <c r="A4" s="7"/>
      <c r="B4" s="7"/>
      <c r="C4" s="7"/>
      <c r="D4" s="8"/>
      <c r="E4" s="8"/>
      <c r="F4" s="9"/>
      <c r="G4" s="9"/>
      <c r="H4" s="9"/>
      <c r="I4" s="9"/>
      <c r="J4" s="9"/>
      <c r="K4" s="9"/>
      <c r="L4" s="9"/>
      <c r="N4" s="7"/>
      <c r="O4" s="7"/>
      <c r="P4" s="7"/>
    </row>
    <row r="5" spans="1:16" s="6" customFormat="1" ht="15.75" customHeight="1">
      <c r="A5" s="13"/>
      <c r="B5" s="969" t="s">
        <v>845</v>
      </c>
    </row>
    <row r="6" spans="1:16" ht="11.25" customHeight="1"/>
    <row r="7" spans="1:16" s="3" customFormat="1" ht="22.5" customHeight="1">
      <c r="B7" s="2488" t="s">
        <v>3137</v>
      </c>
      <c r="C7" s="2488"/>
      <c r="D7" s="2488"/>
      <c r="E7" s="2488"/>
      <c r="F7" s="2488"/>
    </row>
    <row r="8" spans="1:16" s="3" customFormat="1" ht="11.25" customHeight="1">
      <c r="B8" s="2464"/>
      <c r="C8" s="2464"/>
      <c r="D8" s="2464"/>
      <c r="E8" s="2464"/>
      <c r="F8" s="2464"/>
    </row>
    <row r="9" spans="1:16" s="3" customFormat="1" ht="11.25" customHeight="1">
      <c r="B9" s="2464"/>
      <c r="C9" s="2464"/>
      <c r="D9" s="2464"/>
      <c r="E9" s="2464"/>
      <c r="F9" s="2464"/>
    </row>
    <row r="10" spans="1:16" s="3" customFormat="1" ht="11.25" customHeight="1">
      <c r="B10" s="2443" t="s">
        <v>2662</v>
      </c>
      <c r="C10" s="2455"/>
      <c r="D10" s="175"/>
      <c r="E10" s="1069" t="s">
        <v>292</v>
      </c>
      <c r="F10" s="1069" t="s">
        <v>294</v>
      </c>
    </row>
    <row r="11" spans="1:16" s="3" customFormat="1" ht="11.25" customHeight="1">
      <c r="B11" s="2487"/>
      <c r="C11" s="2487"/>
      <c r="E11" s="2459" t="s">
        <v>846</v>
      </c>
      <c r="F11" s="2457"/>
      <c r="I11" s="176"/>
      <c r="J11" s="177"/>
    </row>
    <row r="12" spans="1:16" s="3" customFormat="1" ht="11.25" customHeight="1">
      <c r="B12" s="2482" t="s">
        <v>286</v>
      </c>
      <c r="C12" s="2483"/>
      <c r="D12" s="227"/>
      <c r="E12" s="735" t="s">
        <v>847</v>
      </c>
      <c r="F12" s="735" t="s">
        <v>817</v>
      </c>
      <c r="I12" s="176"/>
      <c r="J12" s="177"/>
    </row>
    <row r="13" spans="1:16" s="3" customFormat="1" ht="11.25" customHeight="1">
      <c r="B13" s="472">
        <v>1</v>
      </c>
      <c r="C13" s="2486" t="s">
        <v>848</v>
      </c>
      <c r="D13" s="2486"/>
      <c r="E13" s="40"/>
      <c r="F13" s="40"/>
      <c r="I13" s="177"/>
      <c r="J13" s="177"/>
    </row>
    <row r="14" spans="1:16" s="3" customFormat="1" ht="11.25" customHeight="1">
      <c r="B14" s="180">
        <v>2</v>
      </c>
      <c r="C14" s="2411" t="s">
        <v>849</v>
      </c>
      <c r="D14" s="2411"/>
      <c r="E14" s="40">
        <v>139.308199</v>
      </c>
      <c r="F14" s="40"/>
      <c r="I14" s="176"/>
      <c r="J14" s="177"/>
    </row>
    <row r="15" spans="1:16" s="3" customFormat="1" ht="11.25" customHeight="1">
      <c r="B15" s="180">
        <v>3</v>
      </c>
      <c r="C15" s="2484" t="s">
        <v>850</v>
      </c>
      <c r="D15" s="2484"/>
      <c r="E15" s="40"/>
      <c r="F15" s="40"/>
    </row>
    <row r="16" spans="1:16" s="3" customFormat="1" ht="11.25" customHeight="1">
      <c r="B16" s="180">
        <v>4</v>
      </c>
      <c r="C16" s="2484" t="s">
        <v>851</v>
      </c>
      <c r="D16" s="2484"/>
      <c r="E16" s="40"/>
      <c r="F16" s="40"/>
    </row>
    <row r="17" spans="2:6" s="3" customFormat="1" ht="11.25" customHeight="1">
      <c r="B17" s="180">
        <v>5</v>
      </c>
      <c r="C17" s="2484" t="s">
        <v>852</v>
      </c>
      <c r="D17" s="2484"/>
      <c r="E17" s="40"/>
      <c r="F17" s="40"/>
    </row>
    <row r="18" spans="2:6" s="3" customFormat="1" ht="11.25" customHeight="1">
      <c r="B18" s="180">
        <v>6</v>
      </c>
      <c r="C18" s="2484" t="s">
        <v>853</v>
      </c>
      <c r="D18" s="2484"/>
      <c r="E18" s="40">
        <v>139.308199</v>
      </c>
      <c r="F18" s="40"/>
    </row>
    <row r="19" spans="2:6" s="3" customFormat="1" ht="11.25" customHeight="1">
      <c r="B19" s="180">
        <v>7</v>
      </c>
      <c r="C19" s="2484" t="s">
        <v>854</v>
      </c>
      <c r="D19" s="2484"/>
      <c r="E19" s="40"/>
      <c r="F19" s="40"/>
    </row>
    <row r="20" spans="2:6" s="3" customFormat="1" ht="11.25" customHeight="1">
      <c r="B20" s="736">
        <v>8</v>
      </c>
      <c r="C20" s="2485" t="s">
        <v>498</v>
      </c>
      <c r="D20" s="2485"/>
      <c r="E20" s="695">
        <v>139.308199</v>
      </c>
      <c r="F20" s="695"/>
    </row>
    <row r="21" spans="2:6" s="3" customFormat="1" ht="11.25" customHeight="1">
      <c r="B21" s="150"/>
      <c r="C21" s="246"/>
      <c r="D21" s="246"/>
      <c r="E21" s="151"/>
      <c r="F21" s="151"/>
    </row>
    <row r="22" spans="2:6" s="3" customFormat="1" ht="11.25" customHeight="1">
      <c r="B22" s="150"/>
      <c r="C22" s="246"/>
      <c r="D22" s="246"/>
      <c r="E22" s="151"/>
      <c r="F22" s="151"/>
    </row>
    <row r="23" spans="2:6" s="3" customFormat="1" ht="11.25" customHeight="1">
      <c r="B23" s="2416" t="s">
        <v>2469</v>
      </c>
      <c r="C23" s="2469"/>
      <c r="D23" s="175"/>
      <c r="E23" s="1069" t="s">
        <v>292</v>
      </c>
      <c r="F23" s="1069" t="s">
        <v>294</v>
      </c>
    </row>
    <row r="24" spans="2:6" s="3" customFormat="1" ht="11.25" customHeight="1">
      <c r="B24" s="2487"/>
      <c r="C24" s="2487"/>
      <c r="E24" s="2489" t="s">
        <v>846</v>
      </c>
      <c r="F24" s="2490"/>
    </row>
    <row r="25" spans="2:6" s="3" customFormat="1" ht="11.25" customHeight="1">
      <c r="B25" s="2482" t="s">
        <v>286</v>
      </c>
      <c r="C25" s="2483"/>
      <c r="D25" s="227"/>
      <c r="E25" s="735" t="s">
        <v>847</v>
      </c>
      <c r="F25" s="735" t="s">
        <v>817</v>
      </c>
    </row>
    <row r="26" spans="2:6" s="3" customFormat="1" ht="11.25" customHeight="1">
      <c r="B26" s="472">
        <v>1</v>
      </c>
      <c r="C26" s="2486" t="s">
        <v>848</v>
      </c>
      <c r="D26" s="2486"/>
      <c r="E26" s="40"/>
      <c r="F26" s="40"/>
    </row>
    <row r="27" spans="2:6" s="3" customFormat="1" ht="11.25" customHeight="1">
      <c r="B27" s="180">
        <v>2</v>
      </c>
      <c r="C27" s="2411" t="s">
        <v>849</v>
      </c>
      <c r="D27" s="2411"/>
      <c r="E27" s="40">
        <v>139.3082</v>
      </c>
      <c r="F27" s="40"/>
    </row>
    <row r="28" spans="2:6" s="3" customFormat="1" ht="11.25" customHeight="1">
      <c r="B28" s="180">
        <v>3</v>
      </c>
      <c r="C28" s="2484" t="s">
        <v>850</v>
      </c>
      <c r="D28" s="2484"/>
      <c r="E28" s="40"/>
      <c r="F28" s="40"/>
    </row>
    <row r="29" spans="2:6" s="3" customFormat="1" ht="11.25" customHeight="1">
      <c r="B29" s="180">
        <v>4</v>
      </c>
      <c r="C29" s="2484" t="s">
        <v>851</v>
      </c>
      <c r="D29" s="2484"/>
      <c r="E29" s="40"/>
      <c r="F29" s="40"/>
    </row>
    <row r="30" spans="2:6" s="3" customFormat="1" ht="11.25" customHeight="1">
      <c r="B30" s="180">
        <v>5</v>
      </c>
      <c r="C30" s="2484" t="s">
        <v>852</v>
      </c>
      <c r="D30" s="2484"/>
      <c r="E30" s="40"/>
      <c r="F30" s="40"/>
    </row>
    <row r="31" spans="2:6" s="3" customFormat="1" ht="11.25" customHeight="1">
      <c r="B31" s="180">
        <v>6</v>
      </c>
      <c r="C31" s="2484" t="s">
        <v>853</v>
      </c>
      <c r="D31" s="2484"/>
      <c r="E31" s="40">
        <v>139.3082</v>
      </c>
      <c r="F31" s="40"/>
    </row>
    <row r="32" spans="2:6" s="3" customFormat="1" ht="11.25" customHeight="1">
      <c r="B32" s="180">
        <v>7</v>
      </c>
      <c r="C32" s="2484" t="s">
        <v>854</v>
      </c>
      <c r="D32" s="2484"/>
      <c r="E32" s="40"/>
      <c r="F32" s="40"/>
    </row>
    <row r="33" spans="2:11" s="3" customFormat="1" ht="11.25" customHeight="1">
      <c r="B33" s="736">
        <v>8</v>
      </c>
      <c r="C33" s="2485" t="s">
        <v>498</v>
      </c>
      <c r="D33" s="2485"/>
      <c r="E33" s="695">
        <v>139.3082</v>
      </c>
      <c r="F33" s="695"/>
    </row>
    <row r="34" spans="2:11" s="3" customFormat="1" ht="11.25" customHeight="1">
      <c r="B34" s="237"/>
      <c r="C34" s="237"/>
      <c r="D34" s="237"/>
      <c r="E34" s="237"/>
      <c r="F34" s="237"/>
    </row>
    <row r="35" spans="2:11" s="3" customFormat="1" ht="11.25">
      <c r="B35" s="237"/>
      <c r="C35" s="237"/>
      <c r="D35" s="237"/>
      <c r="E35" s="237"/>
      <c r="F35" s="237"/>
    </row>
    <row r="36" spans="2:11" s="3" customFormat="1" ht="11.25">
      <c r="B36" s="237"/>
      <c r="C36" s="237"/>
      <c r="D36" s="237"/>
      <c r="E36" s="237"/>
      <c r="F36" s="237"/>
    </row>
    <row r="37" spans="2:11" s="3" customFormat="1" ht="11.25">
      <c r="B37" s="237"/>
      <c r="C37" s="237"/>
      <c r="D37" s="237"/>
      <c r="E37" s="237"/>
      <c r="F37" s="237"/>
    </row>
    <row r="38" spans="2:11" s="3" customFormat="1" ht="11.25">
      <c r="B38" s="237"/>
      <c r="C38" s="237"/>
      <c r="D38" s="237"/>
      <c r="E38" s="237"/>
      <c r="F38" s="237"/>
    </row>
    <row r="39" spans="2:11" s="3" customFormat="1">
      <c r="B39" s="237"/>
      <c r="C39" s="152"/>
      <c r="D39" s="152"/>
      <c r="E39" s="152"/>
      <c r="F39" s="152"/>
      <c r="J39" s="2473"/>
      <c r="K39" s="2474"/>
    </row>
    <row r="40" spans="2:11" s="3" customFormat="1" ht="11.25"/>
  </sheetData>
  <mergeCells count="29">
    <mergeCell ref="C33:D33"/>
    <mergeCell ref="E24:F24"/>
    <mergeCell ref="C26:D26"/>
    <mergeCell ref="C27:D27"/>
    <mergeCell ref="C28:D28"/>
    <mergeCell ref="C29:D29"/>
    <mergeCell ref="B11:C11"/>
    <mergeCell ref="E11:F11"/>
    <mergeCell ref="B3:K3"/>
    <mergeCell ref="B7:F7"/>
    <mergeCell ref="B8:F8"/>
    <mergeCell ref="B9:F9"/>
    <mergeCell ref="B10:C10"/>
    <mergeCell ref="J39:K39"/>
    <mergeCell ref="B12:C12"/>
    <mergeCell ref="B25:C25"/>
    <mergeCell ref="C19:D19"/>
    <mergeCell ref="C20:D20"/>
    <mergeCell ref="C13:D13"/>
    <mergeCell ref="C14:D14"/>
    <mergeCell ref="C15:D15"/>
    <mergeCell ref="C16:D16"/>
    <mergeCell ref="C17:D17"/>
    <mergeCell ref="C18:D18"/>
    <mergeCell ref="B24:C24"/>
    <mergeCell ref="B23:C23"/>
    <mergeCell ref="C30:D30"/>
    <mergeCell ref="C31:D31"/>
    <mergeCell ref="C32:D32"/>
  </mergeCells>
  <hyperlinks>
    <hyperlink ref="B3" location="Contents!A1" display="Back to index page" xr:uid="{B231615E-05FF-4BA2-900F-BB2D61F955E1}"/>
    <hyperlink ref="B3:K3" location="CONTENTS!A1" display="Back to contents page" xr:uid="{4B1A3B0D-7A5E-4DCD-830E-AEDC8B41AC01}"/>
  </hyperlinks>
  <pageMargins left="0.7" right="0.7" top="0.75" bottom="0.75" header="0.3" footer="0.3"/>
  <pageSetup paperSize="9" orientation="landscape"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44">
    <tabColor rgb="FF007272"/>
  </sheetPr>
  <dimension ref="B1:T70"/>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53.140625" style="25" customWidth="1"/>
    <col min="4" max="14" width="8.5703125" style="25" customWidth="1"/>
    <col min="15" max="15" width="11.140625" style="25" customWidth="1"/>
    <col min="16" max="16" width="8.5703125" style="25" customWidth="1"/>
    <col min="17" max="16384" width="11.42578125" style="25"/>
  </cols>
  <sheetData>
    <row r="1" spans="2:17" s="10" customFormat="1" ht="11.25" customHeight="1">
      <c r="B1" s="7"/>
      <c r="C1" s="7"/>
      <c r="D1" s="7"/>
      <c r="E1" s="7"/>
      <c r="F1" s="7"/>
      <c r="G1" s="7"/>
      <c r="H1" s="7"/>
      <c r="I1" s="7"/>
      <c r="J1" s="7"/>
      <c r="K1" s="7"/>
      <c r="L1" s="7"/>
      <c r="M1" s="7"/>
      <c r="N1" s="7"/>
      <c r="O1" s="7"/>
      <c r="P1" s="7"/>
    </row>
    <row r="2" spans="2:17" s="10" customFormat="1" ht="5.25" customHeight="1">
      <c r="B2" s="7"/>
      <c r="C2" s="7"/>
      <c r="D2" s="7"/>
      <c r="E2" s="8"/>
      <c r="F2" s="8"/>
      <c r="G2" s="9"/>
      <c r="H2" s="9"/>
      <c r="I2" s="9"/>
    </row>
    <row r="3" spans="2:17" s="12" customFormat="1" ht="12.75" customHeight="1">
      <c r="B3" s="2410" t="s">
        <v>280</v>
      </c>
      <c r="C3" s="2430"/>
      <c r="D3" s="2430"/>
      <c r="E3" s="2430"/>
      <c r="F3" s="2430"/>
      <c r="G3" s="2430"/>
      <c r="H3" s="2430"/>
      <c r="I3" s="2430"/>
    </row>
    <row r="4" spans="2:17" s="10" customFormat="1" ht="5.25" customHeight="1">
      <c r="B4" s="7"/>
      <c r="C4" s="7"/>
      <c r="D4" s="7"/>
      <c r="E4" s="8"/>
      <c r="F4" s="8"/>
      <c r="G4" s="9"/>
      <c r="H4" s="9"/>
      <c r="I4" s="9"/>
      <c r="K4" s="7"/>
      <c r="L4" s="7"/>
    </row>
    <row r="5" spans="2:17" s="6" customFormat="1" ht="15.75" customHeight="1">
      <c r="B5" s="969" t="s">
        <v>1088</v>
      </c>
    </row>
    <row r="6" spans="2:17" ht="11.25" customHeight="1"/>
    <row r="7" spans="2:17" ht="11.25" customHeight="1">
      <c r="B7" s="2498" t="s">
        <v>1089</v>
      </c>
      <c r="C7" s="2498"/>
      <c r="D7" s="2498"/>
      <c r="E7" s="2498"/>
      <c r="F7" s="2498"/>
      <c r="G7" s="2498"/>
      <c r="H7" s="2498"/>
      <c r="I7" s="2498"/>
      <c r="J7" s="2498"/>
      <c r="K7" s="2498"/>
      <c r="L7" s="2498"/>
      <c r="M7" s="2498"/>
      <c r="N7" s="2498"/>
      <c r="O7" s="2498"/>
    </row>
    <row r="8" spans="2:17" ht="11.25" customHeight="1">
      <c r="B8" s="779"/>
      <c r="C8" s="779"/>
      <c r="D8" s="779"/>
      <c r="E8" s="779"/>
      <c r="F8" s="779"/>
      <c r="G8" s="779"/>
      <c r="H8" s="779"/>
      <c r="I8" s="779"/>
      <c r="J8" s="779"/>
      <c r="K8" s="779"/>
      <c r="L8" s="779"/>
      <c r="M8" s="779"/>
      <c r="N8" s="779"/>
      <c r="O8" s="779"/>
    </row>
    <row r="9" spans="2:17" ht="11.25" customHeight="1">
      <c r="B9" s="405"/>
      <c r="C9" s="405"/>
      <c r="D9" s="405"/>
      <c r="E9" s="405"/>
      <c r="F9" s="405"/>
      <c r="G9" s="405"/>
      <c r="H9" s="405"/>
      <c r="I9" s="405"/>
      <c r="J9" s="405"/>
      <c r="K9" s="405"/>
      <c r="L9" s="405"/>
      <c r="M9" s="405"/>
      <c r="N9" s="405"/>
      <c r="O9" s="405"/>
    </row>
    <row r="10" spans="2:17" ht="11.25" customHeight="1">
      <c r="B10" s="2491" t="s">
        <v>2662</v>
      </c>
      <c r="C10" s="2492"/>
      <c r="D10" s="1212" t="s">
        <v>292</v>
      </c>
      <c r="E10" s="1212" t="s">
        <v>294</v>
      </c>
      <c r="F10" s="1212" t="s">
        <v>296</v>
      </c>
      <c r="G10" s="1212" t="s">
        <v>298</v>
      </c>
      <c r="H10" s="1212" t="s">
        <v>303</v>
      </c>
      <c r="I10" s="1212" t="s">
        <v>310</v>
      </c>
      <c r="J10" s="1212" t="s">
        <v>312</v>
      </c>
      <c r="K10" s="1212" t="s">
        <v>317</v>
      </c>
      <c r="L10" s="1212" t="s">
        <v>323</v>
      </c>
      <c r="M10" s="1212" t="s">
        <v>346</v>
      </c>
      <c r="N10" s="1212" t="s">
        <v>370</v>
      </c>
      <c r="O10" s="1212" t="s">
        <v>755</v>
      </c>
    </row>
    <row r="11" spans="2:17" ht="11.25" customHeight="1">
      <c r="D11" s="2493" t="s">
        <v>914</v>
      </c>
      <c r="E11" s="2494"/>
      <c r="F11" s="2494"/>
      <c r="G11" s="2494"/>
      <c r="H11" s="2494"/>
      <c r="I11" s="2494"/>
      <c r="J11" s="2494"/>
      <c r="K11" s="2494"/>
      <c r="L11" s="2494"/>
      <c r="M11" s="2494"/>
      <c r="N11" s="1372"/>
      <c r="O11" s="386" t="s">
        <v>1090</v>
      </c>
      <c r="P11" s="2495"/>
    </row>
    <row r="12" spans="2:17" ht="11.25" customHeight="1">
      <c r="B12" s="2496" t="s">
        <v>286</v>
      </c>
      <c r="C12" s="2497"/>
      <c r="D12" s="1381" t="s">
        <v>915</v>
      </c>
      <c r="E12" s="1381" t="s">
        <v>916</v>
      </c>
      <c r="F12" s="1381" t="s">
        <v>917</v>
      </c>
      <c r="G12" s="1381" t="s">
        <v>918</v>
      </c>
      <c r="H12" s="1381" t="s">
        <v>919</v>
      </c>
      <c r="I12" s="1381" t="s">
        <v>921</v>
      </c>
      <c r="J12" s="1381" t="s">
        <v>922</v>
      </c>
      <c r="K12" s="1381" t="s">
        <v>923</v>
      </c>
      <c r="L12" s="1381" t="s">
        <v>782</v>
      </c>
      <c r="M12" s="1381" t="s">
        <v>787</v>
      </c>
      <c r="N12" s="1382" t="s">
        <v>927</v>
      </c>
      <c r="O12" s="1382" t="s">
        <v>1050</v>
      </c>
      <c r="P12" s="2495"/>
    </row>
    <row r="13" spans="2:17" ht="11.25" customHeight="1">
      <c r="B13" s="458">
        <v>1</v>
      </c>
      <c r="C13" s="163" t="s">
        <v>906</v>
      </c>
      <c r="D13" s="375">
        <v>1337.2876289999999</v>
      </c>
      <c r="E13" s="375"/>
      <c r="F13" s="375"/>
      <c r="G13" s="375"/>
      <c r="H13" s="375">
        <v>0</v>
      </c>
      <c r="I13" s="375"/>
      <c r="J13" s="375"/>
      <c r="K13" s="375"/>
      <c r="L13" s="375"/>
      <c r="M13" s="375"/>
      <c r="N13" s="2204"/>
      <c r="O13" s="375">
        <v>1337.2876289999999</v>
      </c>
      <c r="P13" s="82"/>
      <c r="Q13" s="709"/>
    </row>
    <row r="14" spans="2:17" ht="11.25" customHeight="1">
      <c r="B14" s="12">
        <v>2</v>
      </c>
      <c r="C14" s="163" t="s">
        <v>573</v>
      </c>
      <c r="D14" s="1119">
        <v>1200.92029</v>
      </c>
      <c r="E14" s="1119"/>
      <c r="F14" s="1119"/>
      <c r="G14" s="1119"/>
      <c r="H14" s="1119">
        <v>32.447952999999998</v>
      </c>
      <c r="I14" s="1119"/>
      <c r="J14" s="1119"/>
      <c r="K14" s="1119"/>
      <c r="L14" s="1119"/>
      <c r="M14" s="1119"/>
      <c r="N14" s="2205"/>
      <c r="O14" s="375">
        <v>1233.3682429999999</v>
      </c>
      <c r="P14" s="83"/>
      <c r="Q14" s="709"/>
    </row>
    <row r="15" spans="2:17" ht="11.25" customHeight="1">
      <c r="B15" s="12">
        <v>3</v>
      </c>
      <c r="C15" s="163" t="s">
        <v>574</v>
      </c>
      <c r="D15" s="1119">
        <v>283.81286899999998</v>
      </c>
      <c r="E15" s="1119"/>
      <c r="F15" s="1119"/>
      <c r="G15" s="1119"/>
      <c r="H15" s="1119">
        <v>87.237634</v>
      </c>
      <c r="I15" s="1119"/>
      <c r="J15" s="1119"/>
      <c r="K15" s="1119"/>
      <c r="L15" s="1119"/>
      <c r="M15" s="1119"/>
      <c r="N15" s="2205"/>
      <c r="O15" s="375">
        <v>371.05050299999999</v>
      </c>
      <c r="P15" s="83"/>
      <c r="Q15" s="709"/>
    </row>
    <row r="16" spans="2:17" ht="11.25" customHeight="1">
      <c r="B16" s="12">
        <v>4</v>
      </c>
      <c r="C16" s="163" t="s">
        <v>575</v>
      </c>
      <c r="D16" s="1119">
        <v>654.821054</v>
      </c>
      <c r="E16" s="1119"/>
      <c r="F16" s="1119"/>
      <c r="G16" s="1119"/>
      <c r="H16" s="1119">
        <v>0</v>
      </c>
      <c r="I16" s="1119"/>
      <c r="J16" s="1119"/>
      <c r="K16" s="1119"/>
      <c r="L16" s="1119"/>
      <c r="M16" s="1119"/>
      <c r="N16" s="2205"/>
      <c r="O16" s="375">
        <v>654.821054</v>
      </c>
      <c r="P16" s="83"/>
      <c r="Q16" s="709"/>
    </row>
    <row r="17" spans="2:20" ht="11.25" customHeight="1">
      <c r="B17" s="12">
        <v>5</v>
      </c>
      <c r="C17" s="163" t="s">
        <v>576</v>
      </c>
      <c r="D17" s="1119">
        <v>377.70596499999999</v>
      </c>
      <c r="E17" s="1119"/>
      <c r="F17" s="1119"/>
      <c r="G17" s="1119"/>
      <c r="H17" s="1119">
        <v>0</v>
      </c>
      <c r="I17" s="1119"/>
      <c r="J17" s="1119"/>
      <c r="K17" s="1119"/>
      <c r="L17" s="1119"/>
      <c r="M17" s="1119"/>
      <c r="N17" s="2205"/>
      <c r="O17" s="375">
        <v>377.70596499999999</v>
      </c>
      <c r="P17" s="83"/>
      <c r="Q17" s="709"/>
    </row>
    <row r="18" spans="2:20" ht="11.25" customHeight="1">
      <c r="B18" s="12">
        <v>6</v>
      </c>
      <c r="C18" s="163" t="s">
        <v>577</v>
      </c>
      <c r="D18" s="375"/>
      <c r="E18" s="375">
        <v>7629.8500516111299</v>
      </c>
      <c r="F18" s="375"/>
      <c r="G18" s="375"/>
      <c r="H18" s="375">
        <v>8400.4569170570394</v>
      </c>
      <c r="I18" s="375">
        <v>853.98660400000006</v>
      </c>
      <c r="J18" s="375"/>
      <c r="K18" s="375">
        <v>38.045642999999998</v>
      </c>
      <c r="L18" s="375"/>
      <c r="M18" s="375">
        <v>3.0793905226664999</v>
      </c>
      <c r="N18" s="2204">
        <v>12715.296136650801</v>
      </c>
      <c r="O18" s="375">
        <v>29640.714742841701</v>
      </c>
      <c r="P18" s="82"/>
      <c r="Q18" s="709"/>
    </row>
    <row r="19" spans="2:20" ht="11.25" customHeight="1">
      <c r="B19" s="12">
        <v>7</v>
      </c>
      <c r="C19" s="163" t="s">
        <v>578</v>
      </c>
      <c r="D19" s="375"/>
      <c r="E19" s="2231"/>
      <c r="F19" s="2231"/>
      <c r="G19" s="2231"/>
      <c r="H19" s="2206">
        <v>427.84717499999999</v>
      </c>
      <c r="I19" s="2206">
        <v>760.56447100000003</v>
      </c>
      <c r="J19" s="375"/>
      <c r="K19" s="375">
        <v>4.7930559634124998</v>
      </c>
      <c r="L19" s="375">
        <v>2579.3939825346301</v>
      </c>
      <c r="M19" s="375"/>
      <c r="N19" s="2204">
        <v>4.2537019999999997</v>
      </c>
      <c r="O19" s="375">
        <v>3776.8523864980498</v>
      </c>
      <c r="P19" s="82"/>
      <c r="Q19" s="709"/>
    </row>
    <row r="20" spans="2:20" ht="11.25" customHeight="1">
      <c r="B20" s="12">
        <v>8</v>
      </c>
      <c r="C20" s="163" t="s">
        <v>579</v>
      </c>
      <c r="D20" s="375"/>
      <c r="E20" s="375"/>
      <c r="F20" s="375"/>
      <c r="G20" s="375"/>
      <c r="H20" s="375"/>
      <c r="I20" s="375"/>
      <c r="J20" s="375"/>
      <c r="K20" s="375">
        <v>702.59297248191899</v>
      </c>
      <c r="L20" s="375">
        <v>29.329688102094</v>
      </c>
      <c r="M20" s="375"/>
      <c r="N20" s="2204"/>
      <c r="O20" s="375">
        <v>731.92266058401299</v>
      </c>
      <c r="P20" s="82"/>
      <c r="Q20" s="709"/>
    </row>
    <row r="21" spans="2:20" ht="11.25" customHeight="1">
      <c r="B21" s="12">
        <v>9</v>
      </c>
      <c r="C21" s="546" t="s">
        <v>1091</v>
      </c>
      <c r="D21" s="375"/>
      <c r="E21" s="375"/>
      <c r="F21" s="375"/>
      <c r="G21" s="375"/>
      <c r="H21" s="375"/>
      <c r="I21" s="375"/>
      <c r="J21" s="375"/>
      <c r="K21" s="375"/>
      <c r="L21" s="375"/>
      <c r="M21" s="375"/>
      <c r="N21" s="375"/>
      <c r="O21" s="375"/>
      <c r="P21" s="82"/>
      <c r="Q21" s="709"/>
    </row>
    <row r="22" spans="2:20" ht="11.25" customHeight="1">
      <c r="B22" s="12">
        <v>10</v>
      </c>
      <c r="C22" s="163" t="s">
        <v>1092</v>
      </c>
      <c r="D22" s="1119"/>
      <c r="E22" s="1119"/>
      <c r="F22" s="1119"/>
      <c r="G22" s="1119"/>
      <c r="H22" s="1119"/>
      <c r="I22" s="1119"/>
      <c r="J22" s="1119"/>
      <c r="K22" s="1119"/>
      <c r="L22" s="1119">
        <v>20.162326855210399</v>
      </c>
      <c r="M22" s="1119">
        <v>659.07200999999998</v>
      </c>
      <c r="N22" s="1119"/>
      <c r="O22" s="375">
        <v>679.23433685521036</v>
      </c>
      <c r="P22" s="1107"/>
      <c r="Q22" s="709"/>
    </row>
    <row r="23" spans="2:20" s="34" customFormat="1" ht="11.25" customHeight="1">
      <c r="B23" s="458">
        <v>11</v>
      </c>
      <c r="C23" s="2207" t="s">
        <v>1093</v>
      </c>
      <c r="D23" s="1120">
        <v>3854.5478069999999</v>
      </c>
      <c r="E23" s="1120">
        <v>7629.8500516111299</v>
      </c>
      <c r="F23" s="1120"/>
      <c r="G23" s="1120"/>
      <c r="H23" s="1120">
        <v>8947.9896790570401</v>
      </c>
      <c r="I23" s="1120">
        <v>1614.5510750000001</v>
      </c>
      <c r="J23" s="1120"/>
      <c r="K23" s="1120">
        <v>745.43167144533197</v>
      </c>
      <c r="L23" s="1120">
        <v>2628.8859974919401</v>
      </c>
      <c r="M23" s="1120">
        <v>662.15140052266599</v>
      </c>
      <c r="N23" s="1120">
        <v>12719.549838650801</v>
      </c>
      <c r="O23" s="1120">
        <v>38802.957520778982</v>
      </c>
      <c r="P23" s="2176"/>
      <c r="Q23" s="709"/>
      <c r="R23" s="25"/>
      <c r="S23" s="25"/>
      <c r="T23" s="25"/>
    </row>
    <row r="24" spans="2:20" ht="11.25" customHeight="1">
      <c r="B24" s="458"/>
      <c r="C24" s="3"/>
      <c r="D24" s="3"/>
      <c r="E24" s="3"/>
      <c r="F24" s="3"/>
      <c r="G24" s="3"/>
      <c r="H24" s="3"/>
      <c r="I24" s="3"/>
      <c r="J24" s="3"/>
      <c r="K24" s="3"/>
      <c r="L24" s="3"/>
      <c r="M24" s="3"/>
      <c r="N24" s="3"/>
      <c r="O24" s="3"/>
    </row>
    <row r="25" spans="2:20" ht="11.25" customHeight="1">
      <c r="B25" s="12"/>
      <c r="N25" s="3"/>
    </row>
    <row r="26" spans="2:20">
      <c r="B26" s="12"/>
      <c r="N26" s="3"/>
    </row>
    <row r="27" spans="2:20" ht="11.25" customHeight="1">
      <c r="B27" s="2491" t="s">
        <v>2469</v>
      </c>
      <c r="C27" s="2492"/>
      <c r="D27" s="1212" t="s">
        <v>292</v>
      </c>
      <c r="E27" s="1212" t="s">
        <v>294</v>
      </c>
      <c r="F27" s="1212" t="s">
        <v>296</v>
      </c>
      <c r="G27" s="1212" t="s">
        <v>298</v>
      </c>
      <c r="H27" s="1212" t="s">
        <v>303</v>
      </c>
      <c r="I27" s="1212" t="s">
        <v>310</v>
      </c>
      <c r="J27" s="1212" t="s">
        <v>312</v>
      </c>
      <c r="K27" s="1212" t="s">
        <v>317</v>
      </c>
      <c r="L27" s="1212" t="s">
        <v>323</v>
      </c>
      <c r="M27" s="1212" t="s">
        <v>346</v>
      </c>
      <c r="N27" s="1213" t="s">
        <v>370</v>
      </c>
      <c r="O27" s="1212" t="s">
        <v>755</v>
      </c>
    </row>
    <row r="28" spans="2:20" ht="11.25" customHeight="1">
      <c r="D28" s="2493" t="s">
        <v>914</v>
      </c>
      <c r="E28" s="2494"/>
      <c r="F28" s="2494"/>
      <c r="G28" s="2494"/>
      <c r="H28" s="2494"/>
      <c r="I28" s="2494"/>
      <c r="J28" s="2494"/>
      <c r="K28" s="2494"/>
      <c r="L28" s="2494"/>
      <c r="M28" s="2494"/>
      <c r="N28" s="1383"/>
      <c r="O28" s="386" t="s">
        <v>1090</v>
      </c>
      <c r="P28" s="2495"/>
    </row>
    <row r="29" spans="2:20" ht="11.25" customHeight="1">
      <c r="B29" s="2496" t="s">
        <v>286</v>
      </c>
      <c r="C29" s="2497"/>
      <c r="D29" s="1381" t="s">
        <v>915</v>
      </c>
      <c r="E29" s="1381" t="s">
        <v>916</v>
      </c>
      <c r="F29" s="1381" t="s">
        <v>917</v>
      </c>
      <c r="G29" s="1381" t="s">
        <v>918</v>
      </c>
      <c r="H29" s="1381" t="s">
        <v>919</v>
      </c>
      <c r="I29" s="1381" t="s">
        <v>921</v>
      </c>
      <c r="J29" s="1381" t="s">
        <v>922</v>
      </c>
      <c r="K29" s="1381" t="s">
        <v>923</v>
      </c>
      <c r="L29" s="1381" t="s">
        <v>782</v>
      </c>
      <c r="M29" s="1381" t="s">
        <v>787</v>
      </c>
      <c r="N29" s="1351" t="s">
        <v>927</v>
      </c>
      <c r="O29" s="1382" t="s">
        <v>1050</v>
      </c>
      <c r="P29" s="2495"/>
    </row>
    <row r="30" spans="2:20" ht="11.25" customHeight="1">
      <c r="B30" s="458">
        <v>1</v>
      </c>
      <c r="C30" s="238" t="s">
        <v>906</v>
      </c>
      <c r="D30" s="195">
        <v>1165.892924</v>
      </c>
      <c r="E30" s="195"/>
      <c r="F30" s="195"/>
      <c r="G30" s="195"/>
      <c r="H30" s="195"/>
      <c r="I30" s="195"/>
      <c r="J30" s="195"/>
      <c r="K30" s="195"/>
      <c r="L30" s="195"/>
      <c r="M30" s="195"/>
      <c r="N30" s="375"/>
      <c r="O30" s="195">
        <v>1165.892924</v>
      </c>
      <c r="P30" s="82"/>
    </row>
    <row r="31" spans="2:20" ht="11.25" customHeight="1">
      <c r="B31" s="12">
        <v>2</v>
      </c>
      <c r="C31" s="238" t="s">
        <v>573</v>
      </c>
      <c r="D31" s="451">
        <v>715.74137099999996</v>
      </c>
      <c r="E31" s="451"/>
      <c r="F31" s="451"/>
      <c r="G31" s="451"/>
      <c r="H31" s="451">
        <v>11.71442</v>
      </c>
      <c r="I31" s="451"/>
      <c r="J31" s="451"/>
      <c r="K31" s="451"/>
      <c r="L31" s="451"/>
      <c r="M31" s="451"/>
      <c r="N31" s="1119"/>
      <c r="O31" s="195">
        <v>727.45579099999998</v>
      </c>
      <c r="P31" s="83"/>
    </row>
    <row r="32" spans="2:20" ht="11.25" customHeight="1">
      <c r="B32" s="12">
        <v>3</v>
      </c>
      <c r="C32" s="238" t="s">
        <v>574</v>
      </c>
      <c r="D32" s="451">
        <v>184.95896099999999</v>
      </c>
      <c r="E32" s="451"/>
      <c r="F32" s="451"/>
      <c r="G32" s="451"/>
      <c r="H32" s="451">
        <v>32.974929000000003</v>
      </c>
      <c r="I32" s="451"/>
      <c r="J32" s="451"/>
      <c r="K32" s="451"/>
      <c r="L32" s="451"/>
      <c r="M32" s="451"/>
      <c r="N32" s="1119"/>
      <c r="O32" s="195">
        <v>217.93388999999999</v>
      </c>
      <c r="P32" s="83"/>
    </row>
    <row r="33" spans="2:20" ht="11.25" customHeight="1">
      <c r="B33" s="12">
        <v>4</v>
      </c>
      <c r="C33" s="238" t="s">
        <v>575</v>
      </c>
      <c r="D33" s="451">
        <v>2310.75423</v>
      </c>
      <c r="E33" s="451"/>
      <c r="F33" s="451"/>
      <c r="G33" s="451"/>
      <c r="H33" s="451"/>
      <c r="I33" s="451"/>
      <c r="J33" s="451"/>
      <c r="K33" s="451"/>
      <c r="L33" s="451"/>
      <c r="M33" s="451"/>
      <c r="N33" s="1119"/>
      <c r="O33" s="195">
        <v>2310.75423</v>
      </c>
      <c r="P33" s="83"/>
    </row>
    <row r="34" spans="2:20" ht="11.25" customHeight="1">
      <c r="B34" s="12">
        <v>5</v>
      </c>
      <c r="C34" s="238" t="s">
        <v>576</v>
      </c>
      <c r="D34" s="451"/>
      <c r="E34" s="451"/>
      <c r="F34" s="451"/>
      <c r="G34" s="451"/>
      <c r="H34" s="451"/>
      <c r="I34" s="451"/>
      <c r="J34" s="451"/>
      <c r="K34" s="451"/>
      <c r="L34" s="451"/>
      <c r="M34" s="451"/>
      <c r="N34" s="1119"/>
      <c r="O34" s="195"/>
      <c r="P34" s="83"/>
    </row>
    <row r="35" spans="2:20" ht="11.25" customHeight="1">
      <c r="B35" s="12">
        <v>6</v>
      </c>
      <c r="C35" s="238" t="s">
        <v>577</v>
      </c>
      <c r="D35" s="195"/>
      <c r="E35" s="195">
        <v>8200.9750301345102</v>
      </c>
      <c r="F35" s="195"/>
      <c r="G35" s="195"/>
      <c r="H35" s="195">
        <v>11863.265006236101</v>
      </c>
      <c r="I35" s="195">
        <v>8241.6318612467094</v>
      </c>
      <c r="J35" s="195"/>
      <c r="K35" s="195"/>
      <c r="L35" s="195"/>
      <c r="M35" s="195"/>
      <c r="N35" s="375"/>
      <c r="O35" s="195">
        <v>28305.8718976173</v>
      </c>
      <c r="P35" s="83"/>
    </row>
    <row r="36" spans="2:20" ht="11.25" customHeight="1">
      <c r="B36" s="12">
        <v>7</v>
      </c>
      <c r="C36" s="238" t="s">
        <v>578</v>
      </c>
      <c r="D36" s="195"/>
      <c r="E36" s="65"/>
      <c r="F36" s="65"/>
      <c r="G36" s="65"/>
      <c r="H36" s="452">
        <v>244.495284</v>
      </c>
      <c r="I36" s="452">
        <v>576.04188899999997</v>
      </c>
      <c r="J36" s="195"/>
      <c r="K36" s="195"/>
      <c r="L36" s="195">
        <v>1987.20507847761</v>
      </c>
      <c r="M36" s="195"/>
      <c r="N36" s="375">
        <v>9.1688000000000006E-2</v>
      </c>
      <c r="O36" s="195">
        <v>2807.8339394776099</v>
      </c>
      <c r="P36" s="83"/>
    </row>
    <row r="37" spans="2:20" ht="11.25" customHeight="1">
      <c r="B37" s="12">
        <v>8</v>
      </c>
      <c r="C37" s="238" t="s">
        <v>579</v>
      </c>
      <c r="D37" s="195"/>
      <c r="E37" s="195"/>
      <c r="F37" s="195"/>
      <c r="G37" s="195"/>
      <c r="H37" s="195"/>
      <c r="I37" s="195"/>
      <c r="J37" s="195"/>
      <c r="K37" s="195">
        <v>1036.0162277657701</v>
      </c>
      <c r="L37" s="195">
        <v>49.224962778090003</v>
      </c>
      <c r="M37" s="195"/>
      <c r="N37" s="375"/>
      <c r="O37" s="195">
        <v>1085.2411905438601</v>
      </c>
      <c r="P37" s="83"/>
    </row>
    <row r="38" spans="2:20" ht="11.25" customHeight="1">
      <c r="B38" s="12">
        <v>9</v>
      </c>
      <c r="C38" s="241" t="s">
        <v>1091</v>
      </c>
      <c r="D38" s="195"/>
      <c r="E38" s="195"/>
      <c r="F38" s="195"/>
      <c r="G38" s="195"/>
      <c r="H38" s="195"/>
      <c r="I38" s="195"/>
      <c r="J38" s="195"/>
      <c r="K38" s="195"/>
      <c r="L38" s="195"/>
      <c r="M38" s="195"/>
      <c r="N38" s="375"/>
      <c r="O38" s="195"/>
      <c r="P38" s="83"/>
    </row>
    <row r="39" spans="2:20" ht="11.25" customHeight="1">
      <c r="B39" s="12">
        <v>10</v>
      </c>
      <c r="C39" s="238" t="s">
        <v>1092</v>
      </c>
      <c r="D39" s="451"/>
      <c r="E39" s="451"/>
      <c r="F39" s="451"/>
      <c r="G39" s="451"/>
      <c r="H39" s="451"/>
      <c r="I39" s="451"/>
      <c r="J39" s="451"/>
      <c r="K39" s="451"/>
      <c r="L39" s="451"/>
      <c r="M39" s="451">
        <v>266.688217203102</v>
      </c>
      <c r="N39" s="1119">
        <v>800.06465160930702</v>
      </c>
      <c r="O39" s="195">
        <v>266.688217203102</v>
      </c>
      <c r="P39" s="83"/>
    </row>
    <row r="40" spans="2:20" s="34" customFormat="1" ht="11.25" customHeight="1">
      <c r="B40" s="657">
        <v>11</v>
      </c>
      <c r="C40" s="685" t="s">
        <v>1093</v>
      </c>
      <c r="D40" s="751">
        <v>4377.3474859999997</v>
      </c>
      <c r="E40" s="751">
        <v>8200.9750301345102</v>
      </c>
      <c r="F40" s="751"/>
      <c r="G40" s="751"/>
      <c r="H40" s="751">
        <v>12152.4496392361</v>
      </c>
      <c r="I40" s="751">
        <v>8817.6737502467095</v>
      </c>
      <c r="J40" s="751"/>
      <c r="K40" s="751">
        <v>1036.0162277657701</v>
      </c>
      <c r="L40" s="751">
        <v>2036.4300412557</v>
      </c>
      <c r="M40" s="751">
        <v>266.688217203102</v>
      </c>
      <c r="N40" s="1120">
        <v>800.156339609307</v>
      </c>
      <c r="O40" s="751">
        <v>36887.672079841897</v>
      </c>
      <c r="P40" s="83"/>
      <c r="Q40" s="25"/>
      <c r="R40" s="25"/>
      <c r="S40" s="25"/>
      <c r="T40" s="25"/>
    </row>
    <row r="41" spans="2:20">
      <c r="N41" s="3"/>
      <c r="P41" s="83"/>
    </row>
    <row r="42" spans="2:20">
      <c r="P42" s="83"/>
    </row>
    <row r="44" spans="2:20">
      <c r="B44" s="87"/>
    </row>
    <row r="45" spans="2:20">
      <c r="B45" s="87"/>
    </row>
    <row r="46" spans="2:20">
      <c r="B46" s="24"/>
    </row>
    <row r="47" spans="2:20">
      <c r="B47" s="12"/>
    </row>
    <row r="48" spans="2:20">
      <c r="B48" s="12"/>
    </row>
    <row r="49" spans="2:15">
      <c r="B49" s="12"/>
    </row>
    <row r="50" spans="2:15">
      <c r="B50" s="12"/>
    </row>
    <row r="51" spans="2:15">
      <c r="B51" s="12"/>
    </row>
    <row r="52" spans="2:15">
      <c r="B52" s="12"/>
    </row>
    <row r="53" spans="2:15">
      <c r="B53" s="12"/>
    </row>
    <row r="54" spans="2:15">
      <c r="B54" s="12"/>
    </row>
    <row r="55" spans="2:15">
      <c r="B55" s="23"/>
      <c r="D55" s="32"/>
      <c r="E55" s="32"/>
      <c r="F55" s="32"/>
      <c r="G55" s="32"/>
      <c r="H55" s="32"/>
      <c r="I55" s="32"/>
      <c r="J55" s="32"/>
      <c r="K55" s="32"/>
      <c r="L55" s="32"/>
      <c r="M55" s="32"/>
      <c r="N55" s="32"/>
      <c r="O55" s="32"/>
    </row>
    <row r="56" spans="2:15">
      <c r="B56" s="23"/>
      <c r="D56" s="32"/>
      <c r="E56" s="32"/>
      <c r="F56" s="32"/>
      <c r="G56" s="32"/>
      <c r="H56" s="32"/>
      <c r="I56" s="32"/>
      <c r="J56" s="32"/>
      <c r="K56" s="32"/>
      <c r="L56" s="32"/>
      <c r="M56" s="32"/>
      <c r="N56" s="32"/>
      <c r="O56" s="32"/>
    </row>
    <row r="57" spans="2:15">
      <c r="B57" s="23"/>
      <c r="D57" s="32"/>
      <c r="E57" s="32"/>
      <c r="F57" s="32"/>
      <c r="G57" s="32"/>
      <c r="H57" s="32"/>
      <c r="I57" s="32"/>
      <c r="J57" s="32"/>
      <c r="K57" s="32"/>
      <c r="L57" s="32"/>
      <c r="M57" s="32"/>
      <c r="N57" s="32"/>
      <c r="O57" s="32"/>
    </row>
    <row r="58" spans="2:15">
      <c r="B58" s="23"/>
      <c r="D58" s="32"/>
      <c r="E58" s="32"/>
      <c r="F58" s="32"/>
      <c r="G58" s="32"/>
      <c r="H58" s="32"/>
      <c r="I58" s="32"/>
      <c r="J58" s="32"/>
      <c r="K58" s="32"/>
      <c r="L58" s="32"/>
      <c r="M58" s="32"/>
      <c r="N58" s="32"/>
      <c r="O58" s="32"/>
    </row>
    <row r="59" spans="2:15">
      <c r="B59" s="23"/>
      <c r="D59" s="32"/>
      <c r="E59" s="32"/>
      <c r="F59" s="32"/>
      <c r="G59" s="32"/>
      <c r="H59" s="32"/>
      <c r="I59" s="32"/>
      <c r="J59" s="32"/>
      <c r="K59" s="32"/>
      <c r="L59" s="32"/>
      <c r="M59" s="32"/>
      <c r="N59" s="32"/>
      <c r="O59" s="32"/>
    </row>
    <row r="60" spans="2:15">
      <c r="B60" s="23"/>
      <c r="D60" s="32"/>
      <c r="E60" s="32"/>
      <c r="F60" s="32"/>
      <c r="G60" s="32"/>
      <c r="H60" s="32"/>
      <c r="I60" s="32"/>
      <c r="J60" s="32"/>
      <c r="K60" s="32"/>
      <c r="L60" s="32"/>
      <c r="M60" s="32"/>
      <c r="N60" s="32"/>
      <c r="O60" s="32"/>
    </row>
    <row r="61" spans="2:15">
      <c r="B61" s="23"/>
      <c r="D61" s="32"/>
      <c r="E61" s="32"/>
      <c r="F61" s="32"/>
      <c r="G61" s="32"/>
      <c r="H61" s="32"/>
      <c r="I61" s="32"/>
      <c r="J61" s="32"/>
      <c r="K61" s="32"/>
      <c r="L61" s="32"/>
      <c r="M61" s="32"/>
      <c r="N61" s="32"/>
      <c r="O61" s="32"/>
    </row>
    <row r="62" spans="2:15">
      <c r="B62" s="23"/>
      <c r="D62" s="32"/>
      <c r="E62" s="32"/>
      <c r="F62" s="32"/>
      <c r="G62" s="32"/>
      <c r="H62" s="32"/>
      <c r="I62" s="32"/>
      <c r="J62" s="32"/>
      <c r="K62" s="32"/>
      <c r="L62" s="32"/>
      <c r="M62" s="32"/>
      <c r="N62" s="32"/>
      <c r="O62" s="32"/>
    </row>
    <row r="63" spans="2:15">
      <c r="D63" s="32"/>
      <c r="E63" s="32"/>
      <c r="F63" s="32"/>
      <c r="G63" s="32"/>
      <c r="H63" s="32"/>
      <c r="I63" s="32"/>
      <c r="J63" s="32"/>
      <c r="K63" s="32"/>
      <c r="L63" s="32"/>
      <c r="M63" s="32"/>
      <c r="N63" s="32"/>
      <c r="O63" s="32"/>
    </row>
    <row r="64" spans="2:15">
      <c r="D64" s="32"/>
      <c r="E64" s="32"/>
      <c r="F64" s="32"/>
      <c r="G64" s="32"/>
      <c r="H64" s="32"/>
      <c r="I64" s="32"/>
      <c r="J64" s="32"/>
      <c r="K64" s="32"/>
      <c r="L64" s="32"/>
      <c r="M64" s="32"/>
      <c r="N64" s="32"/>
      <c r="O64" s="32"/>
    </row>
    <row r="65" spans="4:15">
      <c r="D65" s="32"/>
      <c r="E65" s="32"/>
      <c r="F65" s="32"/>
      <c r="G65" s="32"/>
      <c r="H65" s="32"/>
      <c r="I65" s="32"/>
      <c r="J65" s="32"/>
      <c r="K65" s="32"/>
      <c r="L65" s="32"/>
      <c r="M65" s="32"/>
      <c r="N65" s="32"/>
      <c r="O65" s="32"/>
    </row>
    <row r="66" spans="4:15">
      <c r="D66" s="32"/>
      <c r="E66" s="32"/>
      <c r="F66" s="32"/>
      <c r="G66" s="32"/>
      <c r="H66" s="32"/>
      <c r="I66" s="32"/>
      <c r="J66" s="32"/>
      <c r="K66" s="32"/>
      <c r="L66" s="32"/>
      <c r="M66" s="32"/>
      <c r="N66" s="32"/>
      <c r="O66" s="32"/>
    </row>
    <row r="67" spans="4:15">
      <c r="D67" s="32"/>
      <c r="E67" s="32"/>
      <c r="F67" s="32"/>
      <c r="G67" s="32"/>
      <c r="H67" s="32"/>
      <c r="I67" s="32"/>
      <c r="J67" s="32"/>
      <c r="K67" s="32"/>
      <c r="L67" s="32"/>
      <c r="M67" s="32"/>
      <c r="N67" s="32"/>
      <c r="O67" s="32"/>
    </row>
    <row r="68" spans="4:15">
      <c r="D68" s="32"/>
      <c r="E68" s="32"/>
      <c r="F68" s="32"/>
      <c r="G68" s="32"/>
      <c r="H68" s="32"/>
      <c r="I68" s="32"/>
      <c r="J68" s="32"/>
      <c r="K68" s="32"/>
      <c r="L68" s="32"/>
      <c r="M68" s="32"/>
      <c r="N68" s="32"/>
      <c r="O68" s="32"/>
    </row>
    <row r="69" spans="4:15">
      <c r="D69" s="32"/>
      <c r="E69" s="32"/>
      <c r="F69" s="32"/>
      <c r="G69" s="32"/>
      <c r="H69" s="32"/>
      <c r="I69" s="32"/>
      <c r="J69" s="32"/>
      <c r="K69" s="32"/>
      <c r="L69" s="32"/>
      <c r="M69" s="32"/>
      <c r="N69" s="32"/>
      <c r="O69" s="32"/>
    </row>
    <row r="70" spans="4:15">
      <c r="D70" s="32"/>
      <c r="E70" s="32"/>
      <c r="F70" s="32"/>
      <c r="G70" s="32"/>
      <c r="H70" s="32"/>
      <c r="I70" s="32"/>
      <c r="J70" s="32"/>
      <c r="K70" s="32"/>
      <c r="L70" s="32"/>
      <c r="M70" s="32"/>
      <c r="N70" s="32"/>
      <c r="O70" s="32"/>
    </row>
  </sheetData>
  <mergeCells count="10">
    <mergeCell ref="B27:C27"/>
    <mergeCell ref="D28:M28"/>
    <mergeCell ref="P28:P29"/>
    <mergeCell ref="B29:C29"/>
    <mergeCell ref="B3:I3"/>
    <mergeCell ref="P11:P12"/>
    <mergeCell ref="D11:M11"/>
    <mergeCell ref="B10:C10"/>
    <mergeCell ref="B12:C12"/>
    <mergeCell ref="B7:O7"/>
  </mergeCells>
  <hyperlinks>
    <hyperlink ref="B3" location="Contents!A1" display="Back to index page" xr:uid="{00000000-0004-0000-25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9">
    <tabColor rgb="FF007272"/>
  </sheetPr>
  <dimension ref="A1:L32"/>
  <sheetViews>
    <sheetView showGridLines="0" showRowColHeaders="0" zoomScaleNormal="100" zoomScaleSheetLayoutView="100" workbookViewId="0"/>
  </sheetViews>
  <sheetFormatPr baseColWidth="10" defaultColWidth="11.42578125" defaultRowHeight="15"/>
  <cols>
    <col min="1" max="1" width="2.5703125" style="18" customWidth="1"/>
    <col min="2" max="2" width="4.85546875" style="18" customWidth="1"/>
    <col min="3" max="3" width="2.5703125" style="18" customWidth="1"/>
    <col min="4" max="4" width="35.85546875" style="18" customWidth="1"/>
    <col min="5" max="8" width="12" style="6" customWidth="1"/>
    <col min="9" max="9" width="13.42578125" style="6" bestFit="1" customWidth="1"/>
    <col min="10" max="10" width="12" style="6" customWidth="1"/>
    <col min="11" max="11" width="102.85546875" style="6" customWidth="1"/>
    <col min="12" max="16384" width="11.42578125" style="6"/>
  </cols>
  <sheetData>
    <row r="1" spans="1:11" s="10" customFormat="1" ht="11.25" customHeight="1">
      <c r="A1" s="7"/>
      <c r="B1" s="7"/>
      <c r="C1" s="7"/>
      <c r="D1" s="7"/>
      <c r="E1" s="8"/>
      <c r="F1" s="8"/>
      <c r="G1" s="9"/>
      <c r="H1" s="9"/>
      <c r="I1" s="9"/>
    </row>
    <row r="2" spans="1:11" s="10" customFormat="1" ht="5.25" customHeight="1">
      <c r="A2" s="7"/>
      <c r="B2" s="7"/>
      <c r="C2" s="7"/>
      <c r="D2" s="7"/>
      <c r="E2" s="8"/>
      <c r="F2" s="8"/>
      <c r="G2" s="9"/>
      <c r="H2" s="9"/>
      <c r="I2" s="9"/>
    </row>
    <row r="3" spans="1:11" s="12" customFormat="1" ht="12.75" customHeight="1">
      <c r="A3" s="11"/>
      <c r="B3" s="960" t="s">
        <v>280</v>
      </c>
      <c r="C3" s="1241"/>
      <c r="D3" s="1241"/>
      <c r="E3" s="1241"/>
      <c r="F3" s="1241"/>
      <c r="G3" s="1241"/>
      <c r="H3" s="1241"/>
      <c r="I3" s="1241"/>
      <c r="J3" s="1241"/>
    </row>
    <row r="4" spans="1:11" s="10" customFormat="1" ht="5.25" customHeight="1">
      <c r="A4" s="7"/>
      <c r="B4" s="7"/>
      <c r="C4" s="7"/>
      <c r="D4" s="7"/>
      <c r="E4" s="7"/>
      <c r="F4" s="8"/>
      <c r="G4" s="8"/>
      <c r="H4" s="9"/>
      <c r="I4" s="9"/>
      <c r="J4" s="9"/>
      <c r="K4" s="7"/>
    </row>
    <row r="5" spans="1:11" ht="15.75">
      <c r="A5" s="13"/>
      <c r="B5" s="2444" t="s">
        <v>876</v>
      </c>
      <c r="C5" s="2444"/>
      <c r="D5" s="2444"/>
      <c r="E5"/>
      <c r="F5" s="14"/>
      <c r="G5"/>
      <c r="H5"/>
    </row>
    <row r="6" spans="1:11" ht="11.25" customHeight="1">
      <c r="A6" s="13"/>
      <c r="B6" s="13"/>
      <c r="C6" s="14"/>
      <c r="D6" s="14"/>
    </row>
    <row r="7" spans="1:11" ht="22.5" customHeight="1">
      <c r="A7" s="13"/>
      <c r="B7" s="2500" t="s">
        <v>877</v>
      </c>
      <c r="C7" s="2414"/>
      <c r="D7" s="2414"/>
      <c r="E7" s="2414"/>
      <c r="F7" s="2414"/>
      <c r="G7" s="2414"/>
      <c r="H7" s="2414"/>
      <c r="I7" s="2414"/>
      <c r="J7" s="2414"/>
    </row>
    <row r="8" spans="1:11" ht="11.25" customHeight="1">
      <c r="A8" s="13"/>
      <c r="B8" s="187"/>
      <c r="C8" s="922"/>
      <c r="D8" s="922"/>
      <c r="E8" s="922"/>
      <c r="F8" s="922"/>
      <c r="G8" s="922"/>
      <c r="H8" s="922"/>
      <c r="I8" s="922"/>
      <c r="J8" s="922"/>
    </row>
    <row r="9" spans="1:11" ht="11.25" customHeight="1">
      <c r="A9" s="13"/>
      <c r="C9"/>
      <c r="D9"/>
      <c r="E9"/>
      <c r="F9"/>
      <c r="G9"/>
      <c r="H9"/>
      <c r="I9" s="178"/>
      <c r="J9" s="178"/>
    </row>
    <row r="10" spans="1:11" s="10" customFormat="1" ht="11.25" customHeight="1">
      <c r="A10" s="7"/>
      <c r="B10" s="2501" t="s">
        <v>2662</v>
      </c>
      <c r="C10" s="2502"/>
      <c r="D10" s="2502"/>
      <c r="E10" s="1190" t="s">
        <v>292</v>
      </c>
      <c r="F10" s="1190" t="s">
        <v>294</v>
      </c>
      <c r="G10" s="1190" t="s">
        <v>296</v>
      </c>
      <c r="H10" s="1190" t="s">
        <v>298</v>
      </c>
      <c r="I10" s="1190" t="s">
        <v>303</v>
      </c>
      <c r="J10" s="1190" t="s">
        <v>310</v>
      </c>
    </row>
    <row r="11" spans="1:11" s="10" customFormat="1" ht="11.25" customHeight="1">
      <c r="A11" s="7"/>
      <c r="B11" s="392"/>
      <c r="C11" s="392"/>
      <c r="D11" s="391"/>
      <c r="E11" s="2499" t="s">
        <v>878</v>
      </c>
      <c r="F11" s="2499"/>
      <c r="G11" s="2499"/>
      <c r="H11" s="2499"/>
      <c r="I11" s="2499"/>
      <c r="J11" s="2499"/>
    </row>
    <row r="12" spans="1:11" s="10" customFormat="1" ht="11.25" customHeight="1">
      <c r="A12" s="7"/>
      <c r="B12" s="79"/>
      <c r="D12" s="79"/>
      <c r="E12" s="393"/>
      <c r="F12" s="393"/>
      <c r="G12" s="332" t="s">
        <v>767</v>
      </c>
      <c r="H12" s="393"/>
      <c r="I12" s="94" t="s">
        <v>879</v>
      </c>
      <c r="J12" s="393"/>
    </row>
    <row r="13" spans="1:11" s="10" customFormat="1" ht="11.25" customHeight="1">
      <c r="A13" s="7"/>
      <c r="B13" s="1321" t="s">
        <v>286</v>
      </c>
      <c r="C13" s="1369"/>
      <c r="D13" s="1321"/>
      <c r="E13" s="1340" t="s">
        <v>880</v>
      </c>
      <c r="F13" s="1340" t="s">
        <v>881</v>
      </c>
      <c r="G13" s="1340" t="s">
        <v>882</v>
      </c>
      <c r="H13" s="1340" t="s">
        <v>769</v>
      </c>
      <c r="I13" s="1340" t="s">
        <v>883</v>
      </c>
      <c r="J13" s="1340" t="s">
        <v>498</v>
      </c>
      <c r="K13" s="541"/>
    </row>
    <row r="14" spans="1:11" ht="11.25" customHeight="1">
      <c r="B14" s="474">
        <v>1</v>
      </c>
      <c r="C14" s="474" t="s">
        <v>737</v>
      </c>
      <c r="D14" s="474"/>
      <c r="E14" s="869">
        <v>438706.95662700001</v>
      </c>
      <c r="F14" s="869">
        <v>727630.69642793923</v>
      </c>
      <c r="G14" s="869">
        <v>145499.02184742273</v>
      </c>
      <c r="H14" s="869">
        <v>1283384.3274632113</v>
      </c>
      <c r="I14" s="869">
        <v>288446.4952446011</v>
      </c>
      <c r="J14" s="869">
        <v>2883667.4976101746</v>
      </c>
      <c r="K14" s="542"/>
    </row>
    <row r="15" spans="1:11" ht="11.25" customHeight="1">
      <c r="B15" s="18">
        <v>2</v>
      </c>
      <c r="C15" s="18" t="s">
        <v>781</v>
      </c>
      <c r="E15" s="869">
        <v>0</v>
      </c>
      <c r="F15" s="869">
        <v>99403.21614595443</v>
      </c>
      <c r="G15" s="869">
        <v>88873.910226596636</v>
      </c>
      <c r="H15" s="869">
        <v>140236.22306356451</v>
      </c>
      <c r="I15" s="869">
        <v>-463.75102000000004</v>
      </c>
      <c r="J15" s="869">
        <v>328049.59841611556</v>
      </c>
    </row>
    <row r="16" spans="1:11" ht="11.25" customHeight="1">
      <c r="B16" s="1370">
        <v>3</v>
      </c>
      <c r="C16" s="1370" t="s">
        <v>498</v>
      </c>
      <c r="D16" s="1370"/>
      <c r="E16" s="1371">
        <v>438706.95662700001</v>
      </c>
      <c r="F16" s="1371">
        <v>827033.91257389367</v>
      </c>
      <c r="G16" s="1371">
        <v>234372.93207401937</v>
      </c>
      <c r="H16" s="1371">
        <v>1423620.5505267759</v>
      </c>
      <c r="I16" s="1371">
        <v>287982.74422460108</v>
      </c>
      <c r="J16" s="1371">
        <v>3211717.0960262902</v>
      </c>
    </row>
    <row r="17" spans="1:12" ht="11.25" customHeight="1"/>
    <row r="18" spans="1:12" ht="11.25" customHeight="1"/>
    <row r="19" spans="1:12" s="10" customFormat="1" ht="11.25" customHeight="1">
      <c r="A19" s="7"/>
      <c r="B19" s="2501" t="s">
        <v>2469</v>
      </c>
      <c r="C19" s="2502"/>
      <c r="D19" s="2502"/>
      <c r="E19" s="1190" t="s">
        <v>292</v>
      </c>
      <c r="F19" s="1190" t="s">
        <v>294</v>
      </c>
      <c r="G19" s="1190" t="s">
        <v>296</v>
      </c>
      <c r="H19" s="1190" t="s">
        <v>298</v>
      </c>
      <c r="I19" s="1190" t="s">
        <v>303</v>
      </c>
      <c r="J19" s="1190" t="s">
        <v>310</v>
      </c>
    </row>
    <row r="20" spans="1:12" s="10" customFormat="1" ht="11.25" customHeight="1">
      <c r="A20" s="7"/>
      <c r="B20" s="392"/>
      <c r="C20" s="392"/>
      <c r="D20" s="391"/>
      <c r="E20" s="2499" t="s">
        <v>878</v>
      </c>
      <c r="F20" s="2499"/>
      <c r="G20" s="2499"/>
      <c r="H20" s="2499"/>
      <c r="I20" s="2499"/>
      <c r="J20" s="2499"/>
    </row>
    <row r="21" spans="1:12" s="10" customFormat="1" ht="11.25" customHeight="1">
      <c r="A21" s="7"/>
      <c r="B21" s="79"/>
      <c r="D21" s="79"/>
      <c r="E21" s="393"/>
      <c r="F21" s="393"/>
      <c r="G21" s="332" t="s">
        <v>767</v>
      </c>
      <c r="H21" s="393"/>
      <c r="I21" s="94" t="s">
        <v>879</v>
      </c>
      <c r="J21" s="393"/>
      <c r="K21" s="6"/>
    </row>
    <row r="22" spans="1:12" s="10" customFormat="1" ht="11.25" customHeight="1">
      <c r="A22" s="7"/>
      <c r="B22" s="1321" t="s">
        <v>286</v>
      </c>
      <c r="C22" s="1369"/>
      <c r="D22" s="1321"/>
      <c r="E22" s="1340" t="s">
        <v>880</v>
      </c>
      <c r="F22" s="1340" t="s">
        <v>881</v>
      </c>
      <c r="G22" s="1340" t="s">
        <v>882</v>
      </c>
      <c r="H22" s="1340" t="s">
        <v>769</v>
      </c>
      <c r="I22" s="1340" t="s">
        <v>883</v>
      </c>
      <c r="J22" s="1340" t="s">
        <v>498</v>
      </c>
    </row>
    <row r="23" spans="1:12" ht="11.25" customHeight="1">
      <c r="B23" s="474">
        <v>1</v>
      </c>
      <c r="C23" s="474" t="s">
        <v>737</v>
      </c>
      <c r="D23" s="474"/>
      <c r="E23" s="869">
        <v>155596.22657200001</v>
      </c>
      <c r="F23" s="869">
        <v>757984.68756851635</v>
      </c>
      <c r="G23" s="869">
        <v>148168.87714828382</v>
      </c>
      <c r="H23" s="869">
        <v>1256735</v>
      </c>
      <c r="I23" s="869">
        <v>287880.0158666051</v>
      </c>
      <c r="J23" s="869">
        <v>2606365</v>
      </c>
      <c r="K23" s="10"/>
      <c r="L23" s="10"/>
    </row>
    <row r="24" spans="1:12" ht="11.25" customHeight="1">
      <c r="B24" s="18">
        <v>2</v>
      </c>
      <c r="C24" s="18" t="s">
        <v>781</v>
      </c>
      <c r="E24" s="869">
        <v>0</v>
      </c>
      <c r="F24" s="869">
        <v>117509.72518033773</v>
      </c>
      <c r="G24" s="869">
        <v>108212.70430720139</v>
      </c>
      <c r="H24" s="869">
        <v>166282.90619292765</v>
      </c>
      <c r="I24" s="869">
        <v>-1039.8221800000001</v>
      </c>
      <c r="J24" s="869">
        <v>390965.51350046671</v>
      </c>
      <c r="L24" s="10"/>
    </row>
    <row r="25" spans="1:12" ht="11.25" customHeight="1">
      <c r="B25" s="1370">
        <v>3</v>
      </c>
      <c r="C25" s="1370" t="s">
        <v>498</v>
      </c>
      <c r="D25" s="1370"/>
      <c r="E25" s="1371">
        <v>155596.22657200001</v>
      </c>
      <c r="F25" s="1371">
        <v>875494.41274885414</v>
      </c>
      <c r="G25" s="1371">
        <v>256381.5814554852</v>
      </c>
      <c r="H25" s="1371">
        <v>1423019.3581748302</v>
      </c>
      <c r="I25" s="1371">
        <v>286840.19368660508</v>
      </c>
      <c r="J25" s="1371">
        <v>2997331.7726377742</v>
      </c>
      <c r="K25" s="10"/>
      <c r="L25" s="10"/>
    </row>
    <row r="26" spans="1:12" ht="11.25" customHeight="1">
      <c r="K26" s="10"/>
    </row>
    <row r="27" spans="1:12" ht="11.25" customHeight="1">
      <c r="E27" s="18"/>
      <c r="F27" s="18"/>
      <c r="G27" s="18"/>
      <c r="H27" s="18"/>
      <c r="I27" s="18"/>
      <c r="J27" s="18"/>
    </row>
    <row r="28" spans="1:12">
      <c r="E28" s="18"/>
      <c r="F28" s="18"/>
      <c r="G28" s="18"/>
      <c r="H28" s="18"/>
      <c r="I28" s="18"/>
      <c r="J28" s="18"/>
      <c r="K28" s="10"/>
    </row>
    <row r="29" spans="1:12">
      <c r="E29" s="18"/>
      <c r="F29" s="18"/>
      <c r="G29" s="18"/>
      <c r="H29" s="18"/>
      <c r="I29" s="18"/>
      <c r="J29" s="18"/>
      <c r="K29" s="10"/>
    </row>
    <row r="30" spans="1:12">
      <c r="E30" s="868"/>
      <c r="F30" s="530"/>
      <c r="G30" s="530"/>
      <c r="H30" s="530"/>
      <c r="I30" s="530"/>
    </row>
    <row r="31" spans="1:12">
      <c r="K31" s="10"/>
    </row>
    <row r="32" spans="1:12">
      <c r="K32" s="10"/>
    </row>
  </sheetData>
  <mergeCells count="6">
    <mergeCell ref="B5:D5"/>
    <mergeCell ref="E20:J20"/>
    <mergeCell ref="B7:J7"/>
    <mergeCell ref="B10:D10"/>
    <mergeCell ref="E11:J11"/>
    <mergeCell ref="B19:D19"/>
  </mergeCells>
  <hyperlinks>
    <hyperlink ref="B3" location="Contents!A1" display="Back to index page" xr:uid="{00000000-0004-0000-0F00-000000000000}"/>
  </hyperlinks>
  <pageMargins left="0.7" right="0.7" top="0.75" bottom="0.75"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6166D-3640-4C12-8C0A-9D2893CE9A1C}">
  <sheetPr>
    <tabColor rgb="FF007272"/>
  </sheetPr>
  <dimension ref="A1:W76"/>
  <sheetViews>
    <sheetView showGridLines="0" showRowColHeaders="0" workbookViewId="0"/>
  </sheetViews>
  <sheetFormatPr baseColWidth="10" defaultColWidth="9.140625" defaultRowHeight="15"/>
  <cols>
    <col min="1" max="1" width="2.5703125" customWidth="1"/>
    <col min="2" max="2" width="4.85546875" customWidth="1"/>
    <col min="3" max="3" width="45.42578125" customWidth="1"/>
    <col min="4" max="4" width="16.5703125" customWidth="1"/>
    <col min="5" max="5" width="17.85546875" customWidth="1"/>
    <col min="6" max="6" width="14.42578125" customWidth="1"/>
    <col min="7" max="7" width="0.5703125" customWidth="1"/>
    <col min="8" max="10" width="14.42578125" customWidth="1"/>
    <col min="11" max="11" width="0.5703125" customWidth="1"/>
    <col min="12" max="14" width="14.42578125" customWidth="1"/>
    <col min="15" max="15" width="0.5703125" customWidth="1"/>
    <col min="16" max="21" width="14.42578125" customWidth="1"/>
  </cols>
  <sheetData>
    <row r="1" spans="1:21" s="10" customFormat="1" ht="11.25" customHeight="1">
      <c r="A1" s="7"/>
      <c r="B1" s="7"/>
      <c r="C1" s="8"/>
      <c r="D1" s="8"/>
      <c r="E1" s="1577"/>
      <c r="F1" s="9"/>
      <c r="G1" s="9"/>
      <c r="H1" s="9"/>
      <c r="I1" s="9"/>
      <c r="J1" s="9"/>
      <c r="K1" s="9"/>
    </row>
    <row r="2" spans="1:21" s="10" customFormat="1" ht="5.25" customHeight="1">
      <c r="A2" s="7"/>
      <c r="B2" s="7"/>
      <c r="C2" s="8"/>
      <c r="D2" s="8"/>
      <c r="E2" s="1577"/>
      <c r="F2" s="9"/>
      <c r="G2" s="9"/>
      <c r="H2" s="9"/>
      <c r="I2" s="9"/>
      <c r="J2" s="9"/>
      <c r="K2" s="9"/>
    </row>
    <row r="3" spans="1:21" s="12" customFormat="1" ht="12.75" customHeight="1">
      <c r="A3" s="11"/>
      <c r="B3" s="235" t="s">
        <v>280</v>
      </c>
      <c r="C3" s="235"/>
      <c r="D3" s="235"/>
      <c r="E3" s="1549"/>
      <c r="F3" s="235"/>
      <c r="G3" s="235"/>
      <c r="H3" s="235"/>
      <c r="I3" s="235"/>
      <c r="J3" s="235"/>
      <c r="K3" s="235"/>
    </row>
    <row r="4" spans="1:21" s="10" customFormat="1" ht="5.25" customHeight="1">
      <c r="A4" s="7"/>
      <c r="B4" s="7"/>
      <c r="C4" s="8"/>
      <c r="D4" s="8"/>
      <c r="E4" s="1577"/>
      <c r="F4" s="9"/>
      <c r="G4" s="9"/>
      <c r="H4" s="9"/>
      <c r="I4" s="9"/>
      <c r="J4" s="9"/>
      <c r="K4" s="9"/>
      <c r="M4" s="7"/>
      <c r="N4" s="7"/>
      <c r="O4" s="7"/>
    </row>
    <row r="5" spans="1:21" s="6" customFormat="1" ht="15.75" customHeight="1">
      <c r="A5" s="13"/>
      <c r="B5" s="969" t="s">
        <v>2607</v>
      </c>
      <c r="C5" s="969"/>
      <c r="D5" s="969"/>
      <c r="E5"/>
      <c r="F5"/>
      <c r="G5"/>
      <c r="H5"/>
      <c r="I5"/>
      <c r="J5"/>
      <c r="K5"/>
      <c r="L5"/>
    </row>
    <row r="6" spans="1:21" s="6" customFormat="1" ht="11.25" customHeight="1">
      <c r="A6" s="13"/>
      <c r="B6" s="14"/>
    </row>
    <row r="7" spans="1:21" ht="42" customHeight="1">
      <c r="B7" s="2503" t="s">
        <v>3139</v>
      </c>
      <c r="C7" s="2503"/>
      <c r="D7" s="2503"/>
      <c r="E7" s="2503"/>
      <c r="F7" s="406"/>
      <c r="G7" s="406"/>
      <c r="H7" s="406"/>
      <c r="I7" s="406"/>
      <c r="J7" s="406"/>
      <c r="K7" s="1076"/>
      <c r="L7" s="1076"/>
      <c r="M7" s="1076"/>
      <c r="N7" s="1076"/>
      <c r="O7" s="1076"/>
      <c r="P7" s="1076"/>
      <c r="Q7" s="1076"/>
      <c r="R7" s="1076"/>
      <c r="S7" s="1076"/>
      <c r="T7" s="1076"/>
      <c r="U7" s="1076"/>
    </row>
    <row r="8" spans="1:21" ht="11.25" customHeight="1">
      <c r="B8" s="1"/>
      <c r="C8" s="1"/>
      <c r="D8" s="1"/>
      <c r="E8" s="1576"/>
      <c r="F8" s="1177"/>
      <c r="G8" s="1177"/>
      <c r="H8" s="1177"/>
      <c r="I8" s="1177"/>
      <c r="J8" s="1177"/>
      <c r="K8" s="1177"/>
      <c r="L8" s="1177"/>
      <c r="M8" s="1177"/>
      <c r="N8" s="1177"/>
      <c r="O8" s="1177"/>
      <c r="P8" s="1177"/>
      <c r="Q8" s="1177"/>
      <c r="R8" s="1177"/>
      <c r="S8" s="783"/>
      <c r="T8" s="783"/>
      <c r="U8" s="783"/>
    </row>
    <row r="9" spans="1:21" ht="11.25" customHeight="1"/>
    <row r="10" spans="1:21" s="1571" customFormat="1" ht="11.25" customHeight="1">
      <c r="B10" s="2501" t="s">
        <v>2662</v>
      </c>
      <c r="C10" s="2502"/>
      <c r="D10" s="2502"/>
      <c r="E10" s="1563" t="s">
        <v>292</v>
      </c>
      <c r="F10" s="1569"/>
      <c r="G10" s="1569"/>
      <c r="H10" s="1569"/>
      <c r="I10" s="1569"/>
      <c r="J10" s="1569"/>
      <c r="K10" s="1569"/>
      <c r="L10" s="1569"/>
      <c r="M10" s="1569"/>
      <c r="N10" s="1569"/>
      <c r="O10" s="1569"/>
      <c r="P10" s="1569"/>
      <c r="Q10" s="1569"/>
      <c r="R10" s="1569"/>
      <c r="S10" s="1582"/>
      <c r="T10" s="1582"/>
      <c r="U10" s="1582"/>
    </row>
    <row r="11" spans="1:21" s="1543" customFormat="1" ht="11.25" customHeight="1">
      <c r="B11" s="1581" t="s">
        <v>286</v>
      </c>
      <c r="C11" s="1360"/>
      <c r="D11" s="1360"/>
      <c r="E11" s="1578" t="s">
        <v>816</v>
      </c>
      <c r="F11" s="1580"/>
      <c r="K11" s="1569"/>
      <c r="L11" s="1579"/>
      <c r="M11" s="207"/>
      <c r="N11" s="207"/>
      <c r="O11" s="207"/>
      <c r="P11" s="207"/>
      <c r="Q11" s="207"/>
      <c r="R11" s="207"/>
      <c r="S11" s="1566"/>
    </row>
    <row r="12" spans="1:21" s="99" customFormat="1" ht="11.25" customHeight="1">
      <c r="B12" s="1588" t="s">
        <v>736</v>
      </c>
      <c r="C12" s="1587" t="s">
        <v>2372</v>
      </c>
      <c r="D12" s="1587"/>
      <c r="E12" s="309">
        <v>24459.477480923804</v>
      </c>
      <c r="F12" s="309"/>
      <c r="G12" s="319"/>
      <c r="H12" s="319"/>
      <c r="I12" s="319"/>
      <c r="J12" s="319"/>
      <c r="K12" s="1559"/>
      <c r="O12" s="1583"/>
      <c r="P12" s="1556"/>
      <c r="Q12" s="1556"/>
      <c r="R12" s="1556"/>
      <c r="S12" s="246"/>
      <c r="T12" s="142"/>
      <c r="U12" s="142"/>
    </row>
    <row r="13" spans="1:21" s="99" customFormat="1" ht="11.25" customHeight="1">
      <c r="A13" s="3"/>
      <c r="B13" s="1565" t="s">
        <v>738</v>
      </c>
      <c r="C13" s="174" t="s">
        <v>2373</v>
      </c>
      <c r="D13" s="174"/>
      <c r="E13" s="1564">
        <v>10271.058599667025</v>
      </c>
      <c r="F13" s="1564"/>
      <c r="K13" s="1559"/>
      <c r="L13" s="1556"/>
      <c r="M13" s="1556"/>
      <c r="N13" s="1556"/>
      <c r="O13" s="1583"/>
      <c r="P13" s="1556"/>
      <c r="Q13" s="1556"/>
      <c r="R13" s="1556"/>
      <c r="S13" s="246"/>
      <c r="T13" s="246"/>
      <c r="U13" s="246"/>
    </row>
    <row r="14" spans="1:21" s="3" customFormat="1" ht="11.25" customHeight="1">
      <c r="B14" s="1565" t="s">
        <v>740</v>
      </c>
      <c r="C14" s="174" t="s">
        <v>2374</v>
      </c>
      <c r="D14" s="174"/>
      <c r="E14" s="1564">
        <v>-8342.7433835908323</v>
      </c>
      <c r="F14" s="1564"/>
      <c r="G14" s="318"/>
      <c r="H14" s="145"/>
      <c r="I14" s="145"/>
      <c r="J14" s="145"/>
      <c r="K14" s="318"/>
      <c r="L14" s="145"/>
      <c r="M14" s="145"/>
      <c r="N14" s="145"/>
      <c r="O14" s="318"/>
      <c r="P14" s="145"/>
      <c r="Q14" s="145"/>
      <c r="R14" s="145"/>
      <c r="S14" s="245"/>
      <c r="T14" s="245"/>
      <c r="U14" s="245"/>
    </row>
    <row r="15" spans="1:21" s="3" customFormat="1" ht="11.25" customHeight="1">
      <c r="B15" s="817" t="s">
        <v>742</v>
      </c>
      <c r="C15" s="1591" t="s">
        <v>2379</v>
      </c>
      <c r="D15" s="1591"/>
      <c r="E15" s="1491">
        <v>-531.92219674856199</v>
      </c>
      <c r="F15" s="1564"/>
      <c r="G15" s="65"/>
      <c r="H15" s="65"/>
      <c r="I15" s="65"/>
      <c r="J15" s="65"/>
      <c r="K15" s="65"/>
      <c r="L15" s="65"/>
      <c r="M15" s="65"/>
      <c r="N15" s="65"/>
      <c r="O15" s="65"/>
      <c r="P15" s="65"/>
      <c r="Q15" s="65"/>
      <c r="R15" s="65"/>
      <c r="S15" s="65"/>
      <c r="T15" s="65"/>
      <c r="U15" s="65"/>
    </row>
    <row r="16" spans="1:21" s="3" customFormat="1" ht="11.25" customHeight="1">
      <c r="B16" s="1565" t="s">
        <v>744</v>
      </c>
      <c r="C16" s="1591" t="s">
        <v>2380</v>
      </c>
      <c r="D16" s="1591"/>
      <c r="E16" s="1491">
        <v>-7810.8211868422704</v>
      </c>
      <c r="F16" s="1564"/>
      <c r="G16" s="65"/>
      <c r="H16" s="65"/>
      <c r="I16" s="65"/>
      <c r="J16" s="65"/>
      <c r="K16" s="65"/>
      <c r="L16" s="65"/>
      <c r="M16" s="65"/>
      <c r="N16" s="65"/>
      <c r="O16" s="65"/>
      <c r="P16" s="65"/>
      <c r="Q16" s="65"/>
      <c r="R16" s="65"/>
      <c r="S16" s="65"/>
      <c r="T16" s="65"/>
      <c r="U16" s="65"/>
    </row>
    <row r="17" spans="1:23" s="99" customFormat="1" ht="11.25" customHeight="1">
      <c r="B17" s="1589" t="s">
        <v>746</v>
      </c>
      <c r="C17" s="1590" t="s">
        <v>2375</v>
      </c>
      <c r="D17" s="1590"/>
      <c r="E17" s="695">
        <v>26387.792696999997</v>
      </c>
      <c r="F17" s="309"/>
      <c r="G17" s="403"/>
      <c r="H17" s="403"/>
      <c r="I17" s="403"/>
      <c r="J17" s="403"/>
      <c r="K17" s="403"/>
      <c r="L17" s="403"/>
      <c r="M17" s="403"/>
      <c r="N17" s="403"/>
      <c r="O17" s="403"/>
      <c r="P17" s="403"/>
      <c r="Q17" s="403"/>
      <c r="R17" s="403"/>
      <c r="S17" s="403"/>
      <c r="T17" s="403"/>
      <c r="U17" s="403"/>
      <c r="V17" s="34"/>
      <c r="W17" s="34"/>
    </row>
    <row r="18" spans="1:23" s="99" customFormat="1" ht="11.25" customHeight="1">
      <c r="B18" s="1584"/>
      <c r="C18" s="1568"/>
      <c r="D18" s="1568"/>
      <c r="E18" s="1564"/>
      <c r="F18" s="1564"/>
      <c r="G18" s="539"/>
      <c r="H18" s="539"/>
      <c r="I18" s="309"/>
      <c r="J18" s="309"/>
      <c r="K18" s="309"/>
      <c r="L18" s="309"/>
      <c r="M18" s="309"/>
      <c r="N18" s="309"/>
      <c r="O18" s="309"/>
      <c r="P18" s="309"/>
      <c r="Q18" s="309"/>
      <c r="R18" s="309"/>
      <c r="S18" s="309"/>
      <c r="T18" s="309"/>
      <c r="U18" s="309"/>
      <c r="V18" s="34"/>
      <c r="W18" s="34"/>
    </row>
    <row r="19" spans="1:23" s="99" customFormat="1" ht="11.25" customHeight="1">
      <c r="A19" s="3"/>
      <c r="B19" s="1585"/>
      <c r="C19" s="1586"/>
      <c r="D19" s="1586"/>
      <c r="E19" s="1495"/>
      <c r="F19" s="1495"/>
      <c r="G19" s="539"/>
      <c r="H19" s="539"/>
      <c r="I19" s="309"/>
      <c r="J19" s="309"/>
      <c r="K19" s="309"/>
      <c r="L19" s="309"/>
      <c r="M19" s="309"/>
      <c r="N19" s="309"/>
      <c r="O19" s="309"/>
      <c r="P19" s="309"/>
      <c r="Q19" s="309"/>
      <c r="R19" s="309"/>
      <c r="S19" s="309"/>
      <c r="T19" s="309"/>
      <c r="U19" s="309"/>
    </row>
    <row r="20" spans="1:23" s="3" customFormat="1" ht="11.25" customHeight="1">
      <c r="B20" s="1555"/>
      <c r="C20" s="1556"/>
      <c r="D20" s="1556"/>
      <c r="E20" s="1575"/>
      <c r="F20" s="538"/>
      <c r="G20" s="538"/>
      <c r="H20" s="538"/>
      <c r="I20" s="40"/>
      <c r="J20" s="40"/>
      <c r="K20" s="40"/>
      <c r="L20" s="40"/>
      <c r="M20" s="40"/>
      <c r="N20" s="40"/>
      <c r="O20" s="40"/>
      <c r="P20" s="40"/>
      <c r="Q20" s="40"/>
      <c r="R20" s="40"/>
      <c r="S20" s="148"/>
      <c r="T20" s="40"/>
      <c r="U20" s="40"/>
    </row>
    <row r="21" spans="1:23" s="3" customFormat="1" ht="11.25" customHeight="1">
      <c r="B21" s="1567" t="s">
        <v>2469</v>
      </c>
      <c r="C21" s="1562"/>
      <c r="D21" s="1562"/>
      <c r="E21" s="1563" t="s">
        <v>292</v>
      </c>
      <c r="F21" s="538"/>
      <c r="G21" s="538"/>
      <c r="H21" s="538"/>
      <c r="I21" s="40"/>
      <c r="J21" s="40"/>
      <c r="K21" s="40"/>
      <c r="L21" s="40"/>
      <c r="M21" s="40"/>
      <c r="N21" s="40"/>
      <c r="O21" s="40"/>
      <c r="P21" s="40"/>
      <c r="Q21" s="40"/>
      <c r="R21" s="40"/>
      <c r="S21" s="148"/>
      <c r="T21" s="40"/>
      <c r="U21" s="40"/>
    </row>
    <row r="22" spans="1:23" s="3" customFormat="1">
      <c r="B22" s="1581" t="s">
        <v>286</v>
      </c>
      <c r="C22" s="1360"/>
      <c r="D22" s="1360"/>
      <c r="E22" s="1578" t="s">
        <v>816</v>
      </c>
      <c r="F22" s="538"/>
      <c r="G22" s="538"/>
      <c r="H22" s="538"/>
      <c r="I22" s="40"/>
      <c r="J22" s="40"/>
      <c r="K22" s="40"/>
      <c r="L22" s="40"/>
      <c r="M22" s="40"/>
      <c r="N22" s="40"/>
      <c r="O22" s="40"/>
      <c r="P22" s="40"/>
      <c r="Q22" s="40"/>
      <c r="R22" s="40"/>
      <c r="S22" s="148"/>
      <c r="T22" s="40"/>
      <c r="U22" s="40"/>
    </row>
    <row r="23" spans="1:23" s="3" customFormat="1" ht="11.25">
      <c r="B23" s="1588" t="s">
        <v>736</v>
      </c>
      <c r="C23" s="1587" t="s">
        <v>2372</v>
      </c>
      <c r="D23" s="1587"/>
      <c r="E23" s="309">
        <v>24914</v>
      </c>
      <c r="F23" s="538"/>
      <c r="G23" s="538"/>
      <c r="H23" s="538"/>
      <c r="I23" s="40"/>
      <c r="J23" s="40"/>
      <c r="K23" s="40"/>
      <c r="L23" s="40"/>
      <c r="M23" s="40"/>
      <c r="N23" s="40"/>
      <c r="O23" s="40"/>
      <c r="P23" s="40"/>
      <c r="Q23" s="40"/>
      <c r="R23" s="40"/>
      <c r="S23" s="148"/>
      <c r="T23" s="40"/>
      <c r="U23" s="40"/>
    </row>
    <row r="24" spans="1:23" s="3" customFormat="1" ht="11.25">
      <c r="A24" s="310"/>
      <c r="B24" s="1565" t="s">
        <v>738</v>
      </c>
      <c r="C24" s="174" t="s">
        <v>2373</v>
      </c>
      <c r="D24" s="174"/>
      <c r="E24" s="1564">
        <v>9018</v>
      </c>
      <c r="F24" s="880"/>
      <c r="G24" s="538"/>
      <c r="H24" s="538"/>
      <c r="I24" s="40"/>
      <c r="J24" s="40"/>
      <c r="K24" s="40"/>
      <c r="L24" s="40"/>
      <c r="M24" s="40"/>
      <c r="N24" s="40"/>
      <c r="O24" s="40"/>
      <c r="P24" s="40"/>
      <c r="Q24" s="40"/>
      <c r="R24" s="40"/>
      <c r="S24" s="148"/>
      <c r="T24" s="40"/>
      <c r="U24" s="40"/>
    </row>
    <row r="25" spans="1:23" s="310" customFormat="1" ht="11.25">
      <c r="A25" s="3"/>
      <c r="B25" s="1565" t="s">
        <v>740</v>
      </c>
      <c r="C25" s="174" t="s">
        <v>2374</v>
      </c>
      <c r="D25" s="174"/>
      <c r="E25" s="1564">
        <v>-9473</v>
      </c>
      <c r="F25" s="538"/>
      <c r="G25" s="880"/>
      <c r="H25" s="880"/>
      <c r="I25" s="313"/>
      <c r="J25" s="313"/>
      <c r="K25" s="313"/>
      <c r="L25" s="313"/>
      <c r="M25" s="313"/>
      <c r="N25" s="313"/>
      <c r="O25" s="313"/>
      <c r="P25" s="313"/>
      <c r="Q25" s="313"/>
      <c r="R25" s="313"/>
      <c r="S25" s="314"/>
      <c r="T25" s="313"/>
      <c r="U25" s="313"/>
    </row>
    <row r="26" spans="1:23" s="3" customFormat="1" ht="11.25">
      <c r="A26" s="99"/>
      <c r="B26" s="817" t="s">
        <v>742</v>
      </c>
      <c r="C26" s="1591" t="s">
        <v>2379</v>
      </c>
      <c r="D26" s="1591"/>
      <c r="E26" s="1491">
        <v>-502</v>
      </c>
      <c r="F26" s="539"/>
      <c r="G26" s="538"/>
      <c r="H26" s="538"/>
      <c r="I26" s="40"/>
      <c r="J26" s="40"/>
      <c r="K26" s="40"/>
      <c r="L26" s="40"/>
      <c r="M26" s="40"/>
      <c r="N26" s="40"/>
      <c r="O26" s="40"/>
      <c r="P26" s="40"/>
      <c r="Q26" s="40"/>
      <c r="R26" s="40"/>
      <c r="S26" s="148"/>
      <c r="T26" s="40"/>
      <c r="U26" s="40"/>
      <c r="V26" s="538"/>
      <c r="W26" s="538"/>
    </row>
    <row r="27" spans="1:23" s="99" customFormat="1" ht="11.25">
      <c r="A27" s="3"/>
      <c r="B27" s="1565" t="s">
        <v>744</v>
      </c>
      <c r="C27" s="1591" t="s">
        <v>2380</v>
      </c>
      <c r="D27" s="1591"/>
      <c r="E27" s="1491">
        <v>-8971</v>
      </c>
      <c r="F27" s="40"/>
      <c r="G27" s="539"/>
      <c r="H27" s="539"/>
      <c r="I27" s="309"/>
      <c r="J27" s="309"/>
      <c r="K27" s="309"/>
      <c r="L27" s="309"/>
      <c r="M27" s="309"/>
      <c r="N27" s="309"/>
      <c r="O27" s="309"/>
      <c r="P27" s="309"/>
      <c r="Q27" s="309"/>
      <c r="R27" s="309"/>
      <c r="S27" s="315"/>
      <c r="T27" s="309"/>
      <c r="U27" s="309"/>
      <c r="V27" s="539"/>
    </row>
    <row r="28" spans="1:23" s="3" customFormat="1" ht="11.25">
      <c r="B28" s="1589" t="s">
        <v>746</v>
      </c>
      <c r="C28" s="1590" t="s">
        <v>2375</v>
      </c>
      <c r="D28" s="1590"/>
      <c r="E28" s="695">
        <v>24459</v>
      </c>
      <c r="F28" s="40"/>
      <c r="G28" s="40"/>
      <c r="H28" s="40"/>
      <c r="I28" s="40"/>
      <c r="J28" s="40"/>
      <c r="K28" s="40"/>
      <c r="L28" s="40"/>
      <c r="M28" s="40"/>
      <c r="N28" s="40"/>
      <c r="O28" s="40"/>
      <c r="P28" s="40"/>
      <c r="Q28" s="40"/>
      <c r="R28" s="40"/>
      <c r="S28" s="148"/>
      <c r="T28" s="40"/>
      <c r="U28" s="40"/>
    </row>
    <row r="29" spans="1:23" s="3" customFormat="1" ht="11.25">
      <c r="E29" s="1543"/>
      <c r="F29" s="40"/>
      <c r="G29" s="40"/>
      <c r="H29" s="40"/>
      <c r="I29" s="40"/>
      <c r="J29" s="40"/>
      <c r="K29" s="40"/>
      <c r="L29" s="40"/>
      <c r="M29" s="40"/>
      <c r="N29" s="40"/>
      <c r="O29" s="40"/>
      <c r="P29" s="40"/>
      <c r="Q29" s="40"/>
      <c r="R29" s="40"/>
      <c r="S29" s="148"/>
      <c r="T29" s="40"/>
      <c r="U29" s="40"/>
    </row>
    <row r="30" spans="1:23" s="3" customFormat="1" ht="11.25">
      <c r="E30" s="1543"/>
      <c r="F30" s="40"/>
      <c r="G30" s="40"/>
      <c r="H30" s="40"/>
      <c r="I30" s="40"/>
      <c r="J30" s="40"/>
      <c r="K30" s="40"/>
      <c r="L30" s="40"/>
      <c r="M30" s="40"/>
      <c r="N30" s="40"/>
      <c r="O30" s="40"/>
      <c r="P30" s="40"/>
      <c r="Q30" s="40"/>
      <c r="R30" s="40"/>
      <c r="S30" s="1550"/>
      <c r="T30" s="40"/>
      <c r="U30" s="40"/>
    </row>
    <row r="31" spans="1:23" s="3" customFormat="1" ht="11.25">
      <c r="E31" s="1543"/>
      <c r="F31" s="40"/>
      <c r="G31" s="40"/>
      <c r="H31" s="40"/>
      <c r="I31" s="40"/>
      <c r="J31" s="40"/>
      <c r="K31" s="40"/>
      <c r="L31" s="40"/>
      <c r="M31" s="40"/>
      <c r="N31" s="40"/>
      <c r="O31" s="40"/>
      <c r="P31" s="40"/>
      <c r="Q31" s="40"/>
      <c r="R31" s="40"/>
      <c r="S31" s="1550"/>
      <c r="T31" s="40"/>
      <c r="U31" s="40"/>
    </row>
    <row r="32" spans="1:23" s="3" customFormat="1" ht="11.25">
      <c r="A32" s="99"/>
      <c r="B32" s="99"/>
      <c r="C32" s="99"/>
      <c r="D32" s="99"/>
      <c r="E32" s="1574"/>
      <c r="F32" s="309"/>
      <c r="G32" s="40"/>
      <c r="H32" s="40"/>
      <c r="I32" s="40"/>
      <c r="J32" s="40"/>
      <c r="K32" s="40"/>
      <c r="L32" s="40"/>
      <c r="M32" s="40"/>
      <c r="N32" s="40"/>
      <c r="O32" s="40"/>
      <c r="P32" s="40"/>
      <c r="Q32" s="40"/>
      <c r="R32" s="40"/>
      <c r="S32" s="1550"/>
      <c r="T32" s="40"/>
      <c r="U32" s="40"/>
    </row>
    <row r="33" spans="1:21" s="99" customFormat="1" ht="11.25">
      <c r="A33" s="3"/>
      <c r="B33" s="1554"/>
      <c r="C33" s="1557"/>
      <c r="D33" s="1557"/>
      <c r="E33" s="1564"/>
      <c r="F33" s="40"/>
      <c r="G33" s="309"/>
      <c r="H33" s="309"/>
      <c r="I33" s="309"/>
      <c r="J33" s="309"/>
      <c r="K33" s="309"/>
      <c r="L33" s="309"/>
      <c r="M33" s="309"/>
      <c r="N33" s="309"/>
      <c r="O33" s="309"/>
      <c r="P33" s="309"/>
      <c r="Q33" s="309"/>
      <c r="R33" s="309"/>
      <c r="S33" s="1551"/>
      <c r="T33" s="309"/>
      <c r="U33" s="309"/>
    </row>
    <row r="34" spans="1:21" s="3" customFormat="1" ht="11.25">
      <c r="B34" s="1554"/>
      <c r="C34" s="1557"/>
      <c r="D34" s="1557"/>
      <c r="E34" s="1564"/>
      <c r="F34" s="40"/>
      <c r="G34" s="40"/>
      <c r="H34" s="40"/>
      <c r="I34" s="40"/>
      <c r="J34" s="40"/>
      <c r="K34" s="40"/>
      <c r="L34" s="40"/>
      <c r="M34" s="40"/>
      <c r="N34" s="40"/>
      <c r="O34" s="40"/>
      <c r="P34" s="40"/>
      <c r="Q34" s="40"/>
      <c r="R34" s="40"/>
      <c r="S34" s="1550"/>
      <c r="T34" s="40"/>
      <c r="U34" s="40"/>
    </row>
    <row r="35" spans="1:21" s="3" customFormat="1" ht="11.25">
      <c r="B35" s="1554"/>
      <c r="C35" s="1557"/>
      <c r="D35" s="1557"/>
      <c r="E35" s="1564"/>
      <c r="F35" s="40"/>
      <c r="G35" s="40"/>
      <c r="H35" s="40"/>
      <c r="I35" s="40"/>
      <c r="J35" s="40"/>
      <c r="K35" s="40"/>
      <c r="L35" s="40"/>
      <c r="M35" s="40"/>
      <c r="N35" s="40"/>
      <c r="O35" s="40"/>
      <c r="P35" s="40"/>
      <c r="Q35" s="40"/>
      <c r="R35" s="40"/>
      <c r="S35" s="1550"/>
      <c r="T35" s="40"/>
      <c r="U35" s="40"/>
    </row>
    <row r="36" spans="1:21" s="3" customFormat="1" ht="11.25">
      <c r="B36" s="1554"/>
      <c r="C36" s="1557"/>
      <c r="D36" s="1557"/>
      <c r="E36" s="1564"/>
      <c r="F36" s="40"/>
      <c r="G36" s="40"/>
      <c r="H36" s="40"/>
      <c r="I36" s="40"/>
      <c r="J36" s="40"/>
      <c r="K36" s="40"/>
      <c r="L36" s="40"/>
      <c r="M36" s="40"/>
      <c r="N36" s="40"/>
      <c r="O36" s="40"/>
      <c r="P36" s="40"/>
      <c r="Q36" s="40"/>
      <c r="R36" s="40"/>
      <c r="S36" s="1550"/>
      <c r="T36" s="40"/>
      <c r="U36" s="40"/>
    </row>
    <row r="37" spans="1:21" s="3" customFormat="1" ht="11.25">
      <c r="B37" s="1554"/>
      <c r="C37" s="1557"/>
      <c r="D37" s="1557"/>
      <c r="E37" s="1564"/>
      <c r="F37" s="40"/>
      <c r="G37" s="40"/>
      <c r="H37" s="40"/>
      <c r="I37" s="40"/>
      <c r="J37" s="40"/>
      <c r="K37" s="40"/>
      <c r="L37" s="40"/>
      <c r="M37" s="40"/>
      <c r="N37" s="40"/>
      <c r="O37" s="40"/>
      <c r="P37" s="40"/>
      <c r="Q37" s="40"/>
      <c r="R37" s="40"/>
      <c r="S37" s="1550"/>
      <c r="T37" s="40"/>
      <c r="U37" s="40"/>
    </row>
    <row r="38" spans="1:21" s="3" customFormat="1" ht="11.25">
      <c r="B38" s="1554"/>
      <c r="C38" s="1557"/>
      <c r="D38" s="1557"/>
      <c r="E38" s="1564"/>
      <c r="F38" s="40"/>
      <c r="G38" s="40"/>
      <c r="H38" s="40"/>
      <c r="I38" s="40"/>
      <c r="J38" s="40"/>
      <c r="K38" s="40"/>
      <c r="L38" s="40"/>
      <c r="M38" s="40"/>
      <c r="N38" s="40"/>
      <c r="O38" s="40"/>
      <c r="P38" s="40"/>
      <c r="Q38" s="40"/>
      <c r="R38" s="40"/>
      <c r="S38" s="1550"/>
      <c r="T38" s="40"/>
      <c r="U38" s="40"/>
    </row>
    <row r="39" spans="1:21" s="3" customFormat="1" ht="11.25">
      <c r="B39" s="1558"/>
      <c r="C39" s="1556"/>
      <c r="D39" s="1556"/>
      <c r="E39" s="1495"/>
      <c r="F39" s="309"/>
      <c r="G39" s="40"/>
      <c r="H39" s="40"/>
      <c r="I39" s="40"/>
      <c r="J39" s="40"/>
      <c r="K39" s="40"/>
      <c r="L39" s="40"/>
      <c r="M39" s="40"/>
      <c r="N39" s="40"/>
      <c r="O39" s="40"/>
      <c r="P39" s="40"/>
      <c r="Q39" s="40"/>
      <c r="R39" s="40"/>
      <c r="S39" s="1550"/>
      <c r="T39" s="40"/>
      <c r="U39" s="40"/>
    </row>
    <row r="40" spans="1:21" s="3" customFormat="1" ht="11.25">
      <c r="B40" s="1559"/>
      <c r="C40" s="1556"/>
      <c r="D40" s="1556"/>
      <c r="E40" s="1573"/>
      <c r="F40" s="1560"/>
      <c r="G40" s="309"/>
      <c r="H40" s="309"/>
      <c r="I40" s="309"/>
      <c r="J40" s="309"/>
      <c r="K40" s="309"/>
      <c r="L40" s="309"/>
      <c r="M40" s="309"/>
      <c r="N40" s="309"/>
      <c r="O40" s="309"/>
      <c r="P40" s="309"/>
      <c r="Q40" s="309"/>
      <c r="R40" s="309"/>
      <c r="S40" s="1551"/>
      <c r="T40" s="309"/>
      <c r="U40" s="309"/>
    </row>
    <row r="41" spans="1:21" s="3" customFormat="1" ht="11.25">
      <c r="B41" s="1559"/>
      <c r="C41" s="1556"/>
      <c r="D41" s="1556"/>
      <c r="E41" s="1573"/>
      <c r="F41" s="1560"/>
      <c r="G41" s="1560"/>
      <c r="H41" s="1560"/>
      <c r="I41" s="1560"/>
      <c r="J41" s="1560"/>
      <c r="K41" s="1560"/>
      <c r="L41" s="1560"/>
      <c r="M41" s="1560"/>
      <c r="N41" s="1560"/>
      <c r="O41" s="1560"/>
      <c r="P41" s="1560"/>
      <c r="Q41" s="1560"/>
      <c r="R41" s="1560"/>
      <c r="S41" s="1552"/>
      <c r="T41" s="149"/>
      <c r="U41" s="149"/>
    </row>
    <row r="42" spans="1:21" s="3" customFormat="1" ht="11.25">
      <c r="E42" s="1543"/>
      <c r="G42" s="1560"/>
      <c r="H42" s="1560"/>
      <c r="I42" s="1560"/>
      <c r="J42" s="1560"/>
      <c r="K42" s="1560"/>
      <c r="L42" s="1560"/>
      <c r="M42" s="1560"/>
      <c r="N42" s="1560"/>
      <c r="O42" s="1560"/>
      <c r="P42" s="1560"/>
      <c r="Q42" s="1560"/>
      <c r="R42" s="1560"/>
      <c r="S42" s="1552"/>
      <c r="T42" s="149"/>
      <c r="U42" s="149"/>
    </row>
    <row r="43" spans="1:21" s="3" customFormat="1" ht="11.25">
      <c r="E43" s="1543"/>
    </row>
    <row r="44" spans="1:21" s="3" customFormat="1">
      <c r="A44" s="145"/>
      <c r="B44" s="810"/>
      <c r="C44" s="1548"/>
      <c r="D44" s="1548"/>
      <c r="E44" s="1569"/>
      <c r="F44" s="318"/>
    </row>
    <row r="45" spans="1:21" s="145" customFormat="1" ht="11.25">
      <c r="A45" s="3"/>
      <c r="E45" s="1543"/>
      <c r="F45" s="3"/>
      <c r="G45" s="318"/>
      <c r="H45" s="318"/>
      <c r="I45" s="318"/>
      <c r="J45" s="318"/>
      <c r="K45" s="318"/>
      <c r="L45" s="318"/>
      <c r="M45" s="318"/>
      <c r="N45" s="318"/>
      <c r="O45" s="318"/>
      <c r="P45" s="318"/>
      <c r="Q45" s="318"/>
      <c r="R45" s="318"/>
      <c r="S45" s="209"/>
      <c r="T45" s="209"/>
      <c r="U45" s="209"/>
    </row>
    <row r="46" spans="1:21" s="3" customFormat="1">
      <c r="B46" s="145"/>
      <c r="C46" s="145"/>
      <c r="D46" s="145"/>
      <c r="E46" s="1570"/>
      <c r="F46" s="547"/>
      <c r="K46" s="318"/>
      <c r="L46" s="560"/>
      <c r="M46" s="207"/>
      <c r="N46" s="207"/>
      <c r="O46" s="207"/>
      <c r="P46" s="207"/>
      <c r="Q46" s="207"/>
      <c r="R46" s="207"/>
      <c r="S46" s="245"/>
    </row>
    <row r="47" spans="1:21" s="3" customFormat="1">
      <c r="B47" s="145"/>
      <c r="C47" s="145"/>
      <c r="D47" s="145"/>
      <c r="E47" s="1543"/>
      <c r="G47" s="547"/>
      <c r="H47" s="547"/>
      <c r="I47" s="547"/>
      <c r="J47" s="547"/>
      <c r="K47" s="318"/>
      <c r="O47" s="147"/>
      <c r="P47" s="145"/>
      <c r="Q47" s="145"/>
      <c r="R47" s="145"/>
      <c r="S47" s="245"/>
      <c r="T47" s="209"/>
      <c r="U47" s="209"/>
    </row>
    <row r="48" spans="1:21" s="3" customFormat="1">
      <c r="B48" s="145"/>
      <c r="C48" s="145"/>
      <c r="D48" s="145"/>
      <c r="E48" s="1543"/>
      <c r="K48" s="318"/>
      <c r="L48" s="145"/>
      <c r="M48" s="145"/>
      <c r="N48" s="145"/>
      <c r="O48" s="147"/>
      <c r="P48" s="145"/>
      <c r="Q48" s="145"/>
      <c r="R48" s="145"/>
      <c r="S48" s="245"/>
      <c r="T48" s="245"/>
      <c r="U48" s="245"/>
    </row>
    <row r="49" spans="1:23" s="3" customFormat="1">
      <c r="B49" s="145"/>
      <c r="C49" s="145"/>
      <c r="D49" s="145"/>
      <c r="E49" s="933"/>
      <c r="F49" s="933"/>
      <c r="K49" s="318"/>
      <c r="L49" s="145"/>
      <c r="M49" s="145"/>
      <c r="N49" s="145"/>
      <c r="O49" s="318"/>
      <c r="P49" s="145"/>
      <c r="Q49" s="145"/>
      <c r="R49" s="145"/>
      <c r="S49" s="245"/>
      <c r="T49" s="245"/>
      <c r="U49" s="245"/>
    </row>
    <row r="50" spans="1:23" s="3" customFormat="1">
      <c r="B50" s="1553"/>
      <c r="C50" s="1561"/>
      <c r="D50" s="1561"/>
      <c r="E50" s="1572"/>
      <c r="F50" s="65"/>
      <c r="G50" s="318"/>
      <c r="H50" s="145"/>
      <c r="I50" s="933"/>
      <c r="J50" s="933"/>
      <c r="K50" s="65"/>
      <c r="L50" s="65"/>
      <c r="M50" s="139"/>
      <c r="N50" s="65"/>
      <c r="O50" s="65"/>
      <c r="P50" s="65"/>
      <c r="Q50" s="139"/>
      <c r="R50" s="65"/>
      <c r="S50" s="65"/>
      <c r="T50" s="65"/>
      <c r="U50" s="65"/>
    </row>
    <row r="51" spans="1:23" s="3" customFormat="1" ht="11.25" customHeight="1">
      <c r="B51" s="1554"/>
      <c r="C51" s="84"/>
      <c r="D51" s="84"/>
      <c r="E51" s="1572"/>
      <c r="F51" s="65"/>
      <c r="G51" s="65"/>
      <c r="H51" s="65"/>
      <c r="I51" s="65"/>
      <c r="J51" s="65"/>
      <c r="K51" s="65"/>
      <c r="L51" s="65"/>
      <c r="M51" s="65"/>
      <c r="N51" s="65"/>
      <c r="O51" s="65"/>
      <c r="P51" s="65"/>
      <c r="Q51" s="65"/>
      <c r="R51" s="65"/>
      <c r="S51" s="65"/>
      <c r="T51" s="65"/>
      <c r="U51" s="65"/>
    </row>
    <row r="52" spans="1:23" s="3" customFormat="1" ht="11.25" customHeight="1">
      <c r="B52" s="432"/>
      <c r="C52" s="307"/>
      <c r="D52" s="307"/>
      <c r="E52" s="1564"/>
      <c r="F52" s="40"/>
      <c r="G52" s="65"/>
      <c r="H52" s="65"/>
      <c r="I52" s="65"/>
      <c r="J52" s="65"/>
      <c r="K52" s="65"/>
      <c r="L52" s="65"/>
      <c r="M52" s="65"/>
      <c r="N52" s="65"/>
      <c r="O52" s="65"/>
      <c r="P52" s="65"/>
      <c r="Q52" s="65"/>
      <c r="R52" s="65"/>
      <c r="S52" s="65"/>
      <c r="T52" s="65"/>
      <c r="U52" s="65"/>
      <c r="V52" s="34"/>
      <c r="W52" s="25"/>
    </row>
    <row r="53" spans="1:23" s="3" customFormat="1" ht="11.25" customHeight="1">
      <c r="A53" s="99"/>
      <c r="B53" s="433"/>
      <c r="C53" s="246"/>
      <c r="D53" s="246"/>
      <c r="E53" s="1495"/>
      <c r="F53" s="309"/>
      <c r="G53" s="40"/>
      <c r="H53" s="40"/>
      <c r="I53" s="40"/>
      <c r="J53" s="40"/>
      <c r="K53" s="40"/>
      <c r="L53" s="40"/>
      <c r="M53" s="40"/>
      <c r="N53" s="40"/>
      <c r="O53" s="40"/>
      <c r="P53" s="40"/>
      <c r="Q53" s="40"/>
      <c r="R53" s="40"/>
      <c r="S53" s="40"/>
      <c r="T53" s="40"/>
      <c r="U53" s="40"/>
      <c r="V53" s="34"/>
      <c r="W53" s="25"/>
    </row>
    <row r="54" spans="1:23" s="99" customFormat="1" ht="11.25" customHeight="1">
      <c r="A54" s="3"/>
      <c r="B54" s="432"/>
      <c r="C54" s="282"/>
      <c r="D54" s="282"/>
      <c r="E54" s="1564"/>
      <c r="F54" s="40"/>
      <c r="G54" s="309"/>
      <c r="H54" s="309"/>
      <c r="I54" s="309"/>
      <c r="J54" s="309"/>
      <c r="K54" s="309"/>
      <c r="L54" s="309"/>
      <c r="M54" s="309"/>
      <c r="N54" s="309"/>
      <c r="O54" s="309"/>
      <c r="P54" s="309"/>
      <c r="Q54" s="309"/>
      <c r="R54" s="309"/>
      <c r="S54" s="309"/>
      <c r="T54" s="309"/>
      <c r="U54" s="309"/>
    </row>
    <row r="55" spans="1:23" s="3" customFormat="1" ht="11.25" customHeight="1">
      <c r="B55" s="432"/>
      <c r="C55" s="282"/>
      <c r="D55" s="282"/>
      <c r="E55" s="1564"/>
      <c r="F55" s="40"/>
      <c r="G55" s="40"/>
      <c r="H55" s="40"/>
      <c r="I55" s="40"/>
      <c r="J55" s="40"/>
      <c r="K55" s="40"/>
      <c r="L55" s="40"/>
      <c r="M55" s="40"/>
      <c r="N55" s="40"/>
      <c r="O55" s="40"/>
      <c r="P55" s="40"/>
      <c r="Q55" s="40"/>
      <c r="R55" s="40"/>
      <c r="S55" s="148"/>
      <c r="T55" s="40"/>
      <c r="U55" s="40"/>
    </row>
    <row r="56" spans="1:23" s="3" customFormat="1" ht="11.25" customHeight="1">
      <c r="B56" s="432"/>
      <c r="C56" s="282"/>
      <c r="D56" s="282"/>
      <c r="E56" s="1564"/>
      <c r="F56" s="40"/>
      <c r="G56" s="40"/>
      <c r="H56" s="40"/>
      <c r="I56" s="40"/>
      <c r="J56" s="40"/>
      <c r="K56" s="40"/>
      <c r="L56" s="40"/>
      <c r="M56" s="40"/>
      <c r="N56" s="40"/>
      <c r="O56" s="40"/>
      <c r="P56" s="40"/>
      <c r="Q56" s="40"/>
      <c r="R56" s="40"/>
      <c r="S56" s="148"/>
      <c r="T56" s="40"/>
      <c r="U56" s="40"/>
    </row>
    <row r="57" spans="1:23" s="3" customFormat="1" ht="11.25" customHeight="1">
      <c r="B57" s="432"/>
      <c r="C57" s="282"/>
      <c r="D57" s="282"/>
      <c r="E57" s="1564"/>
      <c r="F57" s="40"/>
      <c r="G57" s="40"/>
      <c r="H57" s="40"/>
      <c r="I57" s="40"/>
      <c r="J57" s="40"/>
      <c r="K57" s="40"/>
      <c r="L57" s="40"/>
      <c r="M57" s="40"/>
      <c r="N57" s="40"/>
      <c r="O57" s="40"/>
      <c r="P57" s="40"/>
      <c r="Q57" s="40"/>
      <c r="R57" s="40"/>
      <c r="S57" s="148"/>
      <c r="T57" s="40"/>
      <c r="U57" s="40"/>
    </row>
    <row r="58" spans="1:23" s="3" customFormat="1" ht="11.25" customHeight="1">
      <c r="B58" s="432"/>
      <c r="C58" s="282"/>
      <c r="D58" s="282"/>
      <c r="E58" s="1564"/>
      <c r="F58" s="40"/>
      <c r="G58" s="40"/>
      <c r="H58" s="40"/>
      <c r="I58" s="40"/>
      <c r="J58" s="40"/>
      <c r="K58" s="40"/>
      <c r="L58" s="40"/>
      <c r="M58" s="40"/>
      <c r="N58" s="40"/>
      <c r="O58" s="40"/>
      <c r="P58" s="40"/>
      <c r="Q58" s="40"/>
      <c r="R58" s="40"/>
      <c r="S58" s="148"/>
      <c r="T58" s="40"/>
      <c r="U58" s="40"/>
    </row>
    <row r="59" spans="1:23" s="3" customFormat="1" ht="11.25" customHeight="1">
      <c r="A59" s="310"/>
      <c r="B59" s="432"/>
      <c r="C59" s="311"/>
      <c r="D59" s="311"/>
      <c r="E59" s="1491"/>
      <c r="F59" s="313"/>
      <c r="G59" s="40"/>
      <c r="H59" s="40"/>
      <c r="I59" s="40"/>
      <c r="J59" s="40"/>
      <c r="K59" s="40"/>
      <c r="L59" s="40"/>
      <c r="M59" s="40"/>
      <c r="N59" s="40"/>
      <c r="O59" s="40"/>
      <c r="P59" s="40"/>
      <c r="Q59" s="40"/>
      <c r="R59" s="40"/>
      <c r="S59" s="148"/>
      <c r="T59" s="40"/>
      <c r="U59" s="40"/>
    </row>
    <row r="60" spans="1:23" s="310" customFormat="1" ht="11.25" customHeight="1">
      <c r="A60" s="3"/>
      <c r="B60" s="432"/>
      <c r="C60" s="282"/>
      <c r="D60" s="282"/>
      <c r="E60" s="1564"/>
      <c r="F60" s="40"/>
      <c r="G60" s="313"/>
      <c r="H60" s="313"/>
      <c r="I60" s="313"/>
      <c r="J60" s="313"/>
      <c r="K60" s="313"/>
      <c r="L60" s="313"/>
      <c r="M60" s="313"/>
      <c r="N60" s="313"/>
      <c r="O60" s="313"/>
      <c r="P60" s="313"/>
      <c r="Q60" s="313"/>
      <c r="R60" s="313"/>
      <c r="S60" s="314"/>
      <c r="T60" s="313"/>
      <c r="U60" s="313"/>
    </row>
    <row r="61" spans="1:23" s="3" customFormat="1" ht="11.25" customHeight="1">
      <c r="A61" s="99"/>
      <c r="B61" s="433"/>
      <c r="C61" s="246"/>
      <c r="D61" s="246"/>
      <c r="E61" s="1495"/>
      <c r="F61" s="309"/>
      <c r="G61" s="40"/>
      <c r="H61" s="40"/>
      <c r="I61" s="40"/>
      <c r="J61" s="40"/>
      <c r="K61" s="40"/>
      <c r="L61" s="40"/>
      <c r="M61" s="40"/>
      <c r="N61" s="40"/>
      <c r="O61" s="40"/>
      <c r="P61" s="40"/>
      <c r="Q61" s="40"/>
      <c r="R61" s="40"/>
      <c r="S61" s="148"/>
      <c r="T61" s="40"/>
      <c r="U61" s="40"/>
    </row>
    <row r="62" spans="1:23" s="99" customFormat="1" ht="11.25" customHeight="1">
      <c r="A62" s="3"/>
      <c r="B62" s="432"/>
      <c r="C62" s="282"/>
      <c r="D62" s="282"/>
      <c r="E62" s="1564"/>
      <c r="F62" s="40"/>
      <c r="G62" s="309"/>
      <c r="H62" s="309"/>
      <c r="I62" s="309"/>
      <c r="J62" s="309"/>
      <c r="K62" s="309"/>
      <c r="L62" s="309"/>
      <c r="M62" s="309"/>
      <c r="N62" s="309"/>
      <c r="O62" s="309"/>
      <c r="P62" s="309"/>
      <c r="Q62" s="309"/>
      <c r="R62" s="309"/>
      <c r="S62" s="315"/>
      <c r="T62" s="309"/>
      <c r="U62" s="309"/>
    </row>
    <row r="63" spans="1:23" s="3" customFormat="1" ht="11.25" customHeight="1">
      <c r="B63" s="432"/>
      <c r="C63" s="282"/>
      <c r="D63" s="282"/>
      <c r="E63" s="1564"/>
      <c r="F63" s="40"/>
      <c r="G63" s="40"/>
      <c r="H63" s="40"/>
      <c r="I63" s="40"/>
      <c r="J63" s="40"/>
      <c r="K63" s="40"/>
      <c r="L63" s="40"/>
      <c r="M63" s="40"/>
      <c r="N63" s="40"/>
      <c r="O63" s="40"/>
      <c r="P63" s="40"/>
      <c r="Q63" s="40"/>
      <c r="R63" s="40"/>
      <c r="S63" s="148"/>
      <c r="T63" s="40"/>
      <c r="U63" s="40"/>
    </row>
    <row r="64" spans="1:23" s="3" customFormat="1" ht="11.25" customHeight="1">
      <c r="B64" s="432"/>
      <c r="C64" s="282"/>
      <c r="D64" s="282"/>
      <c r="E64" s="1564"/>
      <c r="F64" s="40"/>
      <c r="G64" s="40"/>
      <c r="H64" s="40"/>
      <c r="I64" s="40"/>
      <c r="J64" s="40"/>
      <c r="K64" s="40"/>
      <c r="L64" s="40"/>
      <c r="M64" s="40"/>
      <c r="N64" s="40"/>
      <c r="O64" s="40"/>
      <c r="P64" s="40"/>
      <c r="Q64" s="40"/>
      <c r="R64" s="40"/>
      <c r="S64" s="148"/>
      <c r="T64" s="40"/>
      <c r="U64" s="40"/>
    </row>
    <row r="65" spans="1:21" s="3" customFormat="1" ht="11.25" customHeight="1">
      <c r="B65" s="432"/>
      <c r="C65" s="282"/>
      <c r="D65" s="282"/>
      <c r="E65" s="1564"/>
      <c r="F65" s="40"/>
      <c r="G65" s="40"/>
      <c r="H65" s="40"/>
      <c r="I65" s="40"/>
      <c r="J65" s="40"/>
      <c r="K65" s="40"/>
      <c r="L65" s="40"/>
      <c r="M65" s="40"/>
      <c r="N65" s="40"/>
      <c r="O65" s="40"/>
      <c r="P65" s="40"/>
      <c r="Q65" s="40"/>
      <c r="R65" s="40"/>
      <c r="S65" s="148"/>
      <c r="T65" s="40"/>
      <c r="U65" s="40"/>
    </row>
    <row r="66" spans="1:21" s="3" customFormat="1" ht="11.25" customHeight="1">
      <c r="B66" s="432"/>
      <c r="C66" s="282"/>
      <c r="D66" s="282"/>
      <c r="E66" s="1564"/>
      <c r="F66" s="40"/>
      <c r="G66" s="40"/>
      <c r="H66" s="40"/>
      <c r="I66" s="40"/>
      <c r="J66" s="40"/>
      <c r="K66" s="40"/>
      <c r="L66" s="40"/>
      <c r="M66" s="40"/>
      <c r="N66" s="40"/>
      <c r="O66" s="40"/>
      <c r="P66" s="40"/>
      <c r="Q66" s="40"/>
      <c r="R66" s="40"/>
      <c r="S66" s="148"/>
      <c r="T66" s="40"/>
      <c r="U66" s="40"/>
    </row>
    <row r="67" spans="1:21" s="3" customFormat="1" ht="11.25" customHeight="1">
      <c r="A67" s="99"/>
      <c r="B67" s="433"/>
      <c r="C67" s="246"/>
      <c r="D67" s="246"/>
      <c r="E67" s="1495"/>
      <c r="F67" s="309"/>
      <c r="G67" s="40"/>
      <c r="H67" s="40"/>
      <c r="I67" s="40"/>
      <c r="J67" s="40"/>
      <c r="K67" s="40"/>
      <c r="L67" s="40"/>
      <c r="M67" s="40"/>
      <c r="N67" s="40"/>
      <c r="O67" s="40"/>
      <c r="P67" s="40"/>
      <c r="Q67" s="40"/>
      <c r="R67" s="40"/>
      <c r="S67" s="148"/>
      <c r="T67" s="40"/>
      <c r="U67" s="40"/>
    </row>
    <row r="68" spans="1:21" s="99" customFormat="1" ht="11.25" customHeight="1">
      <c r="A68" s="3"/>
      <c r="B68" s="432"/>
      <c r="C68" s="282"/>
      <c r="D68" s="282"/>
      <c r="E68" s="1564"/>
      <c r="F68" s="40"/>
      <c r="G68" s="309"/>
      <c r="H68" s="309"/>
      <c r="I68" s="309"/>
      <c r="J68" s="309"/>
      <c r="K68" s="309"/>
      <c r="L68" s="309"/>
      <c r="M68" s="309"/>
      <c r="N68" s="309"/>
      <c r="O68" s="309"/>
      <c r="P68" s="309"/>
      <c r="Q68" s="309"/>
      <c r="R68" s="309"/>
      <c r="S68" s="1551"/>
      <c r="T68" s="309"/>
      <c r="U68" s="309"/>
    </row>
    <row r="69" spans="1:21" s="3" customFormat="1" ht="11.25" customHeight="1">
      <c r="B69" s="432"/>
      <c r="C69" s="282"/>
      <c r="D69" s="282"/>
      <c r="E69" s="1564"/>
      <c r="F69" s="40"/>
      <c r="G69" s="40"/>
      <c r="H69" s="40"/>
      <c r="I69" s="40"/>
      <c r="J69" s="40"/>
      <c r="K69" s="40"/>
      <c r="L69" s="40"/>
      <c r="M69" s="40"/>
      <c r="N69" s="40"/>
      <c r="O69" s="40"/>
      <c r="P69" s="40"/>
      <c r="Q69" s="40"/>
      <c r="R69" s="40"/>
      <c r="S69" s="1550"/>
      <c r="T69" s="40"/>
      <c r="U69" s="40"/>
    </row>
    <row r="70" spans="1:21" s="3" customFormat="1" ht="11.25" customHeight="1">
      <c r="B70" s="432"/>
      <c r="C70" s="282"/>
      <c r="D70" s="282"/>
      <c r="E70" s="1564"/>
      <c r="F70" s="40"/>
      <c r="G70" s="40"/>
      <c r="H70" s="40"/>
      <c r="I70" s="40"/>
      <c r="J70" s="40"/>
      <c r="K70" s="40"/>
      <c r="L70" s="40"/>
      <c r="M70" s="40"/>
      <c r="N70" s="40"/>
      <c r="O70" s="40"/>
      <c r="P70" s="40"/>
      <c r="Q70" s="40"/>
      <c r="R70" s="40"/>
      <c r="S70" s="1550"/>
      <c r="T70" s="40"/>
      <c r="U70" s="40"/>
    </row>
    <row r="71" spans="1:21" s="3" customFormat="1" ht="11.25" customHeight="1">
      <c r="B71" s="432"/>
      <c r="C71" s="282"/>
      <c r="D71" s="282"/>
      <c r="E71" s="1564"/>
      <c r="F71" s="40"/>
      <c r="G71" s="40"/>
      <c r="H71" s="40"/>
      <c r="I71" s="40"/>
      <c r="J71" s="40"/>
      <c r="K71" s="40"/>
      <c r="L71" s="40"/>
      <c r="M71" s="40"/>
      <c r="N71" s="40"/>
      <c r="O71" s="40"/>
      <c r="P71" s="40"/>
      <c r="Q71" s="40"/>
      <c r="R71" s="40"/>
      <c r="S71" s="1550"/>
      <c r="T71" s="40"/>
      <c r="U71" s="40"/>
    </row>
    <row r="72" spans="1:21" s="3" customFormat="1" ht="11.25" customHeight="1">
      <c r="B72" s="432"/>
      <c r="C72" s="282"/>
      <c r="D72" s="282"/>
      <c r="E72" s="1564"/>
      <c r="F72" s="40"/>
      <c r="G72" s="40"/>
      <c r="H72" s="40"/>
      <c r="I72" s="40"/>
      <c r="J72" s="40"/>
      <c r="K72" s="40"/>
      <c r="L72" s="40"/>
      <c r="M72" s="40"/>
      <c r="N72" s="40"/>
      <c r="O72" s="40"/>
      <c r="P72" s="40"/>
      <c r="Q72" s="40"/>
      <c r="R72" s="40"/>
      <c r="S72" s="1550"/>
      <c r="T72" s="40"/>
      <c r="U72" s="40"/>
    </row>
    <row r="73" spans="1:21" s="3" customFormat="1" ht="11.25" customHeight="1">
      <c r="B73" s="432"/>
      <c r="C73" s="282"/>
      <c r="D73" s="282"/>
      <c r="E73" s="1564"/>
      <c r="F73" s="40"/>
      <c r="G73" s="40"/>
      <c r="H73" s="40"/>
      <c r="I73" s="40"/>
      <c r="J73" s="40"/>
      <c r="K73" s="40"/>
      <c r="L73" s="40"/>
      <c r="M73" s="40"/>
      <c r="N73" s="40"/>
      <c r="O73" s="40"/>
      <c r="P73" s="40"/>
      <c r="Q73" s="40"/>
      <c r="R73" s="40"/>
      <c r="S73" s="1550"/>
      <c r="T73" s="40"/>
      <c r="U73" s="40"/>
    </row>
    <row r="74" spans="1:21" s="3" customFormat="1" ht="11.25" customHeight="1">
      <c r="B74" s="794"/>
      <c r="C74" s="246"/>
      <c r="D74" s="246"/>
      <c r="E74" s="1495"/>
      <c r="F74" s="309"/>
      <c r="G74" s="40"/>
      <c r="H74" s="40"/>
      <c r="I74" s="40"/>
      <c r="J74" s="40"/>
      <c r="K74" s="40"/>
      <c r="L74" s="40"/>
      <c r="M74" s="40"/>
      <c r="N74" s="40"/>
      <c r="O74" s="40"/>
      <c r="P74" s="40"/>
      <c r="Q74" s="40"/>
      <c r="R74" s="40"/>
      <c r="S74" s="1550"/>
      <c r="T74" s="40"/>
      <c r="U74" s="40"/>
    </row>
    <row r="75" spans="1:21" s="3" customFormat="1" ht="11.25" customHeight="1">
      <c r="A75"/>
      <c r="B75"/>
      <c r="C75"/>
      <c r="D75"/>
      <c r="E75"/>
      <c r="F75"/>
      <c r="G75" s="309"/>
      <c r="H75" s="309"/>
      <c r="I75" s="309"/>
      <c r="J75" s="309"/>
      <c r="K75" s="309"/>
      <c r="L75" s="309"/>
      <c r="M75" s="309"/>
      <c r="N75" s="309"/>
      <c r="O75" s="309"/>
      <c r="P75" s="309"/>
      <c r="Q75" s="309"/>
      <c r="R75" s="309"/>
      <c r="S75" s="315"/>
      <c r="T75" s="309"/>
      <c r="U75" s="309"/>
    </row>
    <row r="76" spans="1:21" ht="11.25" customHeight="1">
      <c r="H76" s="531"/>
    </row>
  </sheetData>
  <mergeCells count="2">
    <mergeCell ref="B7:E7"/>
    <mergeCell ref="B10:D10"/>
  </mergeCells>
  <hyperlinks>
    <hyperlink ref="B3" location="Contents!A1" display="Back to index page" xr:uid="{FEBC4473-CD01-4BB4-A95A-C996E1968183}"/>
    <hyperlink ref="B3:J3" location="CONTENTS!A1" display="Back to contents page" xr:uid="{C22C830D-E6FE-45AD-836F-1A87B2E9B541}"/>
  </hyperlinks>
  <pageMargins left="0.7" right="0.7" top="0.75" bottom="0.75" header="0.3" footer="0.3"/>
  <pageSetup paperSize="9" orientation="portrait" verticalDpi="1200" r:id="rId1"/>
  <rowBreaks count="1" manualBreakCount="1">
    <brk id="40"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0">
    <tabColor rgb="FF007272"/>
  </sheetPr>
  <dimension ref="A1:R31"/>
  <sheetViews>
    <sheetView showGridLines="0" showRowColHeaders="0" zoomScaleNormal="100" zoomScaleSheetLayoutView="115" workbookViewId="0"/>
  </sheetViews>
  <sheetFormatPr baseColWidth="10" defaultColWidth="11.42578125" defaultRowHeight="15"/>
  <cols>
    <col min="1" max="1" width="2.5703125" style="6" customWidth="1"/>
    <col min="2" max="2" width="4.85546875" style="85" customWidth="1"/>
    <col min="3" max="3" width="30.5703125" style="6" customWidth="1"/>
    <col min="4" max="8" width="21.42578125" style="6" customWidth="1"/>
    <col min="9" max="9" width="12.42578125" style="6" bestFit="1" customWidth="1"/>
    <col min="10" max="16384" width="11.42578125" style="6"/>
  </cols>
  <sheetData>
    <row r="1" spans="1:18" s="10" customFormat="1" ht="11.25" customHeight="1">
      <c r="A1" s="153"/>
      <c r="B1" s="12"/>
      <c r="C1" s="7"/>
      <c r="D1" s="7"/>
      <c r="E1" s="8"/>
      <c r="F1" s="8"/>
      <c r="G1" s="9"/>
      <c r="H1" s="9"/>
    </row>
    <row r="2" spans="1:18" s="10" customFormat="1" ht="5.25" customHeight="1">
      <c r="B2" s="12"/>
      <c r="C2" s="7"/>
      <c r="D2" s="7"/>
      <c r="E2" s="8"/>
      <c r="F2" s="8"/>
      <c r="G2" s="9"/>
      <c r="H2" s="9"/>
    </row>
    <row r="3" spans="1:18" s="12" customFormat="1" ht="12.75" customHeight="1">
      <c r="B3" s="2373" t="s">
        <v>280</v>
      </c>
      <c r="C3" s="2373"/>
      <c r="D3" s="2373"/>
      <c r="E3" s="2373"/>
      <c r="F3" s="2373"/>
      <c r="G3" s="2373"/>
      <c r="H3" s="2373"/>
    </row>
    <row r="4" spans="1:18" s="10" customFormat="1" ht="5.25" customHeight="1">
      <c r="B4" s="12"/>
      <c r="C4" s="7"/>
      <c r="D4" s="7"/>
      <c r="E4" s="8"/>
      <c r="F4" s="8"/>
      <c r="G4" s="9"/>
      <c r="H4" s="9"/>
      <c r="I4" s="7"/>
      <c r="J4" s="7"/>
    </row>
    <row r="5" spans="1:18" ht="15.75" customHeight="1">
      <c r="B5" s="969" t="s">
        <v>884</v>
      </c>
      <c r="K5"/>
      <c r="L5"/>
    </row>
    <row r="6" spans="1:18" ht="11.25" customHeight="1">
      <c r="B6" s="13"/>
      <c r="C6" s="14"/>
    </row>
    <row r="7" spans="1:18" ht="33.75" customHeight="1">
      <c r="B7" s="2374" t="s">
        <v>885</v>
      </c>
      <c r="C7" s="2403"/>
      <c r="D7" s="2403"/>
      <c r="E7" s="2403"/>
      <c r="F7" s="2403"/>
      <c r="G7" s="2403"/>
      <c r="H7" s="2403"/>
      <c r="K7" s="14"/>
    </row>
    <row r="8" spans="1:18" ht="6" customHeight="1">
      <c r="B8" s="240"/>
      <c r="C8" s="784"/>
      <c r="D8" s="784"/>
      <c r="E8" s="784"/>
      <c r="F8" s="784"/>
      <c r="G8" s="784"/>
      <c r="H8" s="784"/>
      <c r="K8" s="14"/>
    </row>
    <row r="9" spans="1:18" ht="22.5" customHeight="1">
      <c r="B9" s="2374" t="s">
        <v>886</v>
      </c>
      <c r="C9" s="2374"/>
      <c r="D9" s="2374"/>
      <c r="E9" s="2374"/>
      <c r="F9" s="2374"/>
      <c r="G9" s="2374"/>
      <c r="H9" s="2374"/>
      <c r="K9" s="14"/>
    </row>
    <row r="10" spans="1:18" ht="11.25" customHeight="1">
      <c r="B10" s="240"/>
      <c r="C10" s="240"/>
      <c r="D10" s="240"/>
      <c r="E10" s="240"/>
      <c r="F10" s="240"/>
      <c r="G10" s="240"/>
      <c r="H10" s="240"/>
      <c r="K10" s="14"/>
    </row>
    <row r="11" spans="1:18" s="25" customFormat="1" ht="11.25">
      <c r="B11" s="15"/>
    </row>
    <row r="12" spans="1:18" ht="11.25" customHeight="1">
      <c r="B12" s="2501" t="s">
        <v>2662</v>
      </c>
      <c r="C12" s="2502"/>
      <c r="D12" s="2502"/>
      <c r="E12" s="1190" t="s">
        <v>294</v>
      </c>
      <c r="F12" s="1190" t="s">
        <v>296</v>
      </c>
      <c r="G12" s="1190" t="s">
        <v>298</v>
      </c>
      <c r="H12" s="1190" t="s">
        <v>303</v>
      </c>
    </row>
    <row r="13" spans="1:18" s="394" customFormat="1" ht="11.25" customHeight="1">
      <c r="B13" s="395"/>
      <c r="C13" s="396"/>
      <c r="D13" s="386"/>
      <c r="E13" s="386"/>
      <c r="F13" s="249" t="s">
        <v>887</v>
      </c>
      <c r="G13" s="249" t="s">
        <v>887</v>
      </c>
      <c r="H13" s="412" t="s">
        <v>887</v>
      </c>
    </row>
    <row r="14" spans="1:18" s="394" customFormat="1" ht="11.25" customHeight="1">
      <c r="B14" s="2482" t="s">
        <v>286</v>
      </c>
      <c r="C14" s="2454"/>
      <c r="D14" s="1372" t="s">
        <v>888</v>
      </c>
      <c r="E14" s="1372" t="s">
        <v>889</v>
      </c>
      <c r="F14" s="1372" t="s">
        <v>890</v>
      </c>
      <c r="G14" s="1373" t="s">
        <v>891</v>
      </c>
      <c r="H14" s="1373" t="s">
        <v>892</v>
      </c>
    </row>
    <row r="15" spans="1:18" ht="11.25" customHeight="1">
      <c r="B15" s="95">
        <v>1</v>
      </c>
      <c r="C15" s="477" t="s">
        <v>737</v>
      </c>
      <c r="D15" s="478">
        <v>835918.98916424997</v>
      </c>
      <c r="E15" s="478">
        <v>2047748.03142959</v>
      </c>
      <c r="F15" s="478">
        <v>2031528.10811585</v>
      </c>
      <c r="G15" s="55">
        <v>16219.923313745099</v>
      </c>
      <c r="H15" s="55"/>
      <c r="I15" s="52"/>
      <c r="J15" s="394"/>
      <c r="K15" s="394"/>
      <c r="L15" s="394"/>
      <c r="M15" s="394"/>
      <c r="N15" s="394"/>
      <c r="O15" s="394"/>
      <c r="P15" s="394"/>
      <c r="Q15" s="394"/>
      <c r="R15" s="394"/>
    </row>
    <row r="16" spans="1:18" ht="11.25" customHeight="1">
      <c r="B16" s="95">
        <v>2</v>
      </c>
      <c r="C16" s="178" t="s">
        <v>781</v>
      </c>
      <c r="D16" s="55">
        <v>328049.62064199999</v>
      </c>
      <c r="E16" s="55"/>
      <c r="F16" s="55"/>
      <c r="G16" s="55"/>
      <c r="H16" s="55"/>
      <c r="I16" s="52"/>
      <c r="K16" s="394"/>
      <c r="L16" s="394"/>
      <c r="M16" s="394"/>
      <c r="N16" s="394"/>
      <c r="O16" s="394"/>
      <c r="P16" s="394"/>
      <c r="Q16" s="394"/>
      <c r="R16" s="394"/>
    </row>
    <row r="17" spans="2:18" ht="11.25" customHeight="1">
      <c r="B17" s="549">
        <v>3</v>
      </c>
      <c r="C17" s="550" t="s">
        <v>893</v>
      </c>
      <c r="D17" s="551">
        <v>1163968.6098062498</v>
      </c>
      <c r="E17" s="551">
        <v>2047748.03142959</v>
      </c>
      <c r="F17" s="551">
        <v>2031528.10811585</v>
      </c>
      <c r="G17" s="551">
        <v>16219.923313745099</v>
      </c>
      <c r="H17" s="552"/>
      <c r="I17" s="52"/>
      <c r="J17" s="203"/>
      <c r="K17" s="394"/>
      <c r="L17" s="394"/>
      <c r="M17" s="394"/>
      <c r="N17" s="394"/>
      <c r="O17" s="394"/>
      <c r="P17" s="394"/>
      <c r="Q17" s="394"/>
      <c r="R17" s="394"/>
    </row>
    <row r="18" spans="2:18" ht="6" customHeight="1">
      <c r="B18" s="95"/>
      <c r="C18" s="477"/>
      <c r="D18" s="60"/>
      <c r="E18" s="55"/>
      <c r="F18" s="55"/>
      <c r="G18" s="55"/>
      <c r="H18" s="55"/>
      <c r="I18" s="52"/>
      <c r="J18" s="203"/>
      <c r="K18" s="394"/>
      <c r="L18" s="394"/>
      <c r="M18" s="394"/>
      <c r="N18" s="394"/>
      <c r="O18" s="394"/>
      <c r="P18" s="394"/>
      <c r="Q18" s="394"/>
      <c r="R18" s="394"/>
    </row>
    <row r="19" spans="2:18" ht="11.25" customHeight="1">
      <c r="B19" s="95">
        <v>4</v>
      </c>
      <c r="C19" s="804" t="s">
        <v>894</v>
      </c>
      <c r="D19" s="805">
        <v>6127.3399609999997</v>
      </c>
      <c r="E19" s="806">
        <v>20260.452735999999</v>
      </c>
      <c r="F19" s="806">
        <v>10561.239092</v>
      </c>
      <c r="G19" s="806">
        <v>152</v>
      </c>
      <c r="H19" s="807"/>
      <c r="I19" s="52"/>
      <c r="K19" s="394"/>
      <c r="L19" s="394"/>
      <c r="M19" s="394"/>
      <c r="N19" s="394"/>
      <c r="O19" s="394"/>
      <c r="P19" s="394"/>
      <c r="Q19" s="394"/>
      <c r="R19" s="394"/>
    </row>
    <row r="20" spans="2:18" ht="11.25" customHeight="1">
      <c r="B20" s="95">
        <v>5</v>
      </c>
      <c r="C20" s="385" t="s">
        <v>2698</v>
      </c>
      <c r="D20" s="1886"/>
      <c r="E20" s="1886"/>
      <c r="F20" s="1886"/>
      <c r="G20" s="1886"/>
      <c r="H20" s="1886"/>
      <c r="I20" s="52"/>
      <c r="J20" s="26"/>
    </row>
    <row r="21" spans="2:18" ht="11.25" customHeight="1">
      <c r="C21" s="178"/>
      <c r="D21" s="55"/>
      <c r="E21" s="55"/>
      <c r="F21" s="55"/>
      <c r="G21" s="55"/>
      <c r="H21" s="55"/>
      <c r="I21" s="52"/>
      <c r="J21" s="26"/>
    </row>
    <row r="22" spans="2:18" ht="11.25" customHeight="1"/>
    <row r="23" spans="2:18" ht="11.25" customHeight="1">
      <c r="B23" s="2501" t="s">
        <v>2469</v>
      </c>
      <c r="C23" s="2502"/>
      <c r="D23" s="2502"/>
      <c r="E23" s="1190" t="s">
        <v>294</v>
      </c>
      <c r="F23" s="1190" t="s">
        <v>296</v>
      </c>
      <c r="G23" s="1190" t="s">
        <v>298</v>
      </c>
      <c r="H23" s="1190" t="s">
        <v>303</v>
      </c>
    </row>
    <row r="24" spans="2:18" s="394" customFormat="1" ht="11.25" customHeight="1">
      <c r="B24" s="395"/>
      <c r="C24" s="396"/>
      <c r="D24" s="386"/>
      <c r="E24" s="386"/>
      <c r="F24" s="249" t="s">
        <v>887</v>
      </c>
      <c r="G24" s="249" t="s">
        <v>887</v>
      </c>
      <c r="H24" s="412" t="s">
        <v>887</v>
      </c>
    </row>
    <row r="25" spans="2:18" s="394" customFormat="1" ht="11.25" customHeight="1">
      <c r="B25" s="2482" t="s">
        <v>286</v>
      </c>
      <c r="C25" s="2454"/>
      <c r="D25" s="1372" t="s">
        <v>888</v>
      </c>
      <c r="E25" s="1372" t="s">
        <v>889</v>
      </c>
      <c r="F25" s="1372" t="s">
        <v>890</v>
      </c>
      <c r="G25" s="1373" t="s">
        <v>891</v>
      </c>
      <c r="H25" s="1373" t="s">
        <v>892</v>
      </c>
    </row>
    <row r="26" spans="2:18" ht="11.25" customHeight="1">
      <c r="B26" s="95">
        <v>1</v>
      </c>
      <c r="C26" s="477" t="s">
        <v>737</v>
      </c>
      <c r="D26" s="478">
        <v>608117.46056000004</v>
      </c>
      <c r="E26" s="478">
        <v>1998247.8114149999</v>
      </c>
      <c r="F26" s="478">
        <v>1974220.739025</v>
      </c>
      <c r="G26" s="55">
        <v>24027.072390000001</v>
      </c>
      <c r="H26" s="55"/>
      <c r="I26" s="52"/>
      <c r="J26" s="394"/>
      <c r="K26" s="394"/>
      <c r="L26" s="394"/>
      <c r="M26" s="394"/>
      <c r="N26" s="394"/>
      <c r="O26" s="394"/>
      <c r="P26" s="394"/>
      <c r="Q26" s="394"/>
      <c r="R26" s="394"/>
    </row>
    <row r="27" spans="2:18" ht="11.25" customHeight="1">
      <c r="B27" s="95">
        <v>2</v>
      </c>
      <c r="C27" s="178" t="s">
        <v>781</v>
      </c>
      <c r="D27" s="55">
        <v>390965.83978600003</v>
      </c>
      <c r="E27" s="55"/>
      <c r="F27" s="55"/>
      <c r="G27" s="55"/>
      <c r="H27" s="55"/>
      <c r="I27" s="52"/>
      <c r="K27" s="394"/>
      <c r="L27" s="394"/>
      <c r="M27" s="394"/>
      <c r="N27" s="394"/>
      <c r="O27" s="394"/>
      <c r="P27" s="394"/>
      <c r="Q27" s="394"/>
      <c r="R27" s="394"/>
    </row>
    <row r="28" spans="2:18" ht="11.25" customHeight="1">
      <c r="B28" s="549">
        <v>3</v>
      </c>
      <c r="C28" s="550" t="s">
        <v>893</v>
      </c>
      <c r="D28" s="551">
        <v>999083.30034600012</v>
      </c>
      <c r="E28" s="551">
        <v>1998247.8114149999</v>
      </c>
      <c r="F28" s="551">
        <v>1974220.739025</v>
      </c>
      <c r="G28" s="551">
        <v>24027.072390000001</v>
      </c>
      <c r="H28" s="552"/>
      <c r="I28" s="52"/>
      <c r="J28" s="203"/>
      <c r="K28" s="394"/>
      <c r="L28" s="394"/>
      <c r="M28" s="394"/>
      <c r="N28" s="394"/>
      <c r="O28" s="394"/>
      <c r="P28" s="394"/>
      <c r="Q28" s="394"/>
      <c r="R28" s="394"/>
    </row>
    <row r="29" spans="2:18" ht="6" customHeight="1">
      <c r="B29" s="95"/>
      <c r="C29" s="477"/>
      <c r="D29" s="60"/>
      <c r="E29" s="55"/>
      <c r="F29" s="55"/>
      <c r="G29" s="55"/>
      <c r="H29" s="55"/>
      <c r="I29" s="52"/>
      <c r="J29" s="203"/>
      <c r="K29" s="394"/>
      <c r="L29" s="394"/>
      <c r="M29" s="394"/>
      <c r="N29" s="394"/>
      <c r="O29" s="394"/>
      <c r="P29" s="394"/>
      <c r="Q29" s="394"/>
      <c r="R29" s="394"/>
    </row>
    <row r="30" spans="2:18" ht="11.25" customHeight="1">
      <c r="B30" s="95">
        <v>4</v>
      </c>
      <c r="C30" s="804" t="s">
        <v>894</v>
      </c>
      <c r="D30" s="805">
        <v>10800.992335999999</v>
      </c>
      <c r="E30" s="806">
        <v>13658.236681</v>
      </c>
      <c r="F30" s="806">
        <v>13316.02247</v>
      </c>
      <c r="G30" s="806">
        <v>342.21421099999998</v>
      </c>
      <c r="H30" s="807"/>
      <c r="I30" s="52"/>
      <c r="K30" s="394"/>
      <c r="L30" s="394"/>
      <c r="M30" s="394"/>
      <c r="N30" s="394"/>
      <c r="O30" s="394"/>
      <c r="P30" s="394"/>
      <c r="Q30" s="394"/>
      <c r="R30" s="394"/>
    </row>
    <row r="31" spans="2:18" ht="11.25" customHeight="1">
      <c r="B31" s="95">
        <v>5</v>
      </c>
      <c r="C31" s="385" t="s">
        <v>2698</v>
      </c>
      <c r="D31" s="1886"/>
      <c r="E31" s="1886"/>
      <c r="F31" s="1886"/>
      <c r="G31" s="1886"/>
      <c r="H31" s="1886"/>
      <c r="I31" s="52"/>
      <c r="J31" s="26"/>
    </row>
  </sheetData>
  <mergeCells count="7">
    <mergeCell ref="B23:D23"/>
    <mergeCell ref="B25:C25"/>
    <mergeCell ref="B3:H3"/>
    <mergeCell ref="B7:H7"/>
    <mergeCell ref="B14:C14"/>
    <mergeCell ref="B9:H9"/>
    <mergeCell ref="B12:D12"/>
  </mergeCells>
  <hyperlinks>
    <hyperlink ref="B3" location="Contents!A1" display="Back to index page" xr:uid="{00000000-0004-0000-1600-000000000000}"/>
  </hyperlinks>
  <pageMargins left="0.7" right="0.7" top="0.75" bottom="0.75" header="0.3" footer="0.3"/>
  <pageSetup paperSize="9" scale="5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31">
    <tabColor rgb="FF007272"/>
  </sheetPr>
  <dimension ref="A1:V117"/>
  <sheetViews>
    <sheetView showGridLines="0" showRowColHeaders="0" zoomScaleNormal="100" workbookViewId="0"/>
  </sheetViews>
  <sheetFormatPr baseColWidth="10" defaultColWidth="11.42578125" defaultRowHeight="11.25"/>
  <cols>
    <col min="1" max="1" width="2.5703125" style="18" customWidth="1"/>
    <col min="2" max="2" width="4.85546875" style="25" customWidth="1"/>
    <col min="3" max="3" width="55.42578125" style="25" customWidth="1"/>
    <col min="4" max="9" width="12" style="25" customWidth="1"/>
    <col min="10" max="10" width="6.42578125" style="25" customWidth="1"/>
    <col min="11" max="11" width="13" style="25" bestFit="1" customWidth="1"/>
    <col min="12" max="12" width="11.42578125" style="25"/>
    <col min="13" max="13" width="12.85546875" style="25" bestFit="1" customWidth="1"/>
    <col min="14" max="16384" width="11.42578125" style="25"/>
  </cols>
  <sheetData>
    <row r="1" spans="1:22" s="10" customFormat="1" ht="11.25" customHeight="1">
      <c r="A1" s="7"/>
      <c r="B1" s="7"/>
      <c r="C1" s="7"/>
      <c r="D1" s="8"/>
      <c r="E1" s="8"/>
      <c r="F1" s="9"/>
      <c r="G1" s="9"/>
      <c r="H1" s="9"/>
    </row>
    <row r="2" spans="1:22" s="10" customFormat="1" ht="5.25" customHeight="1">
      <c r="A2" s="7"/>
      <c r="B2" s="7"/>
      <c r="C2" s="7"/>
      <c r="D2" s="8"/>
      <c r="E2" s="8"/>
      <c r="F2" s="9"/>
      <c r="G2" s="9"/>
      <c r="H2" s="9"/>
    </row>
    <row r="3" spans="1:22" s="12" customFormat="1" ht="12.75" customHeight="1">
      <c r="A3" s="11"/>
      <c r="B3" s="2373" t="s">
        <v>280</v>
      </c>
      <c r="C3" s="2373"/>
      <c r="D3" s="2373"/>
      <c r="E3" s="2373"/>
      <c r="F3" s="2373"/>
      <c r="G3" s="2373"/>
      <c r="H3" s="2373"/>
    </row>
    <row r="4" spans="1:22" s="10" customFormat="1" ht="5.25" customHeight="1">
      <c r="A4" s="7"/>
      <c r="B4" s="7"/>
      <c r="C4" s="7"/>
      <c r="D4" s="8"/>
      <c r="E4" s="8"/>
      <c r="F4" s="9"/>
      <c r="G4" s="9"/>
      <c r="H4" s="9"/>
      <c r="J4" s="7"/>
    </row>
    <row r="5" spans="1:22" s="6" customFormat="1" ht="15.75" customHeight="1">
      <c r="A5" s="13"/>
      <c r="B5" s="969" t="s">
        <v>895</v>
      </c>
    </row>
    <row r="6" spans="1:22" ht="11.25" customHeight="1">
      <c r="A6" s="15"/>
    </row>
    <row r="7" spans="1:22" ht="11.25" customHeight="1">
      <c r="A7" s="15"/>
      <c r="B7" s="2420" t="s">
        <v>3156</v>
      </c>
      <c r="C7" s="2403"/>
      <c r="D7" s="2403"/>
      <c r="E7" s="2403"/>
      <c r="F7" s="2403"/>
      <c r="G7" s="2403"/>
      <c r="H7" s="2403"/>
      <c r="I7" s="2403"/>
      <c r="J7"/>
    </row>
    <row r="8" spans="1:22" ht="11.25" customHeight="1">
      <c r="A8" s="15"/>
      <c r="B8" s="230"/>
      <c r="C8" s="784"/>
      <c r="D8" s="784"/>
      <c r="E8" s="784"/>
      <c r="F8" s="784"/>
      <c r="G8" s="784"/>
      <c r="H8" s="784"/>
      <c r="I8" s="784"/>
      <c r="J8"/>
    </row>
    <row r="9" spans="1:22" ht="11.25" customHeight="1">
      <c r="A9" s="15"/>
      <c r="D9" s="34"/>
      <c r="G9" s="34"/>
    </row>
    <row r="10" spans="1:22">
      <c r="A10" s="15"/>
      <c r="B10" s="2501" t="s">
        <v>2662</v>
      </c>
      <c r="C10" s="2502"/>
      <c r="D10" s="2502"/>
      <c r="E10" s="1038" t="s">
        <v>294</v>
      </c>
      <c r="F10" s="1038" t="s">
        <v>296</v>
      </c>
      <c r="G10" s="1038" t="s">
        <v>298</v>
      </c>
      <c r="H10" s="1038" t="s">
        <v>303</v>
      </c>
      <c r="I10" s="1038" t="s">
        <v>310</v>
      </c>
    </row>
    <row r="11" spans="1:22" ht="11.25" customHeight="1">
      <c r="A11" s="12"/>
      <c r="D11" s="2418" t="s">
        <v>896</v>
      </c>
      <c r="E11" s="2418"/>
      <c r="F11" s="2418" t="s">
        <v>897</v>
      </c>
      <c r="G11" s="2418"/>
      <c r="H11" s="2418" t="s">
        <v>898</v>
      </c>
      <c r="I11" s="2418"/>
    </row>
    <row r="12" spans="1:22" ht="11.25" customHeight="1">
      <c r="A12" s="12"/>
      <c r="B12" s="238"/>
      <c r="C12" s="243"/>
      <c r="D12" s="65" t="s">
        <v>899</v>
      </c>
      <c r="E12" s="65" t="s">
        <v>900</v>
      </c>
      <c r="F12" s="65" t="s">
        <v>899</v>
      </c>
      <c r="G12" s="65" t="s">
        <v>900</v>
      </c>
      <c r="H12" s="65"/>
      <c r="I12" s="65" t="s">
        <v>901</v>
      </c>
    </row>
    <row r="13" spans="1:22" ht="11.25" customHeight="1">
      <c r="A13" s="12"/>
      <c r="B13" s="2504" t="s">
        <v>286</v>
      </c>
      <c r="C13" s="2454"/>
      <c r="D13" s="1316" t="s">
        <v>902</v>
      </c>
      <c r="E13" s="1316" t="s">
        <v>902</v>
      </c>
      <c r="F13" s="1316" t="s">
        <v>902</v>
      </c>
      <c r="G13" s="1316" t="s">
        <v>902</v>
      </c>
      <c r="H13" s="1316" t="s">
        <v>903</v>
      </c>
      <c r="I13" s="1316" t="s">
        <v>904</v>
      </c>
    </row>
    <row r="14" spans="1:22" ht="15" customHeight="1">
      <c r="A14" s="12"/>
      <c r="B14" s="2505" t="s">
        <v>905</v>
      </c>
      <c r="C14" s="2506"/>
      <c r="D14" s="118"/>
      <c r="E14" s="118"/>
      <c r="F14" s="118"/>
      <c r="G14" s="65"/>
      <c r="H14" s="65"/>
      <c r="I14" s="65"/>
    </row>
    <row r="15" spans="1:22" ht="11.25" customHeight="1">
      <c r="A15" s="12"/>
      <c r="B15" s="434">
        <v>1</v>
      </c>
      <c r="C15" s="239" t="s">
        <v>906</v>
      </c>
      <c r="D15" s="2122">
        <v>454656.147038305</v>
      </c>
      <c r="E15" s="329">
        <v>3391.3722532365</v>
      </c>
      <c r="F15" s="329">
        <v>455370.145223075</v>
      </c>
      <c r="G15" s="53">
        <v>2853.7676998063798</v>
      </c>
      <c r="H15" s="53">
        <v>36.792977772573998</v>
      </c>
      <c r="I15" s="448">
        <v>8.0294757071672496E-3</v>
      </c>
      <c r="J15" s="448"/>
      <c r="K15" s="448"/>
      <c r="L15" s="67"/>
      <c r="O15" s="709"/>
      <c r="P15" s="709"/>
      <c r="Q15" s="709"/>
      <c r="R15" s="709"/>
      <c r="S15" s="709"/>
      <c r="T15" s="709"/>
      <c r="U15" s="507"/>
      <c r="V15" s="507"/>
    </row>
    <row r="16" spans="1:22" ht="11.25" customHeight="1">
      <c r="A16" s="12"/>
      <c r="B16" s="434">
        <v>2</v>
      </c>
      <c r="C16" s="239" t="s">
        <v>2699</v>
      </c>
      <c r="D16" s="329">
        <v>153981.41388839</v>
      </c>
      <c r="E16" s="329">
        <v>11926.6968204807</v>
      </c>
      <c r="F16" s="329">
        <v>159579.330226705</v>
      </c>
      <c r="G16" s="53">
        <v>6404.5811824743996</v>
      </c>
      <c r="H16" s="53">
        <v>1157.3172513930299</v>
      </c>
      <c r="I16" s="448">
        <v>1.83861166960291</v>
      </c>
      <c r="J16" s="2027"/>
      <c r="K16" s="448"/>
      <c r="O16" s="709"/>
      <c r="P16" s="709"/>
      <c r="Q16" s="709"/>
      <c r="R16" s="709"/>
      <c r="S16" s="709"/>
      <c r="T16" s="709"/>
      <c r="U16" s="507"/>
      <c r="V16" s="507"/>
    </row>
    <row r="17" spans="1:22" ht="11.25" customHeight="1">
      <c r="A17" s="12"/>
      <c r="B17" s="434" t="s">
        <v>1070</v>
      </c>
      <c r="C17" s="239" t="s">
        <v>573</v>
      </c>
      <c r="D17" s="329">
        <v>43378.172641935198</v>
      </c>
      <c r="E17" s="329">
        <v>11764.6250043131</v>
      </c>
      <c r="F17" s="329">
        <v>43380.610591388198</v>
      </c>
      <c r="G17" s="53">
        <v>4725.9816522662004</v>
      </c>
      <c r="H17" s="53">
        <v>696.38265310779502</v>
      </c>
      <c r="I17" s="448">
        <v>1.44758258822553</v>
      </c>
      <c r="J17" s="2027"/>
      <c r="K17" s="448"/>
      <c r="L17" s="67"/>
      <c r="O17" s="709"/>
      <c r="P17" s="709"/>
      <c r="Q17" s="709"/>
      <c r="R17" s="709"/>
      <c r="S17" s="709"/>
      <c r="T17" s="709"/>
      <c r="U17" s="507"/>
      <c r="V17" s="507"/>
    </row>
    <row r="18" spans="1:22" ht="11.25" customHeight="1">
      <c r="A18" s="12"/>
      <c r="B18" s="434" t="s">
        <v>1072</v>
      </c>
      <c r="C18" s="239" t="s">
        <v>574</v>
      </c>
      <c r="D18" s="329">
        <v>110603.241246455</v>
      </c>
      <c r="E18" s="329">
        <v>162.07181616756299</v>
      </c>
      <c r="F18" s="329">
        <v>116198.719635317</v>
      </c>
      <c r="G18" s="53">
        <v>1678.5995302082099</v>
      </c>
      <c r="H18" s="53">
        <v>460.93459828522998</v>
      </c>
      <c r="I18" s="448">
        <v>0.39102908137737602</v>
      </c>
      <c r="J18" s="2027"/>
      <c r="K18" s="448"/>
      <c r="L18" s="67"/>
      <c r="M18" s="67"/>
      <c r="O18" s="709"/>
      <c r="P18" s="709"/>
      <c r="Q18" s="709"/>
      <c r="R18" s="709"/>
      <c r="S18" s="709"/>
      <c r="T18" s="709"/>
      <c r="U18" s="507"/>
      <c r="V18" s="507"/>
    </row>
    <row r="19" spans="1:22" ht="11.25" customHeight="1">
      <c r="A19" s="12"/>
      <c r="B19" s="434">
        <v>3</v>
      </c>
      <c r="C19" s="239" t="s">
        <v>575</v>
      </c>
      <c r="D19" s="329">
        <v>62533.903529931296</v>
      </c>
      <c r="E19" s="329"/>
      <c r="F19" s="329">
        <v>64505.557910204298</v>
      </c>
      <c r="G19" s="53"/>
      <c r="H19" s="90"/>
      <c r="I19" s="448"/>
      <c r="J19" s="2027"/>
      <c r="K19" s="448"/>
      <c r="O19" s="709"/>
      <c r="P19" s="709"/>
      <c r="Q19" s="709"/>
      <c r="R19" s="709"/>
      <c r="S19" s="709"/>
      <c r="T19" s="709"/>
      <c r="U19" s="507"/>
      <c r="V19" s="507"/>
    </row>
    <row r="20" spans="1:22" ht="11.25" customHeight="1">
      <c r="A20" s="12"/>
      <c r="B20" s="434" t="s">
        <v>299</v>
      </c>
      <c r="C20" s="239" t="s">
        <v>576</v>
      </c>
      <c r="D20" s="329">
        <v>2489.5272362207702</v>
      </c>
      <c r="E20" s="2063"/>
      <c r="F20" s="329">
        <v>2489.5272362207702</v>
      </c>
      <c r="G20" s="53"/>
      <c r="H20" s="90"/>
      <c r="I20" s="448"/>
      <c r="J20" s="2027"/>
      <c r="K20" s="448"/>
      <c r="L20" s="67"/>
      <c r="O20" s="709"/>
      <c r="P20" s="709"/>
      <c r="Q20" s="709"/>
      <c r="R20" s="709"/>
      <c r="S20" s="709"/>
      <c r="T20" s="709"/>
      <c r="U20" s="507"/>
      <c r="V20" s="507"/>
    </row>
    <row r="21" spans="1:22" ht="11.25" customHeight="1">
      <c r="A21" s="12"/>
      <c r="B21" s="434">
        <v>4</v>
      </c>
      <c r="C21" s="239" t="s">
        <v>577</v>
      </c>
      <c r="D21" s="329">
        <v>43529.885945238399</v>
      </c>
      <c r="E21" s="329">
        <v>53364.8907268439</v>
      </c>
      <c r="F21" s="329">
        <v>53180.328905262002</v>
      </c>
      <c r="G21" s="53">
        <v>17078.0078142169</v>
      </c>
      <c r="H21" s="53">
        <v>17860.468493734301</v>
      </c>
      <c r="I21" s="448">
        <v>25.421137658077399</v>
      </c>
      <c r="J21" s="2027"/>
      <c r="K21" s="448"/>
      <c r="L21" s="67"/>
      <c r="O21" s="709"/>
      <c r="P21" s="709"/>
      <c r="Q21" s="709"/>
      <c r="R21" s="709"/>
      <c r="S21" s="709"/>
      <c r="T21" s="709"/>
      <c r="U21" s="507"/>
      <c r="V21" s="507"/>
    </row>
    <row r="22" spans="1:22" ht="11.25" customHeight="1">
      <c r="A22" s="12"/>
      <c r="B22" s="434">
        <v>5</v>
      </c>
      <c r="C22" s="239" t="s">
        <v>581</v>
      </c>
      <c r="D22" s="329">
        <v>56798.659918126301</v>
      </c>
      <c r="E22" s="2063">
        <v>23.650476635267999</v>
      </c>
      <c r="F22" s="329">
        <v>56798.659918126301</v>
      </c>
      <c r="G22" s="53">
        <v>23.650476635267999</v>
      </c>
      <c r="H22" s="53">
        <v>5682.2312762702804</v>
      </c>
      <c r="I22" s="448">
        <v>10.000000416727399</v>
      </c>
      <c r="J22" s="2027"/>
      <c r="K22" s="709"/>
      <c r="L22" s="709"/>
      <c r="M22" s="709"/>
      <c r="N22" s="709"/>
      <c r="O22" s="709"/>
      <c r="P22" s="709"/>
      <c r="U22" s="507"/>
      <c r="V22" s="507"/>
    </row>
    <row r="23" spans="1:22" ht="11.25" customHeight="1">
      <c r="A23" s="12"/>
      <c r="B23" s="434">
        <v>6</v>
      </c>
      <c r="C23" s="239" t="s">
        <v>578</v>
      </c>
      <c r="D23" s="329">
        <v>70443.017768640202</v>
      </c>
      <c r="E23" s="329">
        <v>19680.462984095098</v>
      </c>
      <c r="F23" s="329">
        <v>100582.13067327801</v>
      </c>
      <c r="G23" s="53">
        <v>14318.124734446499</v>
      </c>
      <c r="H23" s="53">
        <v>60850.460318851998</v>
      </c>
      <c r="I23" s="448">
        <v>52.959377768938403</v>
      </c>
      <c r="J23" s="2027"/>
      <c r="K23" s="448"/>
      <c r="L23" s="67"/>
      <c r="M23" s="67"/>
      <c r="N23" s="67"/>
      <c r="O23" s="709"/>
      <c r="P23" s="709"/>
      <c r="Q23" s="709"/>
      <c r="R23" s="709"/>
      <c r="S23" s="709"/>
      <c r="T23" s="709"/>
      <c r="U23" s="507"/>
      <c r="V23" s="507"/>
    </row>
    <row r="24" spans="1:22" ht="11.25" customHeight="1">
      <c r="A24" s="12"/>
      <c r="B24" s="1887">
        <v>6.1</v>
      </c>
      <c r="C24" s="239" t="s">
        <v>2700</v>
      </c>
      <c r="D24" s="329">
        <v>65.879074878844506</v>
      </c>
      <c r="E24" s="329">
        <v>52.535528589195998</v>
      </c>
      <c r="F24" s="329">
        <v>65.879074878844506</v>
      </c>
      <c r="G24" s="53">
        <v>15.675983635678399</v>
      </c>
      <c r="H24" s="53">
        <v>83.901587698411006</v>
      </c>
      <c r="I24" s="448">
        <v>102.87723315589299</v>
      </c>
      <c r="J24" s="2027"/>
      <c r="K24" s="448"/>
      <c r="L24" s="67"/>
      <c r="M24" s="67"/>
      <c r="N24" s="67"/>
      <c r="O24" s="709"/>
      <c r="P24" s="709"/>
      <c r="Q24" s="709"/>
      <c r="R24" s="709"/>
      <c r="S24" s="709"/>
      <c r="T24" s="709"/>
      <c r="U24" s="507"/>
      <c r="V24" s="507"/>
    </row>
    <row r="25" spans="1:22" ht="11.25" customHeight="1">
      <c r="A25" s="12"/>
      <c r="B25" s="434">
        <v>7</v>
      </c>
      <c r="C25" s="239" t="s">
        <v>2701</v>
      </c>
      <c r="D25" s="329">
        <v>25329.737178528099</v>
      </c>
      <c r="E25" s="329"/>
      <c r="F25" s="329">
        <v>25329.737178528099</v>
      </c>
      <c r="G25" s="53"/>
      <c r="H25" s="53">
        <v>57058.751483779903</v>
      </c>
      <c r="I25" s="448">
        <v>375.58540108625198</v>
      </c>
      <c r="J25" s="2027"/>
      <c r="K25" s="448"/>
      <c r="L25" s="67"/>
      <c r="M25" s="67"/>
      <c r="N25" s="67"/>
      <c r="O25" s="709"/>
      <c r="P25" s="709"/>
      <c r="Q25" s="709"/>
      <c r="R25" s="709"/>
      <c r="S25" s="709"/>
      <c r="T25" s="709"/>
      <c r="U25" s="507"/>
      <c r="V25" s="507"/>
    </row>
    <row r="26" spans="1:22" ht="11.25" customHeight="1">
      <c r="A26" s="12"/>
      <c r="B26" s="434" t="s">
        <v>512</v>
      </c>
      <c r="C26" s="239" t="s">
        <v>2702</v>
      </c>
      <c r="D26" s="329">
        <v>107.74250950357001</v>
      </c>
      <c r="E26" s="329"/>
      <c r="F26" s="329">
        <v>107.74250950357001</v>
      </c>
      <c r="G26" s="53"/>
      <c r="H26" s="53">
        <v>161.61376475535499</v>
      </c>
      <c r="I26" s="448">
        <v>150.00000046406899</v>
      </c>
      <c r="J26" s="2027"/>
      <c r="K26" s="448"/>
      <c r="L26" s="67"/>
      <c r="M26" s="67"/>
      <c r="N26" s="67"/>
      <c r="O26" s="709"/>
      <c r="P26" s="709"/>
      <c r="Q26" s="709"/>
      <c r="R26" s="709"/>
      <c r="S26" s="709"/>
      <c r="T26" s="709"/>
      <c r="U26" s="507"/>
      <c r="V26" s="507"/>
    </row>
    <row r="27" spans="1:22" ht="11.25" customHeight="1">
      <c r="A27" s="12"/>
      <c r="B27" s="434" t="s">
        <v>514</v>
      </c>
      <c r="C27" s="239" t="s">
        <v>456</v>
      </c>
      <c r="D27" s="329">
        <v>25221.994669024501</v>
      </c>
      <c r="E27" s="329"/>
      <c r="F27" s="329">
        <v>25221.994669024501</v>
      </c>
      <c r="G27" s="53"/>
      <c r="H27" s="53">
        <v>56897.137719024497</v>
      </c>
      <c r="I27" s="448">
        <v>225.58540062218299</v>
      </c>
      <c r="J27" s="2027"/>
      <c r="K27" s="448"/>
      <c r="L27" s="67"/>
      <c r="M27" s="67"/>
      <c r="N27" s="67"/>
      <c r="O27" s="709"/>
      <c r="P27" s="709"/>
      <c r="Q27" s="709"/>
      <c r="R27" s="709"/>
      <c r="S27" s="709"/>
      <c r="T27" s="709"/>
      <c r="U27" s="507"/>
      <c r="V27" s="507"/>
    </row>
    <row r="28" spans="1:22" s="34" customFormat="1" ht="11.25" customHeight="1">
      <c r="A28" s="12"/>
      <c r="B28" s="434">
        <v>8</v>
      </c>
      <c r="C28" s="239" t="s">
        <v>579</v>
      </c>
      <c r="D28" s="329">
        <v>59950.9807697992</v>
      </c>
      <c r="E28" s="329">
        <v>167538.77003294101</v>
      </c>
      <c r="F28" s="329">
        <v>59681.862555168002</v>
      </c>
      <c r="G28" s="53">
        <v>9165.1920034714403</v>
      </c>
      <c r="H28" s="53">
        <v>51702.284270430398</v>
      </c>
      <c r="I28" s="448">
        <v>75.097307505571905</v>
      </c>
      <c r="J28" s="2027"/>
      <c r="K28" s="1813"/>
      <c r="L28" s="1813"/>
      <c r="M28" s="709"/>
      <c r="N28" s="709"/>
      <c r="O28" s="709"/>
      <c r="P28" s="709"/>
      <c r="U28" s="507"/>
      <c r="V28" s="507"/>
    </row>
    <row r="29" spans="1:22" ht="11.25" customHeight="1">
      <c r="A29" s="12"/>
      <c r="B29" s="434">
        <v>9</v>
      </c>
      <c r="C29" s="239" t="s">
        <v>2703</v>
      </c>
      <c r="D29" s="329">
        <v>105263.23244211701</v>
      </c>
      <c r="E29" s="329">
        <v>11003.874663636499</v>
      </c>
      <c r="F29" s="329">
        <v>104941.01666483701</v>
      </c>
      <c r="G29" s="53">
        <v>4237.5423735589402</v>
      </c>
      <c r="H29" s="53">
        <v>50598.733004424997</v>
      </c>
      <c r="I29" s="448">
        <v>46.344935718221599</v>
      </c>
      <c r="J29" s="2027"/>
      <c r="K29" s="709"/>
      <c r="L29" s="709"/>
      <c r="M29" s="709"/>
      <c r="N29" s="709"/>
      <c r="O29" s="709"/>
      <c r="P29" s="709"/>
      <c r="U29" s="507"/>
      <c r="V29" s="507"/>
    </row>
    <row r="30" spans="1:22" s="359" customFormat="1" ht="11.25" customHeight="1">
      <c r="A30" s="79"/>
      <c r="B30" s="1887">
        <v>9.1</v>
      </c>
      <c r="C30" s="1888" t="s">
        <v>2704</v>
      </c>
      <c r="D30" s="2064">
        <v>71596.561904148897</v>
      </c>
      <c r="E30" s="2064">
        <v>1667.56707697304</v>
      </c>
      <c r="F30" s="2064">
        <v>71291.207415250406</v>
      </c>
      <c r="G30" s="1889">
        <v>653.03039945451997</v>
      </c>
      <c r="H30" s="1889">
        <v>16988.327174453101</v>
      </c>
      <c r="I30" s="1890">
        <v>23.6131866713318</v>
      </c>
      <c r="J30" s="2027"/>
      <c r="K30" s="1892"/>
      <c r="L30" s="1892"/>
      <c r="M30" s="1892"/>
      <c r="N30" s="1892"/>
      <c r="O30" s="1892"/>
      <c r="P30" s="1892"/>
      <c r="U30" s="1893"/>
      <c r="V30" s="1893"/>
    </row>
    <row r="31" spans="1:22" s="359" customFormat="1" ht="11.25" customHeight="1">
      <c r="A31" s="79"/>
      <c r="B31" s="1887">
        <v>9.1999999999999993</v>
      </c>
      <c r="C31" s="1888" t="s">
        <v>2705</v>
      </c>
      <c r="D31" s="2064">
        <v>538.77373394876099</v>
      </c>
      <c r="E31" s="2064">
        <v>370.53896800000001</v>
      </c>
      <c r="F31" s="2064">
        <v>538.77373394876099</v>
      </c>
      <c r="G31" s="1889">
        <v>148.47261399999999</v>
      </c>
      <c r="H31" s="1889">
        <v>371.60870928455</v>
      </c>
      <c r="I31" s="1890">
        <v>54.072125722268098</v>
      </c>
      <c r="J31" s="2027"/>
      <c r="K31" s="1892"/>
      <c r="L31" s="1892"/>
      <c r="M31" s="1892"/>
      <c r="N31" s="1892"/>
      <c r="O31" s="1892"/>
      <c r="P31" s="1892"/>
      <c r="U31" s="1893"/>
      <c r="V31" s="1893"/>
    </row>
    <row r="32" spans="1:22" s="359" customFormat="1" ht="11.25" customHeight="1">
      <c r="A32" s="79"/>
      <c r="B32" s="1887">
        <v>9.3000000000000007</v>
      </c>
      <c r="C32" s="1888" t="s">
        <v>2706</v>
      </c>
      <c r="D32" s="2064">
        <v>5302.0708912849695</v>
      </c>
      <c r="E32" s="2064">
        <v>1716.3292344368101</v>
      </c>
      <c r="F32" s="2064">
        <v>5286.7070758486698</v>
      </c>
      <c r="G32" s="1889">
        <v>567.59583341376901</v>
      </c>
      <c r="H32" s="1889">
        <v>4388.8672392243798</v>
      </c>
      <c r="I32" s="1890">
        <v>74.968229475801294</v>
      </c>
      <c r="J32" s="2027"/>
      <c r="K32" s="1892"/>
      <c r="L32" s="1892"/>
      <c r="M32" s="1892"/>
      <c r="N32" s="1892"/>
      <c r="O32" s="1892"/>
      <c r="P32" s="1892"/>
      <c r="U32" s="1893"/>
      <c r="V32" s="1893"/>
    </row>
    <row r="33" spans="1:22" s="359" customFormat="1" ht="11.25" customHeight="1">
      <c r="A33" s="79"/>
      <c r="B33" s="1887">
        <v>9.4</v>
      </c>
      <c r="C33" s="1888" t="s">
        <v>2707</v>
      </c>
      <c r="D33" s="2064">
        <v>7521.64221895841</v>
      </c>
      <c r="E33" s="2064">
        <v>856.098420256346</v>
      </c>
      <c r="F33" s="2064">
        <v>7520.2315219933698</v>
      </c>
      <c r="G33" s="1889">
        <v>347.92254290253902</v>
      </c>
      <c r="H33" s="1889">
        <v>6547.4874253335001</v>
      </c>
      <c r="I33" s="1890">
        <v>83.215038385501103</v>
      </c>
      <c r="J33" s="2027"/>
      <c r="K33" s="1892"/>
      <c r="L33" s="1892"/>
      <c r="M33" s="1892"/>
      <c r="N33" s="1892"/>
      <c r="O33" s="1892"/>
      <c r="P33" s="1892"/>
      <c r="U33" s="1893"/>
      <c r="V33" s="1893"/>
    </row>
    <row r="34" spans="1:22" s="359" customFormat="1" ht="11.25" customHeight="1">
      <c r="A34" s="79"/>
      <c r="B34" s="1887">
        <v>9.5</v>
      </c>
      <c r="C34" s="1888" t="s">
        <v>2708</v>
      </c>
      <c r="D34" s="2064">
        <v>20304.183693775602</v>
      </c>
      <c r="E34" s="2064">
        <v>6393.3409639702804</v>
      </c>
      <c r="F34" s="2064">
        <v>20304.096917795399</v>
      </c>
      <c r="G34" s="1889">
        <v>2520.5209837881098</v>
      </c>
      <c r="H34" s="1889">
        <v>22302.4424561294</v>
      </c>
      <c r="I34" s="1890">
        <v>97.712227001102093</v>
      </c>
      <c r="J34" s="2027"/>
      <c r="K34" s="1892"/>
      <c r="L34" s="1892"/>
      <c r="M34" s="1892"/>
      <c r="N34" s="1892"/>
      <c r="O34" s="1892"/>
      <c r="P34" s="1892"/>
      <c r="U34" s="1893"/>
      <c r="V34" s="1893"/>
    </row>
    <row r="35" spans="1:22" ht="11.25" customHeight="1">
      <c r="A35" s="12"/>
      <c r="B35" s="434">
        <v>10</v>
      </c>
      <c r="C35" s="239" t="s">
        <v>580</v>
      </c>
      <c r="D35" s="329">
        <v>3008.4709804813701</v>
      </c>
      <c r="E35" s="329">
        <v>2492.7626631210301</v>
      </c>
      <c r="F35" s="329">
        <v>3006.5147331328699</v>
      </c>
      <c r="G35" s="53">
        <v>32.533846335063302</v>
      </c>
      <c r="H35" s="53">
        <v>3937.33227585448</v>
      </c>
      <c r="I35" s="448">
        <v>129.558056506745</v>
      </c>
      <c r="J35" s="2027"/>
      <c r="K35" s="709"/>
      <c r="L35" s="709"/>
      <c r="M35" s="709"/>
      <c r="N35" s="709"/>
      <c r="O35" s="709"/>
      <c r="P35" s="709"/>
      <c r="U35" s="507"/>
      <c r="V35" s="507"/>
    </row>
    <row r="36" spans="1:22" ht="11.25" customHeight="1">
      <c r="A36" s="12"/>
      <c r="B36" s="133" t="s">
        <v>525</v>
      </c>
      <c r="C36" s="239" t="s">
        <v>907</v>
      </c>
      <c r="D36" s="2065"/>
      <c r="E36" s="2065"/>
      <c r="F36" s="2066"/>
      <c r="G36" s="92"/>
      <c r="H36" s="92"/>
      <c r="I36" s="448"/>
      <c r="J36" s="2027"/>
      <c r="K36" s="709"/>
      <c r="L36" s="709"/>
      <c r="M36" s="709"/>
      <c r="N36" s="709"/>
      <c r="O36" s="709"/>
      <c r="P36" s="709"/>
      <c r="U36" s="507"/>
      <c r="V36" s="507"/>
    </row>
    <row r="37" spans="1:22" ht="11.25" customHeight="1">
      <c r="A37" s="12"/>
      <c r="B37" s="434" t="s">
        <v>1264</v>
      </c>
      <c r="C37" s="239" t="s">
        <v>582</v>
      </c>
      <c r="D37" s="329">
        <v>4760.7990388609996</v>
      </c>
      <c r="E37" s="2063"/>
      <c r="F37" s="329">
        <v>4760.7990388609996</v>
      </c>
      <c r="G37" s="53"/>
      <c r="H37" s="53">
        <v>874.87223886100105</v>
      </c>
      <c r="I37" s="448">
        <v>18.3765840927054</v>
      </c>
      <c r="J37" s="2027"/>
      <c r="K37" s="709"/>
      <c r="L37" s="709"/>
      <c r="M37" s="709"/>
      <c r="N37" s="709"/>
      <c r="O37" s="709"/>
      <c r="P37" s="709"/>
      <c r="U37" s="507"/>
      <c r="V37" s="507"/>
    </row>
    <row r="38" spans="1:22" ht="11.25" customHeight="1">
      <c r="A38" s="12"/>
      <c r="B38" s="434" t="s">
        <v>2672</v>
      </c>
      <c r="C38" s="239" t="s">
        <v>1092</v>
      </c>
      <c r="D38" s="329">
        <v>42648.354752331899</v>
      </c>
      <c r="E38" s="2063"/>
      <c r="F38" s="329">
        <v>42648.354752331899</v>
      </c>
      <c r="G38" s="53"/>
      <c r="H38" s="53">
        <v>18052.686484641901</v>
      </c>
      <c r="I38" s="448">
        <v>42.329151005889301</v>
      </c>
      <c r="J38" s="2027"/>
      <c r="K38" s="709"/>
      <c r="L38" s="709"/>
      <c r="M38" s="709"/>
      <c r="N38" s="709"/>
      <c r="O38" s="709"/>
      <c r="P38" s="709"/>
      <c r="U38" s="507"/>
      <c r="V38" s="507"/>
    </row>
    <row r="39" spans="1:22" s="99" customFormat="1" ht="11.25" customHeight="1">
      <c r="A39" s="98"/>
      <c r="B39" s="737">
        <v>12</v>
      </c>
      <c r="C39" s="738" t="s">
        <v>908</v>
      </c>
      <c r="D39" s="565">
        <v>1085394.1304869701</v>
      </c>
      <c r="E39" s="565">
        <v>269422.48062098998</v>
      </c>
      <c r="F39" s="565">
        <v>1132873.9650157299</v>
      </c>
      <c r="G39" s="570">
        <v>54113.400130944901</v>
      </c>
      <c r="H39" s="570">
        <v>267811.93007601501</v>
      </c>
      <c r="I39" s="739">
        <v>22.562323571398899</v>
      </c>
      <c r="J39" s="2027"/>
      <c r="K39" s="2172"/>
      <c r="L39" s="1812"/>
      <c r="M39" s="709"/>
      <c r="N39" s="709"/>
      <c r="O39" s="709"/>
      <c r="P39" s="709"/>
      <c r="U39" s="507"/>
      <c r="V39" s="507"/>
    </row>
    <row r="40" spans="1:22" ht="11.25" customHeight="1">
      <c r="A40" s="12"/>
      <c r="B40" s="56"/>
      <c r="C40" s="239"/>
      <c r="D40" s="239"/>
      <c r="E40" s="239"/>
      <c r="F40" s="53"/>
      <c r="G40" s="53"/>
      <c r="H40" s="53"/>
      <c r="I40" s="57"/>
      <c r="J40" s="67"/>
      <c r="K40" s="68"/>
    </row>
    <row r="41" spans="1:22" ht="11.25" customHeight="1">
      <c r="A41" s="12"/>
      <c r="B41" s="56"/>
      <c r="C41" s="239"/>
      <c r="D41" s="239"/>
      <c r="E41" s="239"/>
      <c r="F41" s="53"/>
      <c r="G41" s="53"/>
      <c r="H41" s="53"/>
      <c r="I41" s="57"/>
      <c r="K41" s="709"/>
      <c r="L41" s="709"/>
      <c r="M41" s="709"/>
      <c r="N41" s="709"/>
    </row>
    <row r="42" spans="1:22">
      <c r="A42" s="15"/>
      <c r="B42" s="2507" t="s">
        <v>2469</v>
      </c>
      <c r="C42" s="2502"/>
      <c r="D42" s="2502"/>
      <c r="E42" s="1038" t="s">
        <v>294</v>
      </c>
      <c r="F42" s="1038" t="s">
        <v>296</v>
      </c>
      <c r="G42" s="1038" t="s">
        <v>298</v>
      </c>
      <c r="H42" s="1038" t="s">
        <v>303</v>
      </c>
      <c r="I42" s="1038" t="s">
        <v>310</v>
      </c>
    </row>
    <row r="43" spans="1:22" ht="11.25" customHeight="1">
      <c r="A43" s="12"/>
      <c r="D43" s="2418" t="s">
        <v>896</v>
      </c>
      <c r="E43" s="2418"/>
      <c r="F43" s="2418" t="s">
        <v>897</v>
      </c>
      <c r="G43" s="2418"/>
      <c r="H43" s="2418" t="s">
        <v>898</v>
      </c>
      <c r="I43" s="2418"/>
    </row>
    <row r="44" spans="1:22" ht="11.25" customHeight="1">
      <c r="A44" s="12"/>
      <c r="B44" s="238"/>
      <c r="C44" s="243"/>
      <c r="D44" s="65" t="s">
        <v>899</v>
      </c>
      <c r="E44" s="65" t="s">
        <v>900</v>
      </c>
      <c r="F44" s="65" t="s">
        <v>899</v>
      </c>
      <c r="G44" s="65" t="s">
        <v>900</v>
      </c>
      <c r="H44" s="65"/>
      <c r="I44" s="65" t="s">
        <v>901</v>
      </c>
    </row>
    <row r="45" spans="1:22" ht="11.25" customHeight="1">
      <c r="A45" s="12"/>
      <c r="B45" s="2504" t="s">
        <v>286</v>
      </c>
      <c r="C45" s="2454"/>
      <c r="D45" s="1316" t="s">
        <v>902</v>
      </c>
      <c r="E45" s="1316" t="s">
        <v>902</v>
      </c>
      <c r="F45" s="1316" t="s">
        <v>902</v>
      </c>
      <c r="G45" s="1316" t="s">
        <v>902</v>
      </c>
      <c r="H45" s="1316" t="s">
        <v>903</v>
      </c>
      <c r="I45" s="1316" t="s">
        <v>904</v>
      </c>
    </row>
    <row r="46" spans="1:22" ht="15" customHeight="1">
      <c r="A46" s="12"/>
      <c r="B46" s="2505" t="s">
        <v>905</v>
      </c>
      <c r="C46" s="2506"/>
      <c r="D46" s="65"/>
      <c r="E46" s="65"/>
      <c r="F46" s="65"/>
      <c r="G46" s="65"/>
      <c r="H46" s="65"/>
      <c r="I46" s="65"/>
    </row>
    <row r="47" spans="1:22" ht="11.25" customHeight="1">
      <c r="A47" s="12"/>
      <c r="B47" s="434">
        <v>1</v>
      </c>
      <c r="C47" s="239" t="s">
        <v>906</v>
      </c>
      <c r="D47" s="53">
        <v>271559.30592469301</v>
      </c>
      <c r="E47" s="53">
        <v>802.54661077231503</v>
      </c>
      <c r="F47" s="53">
        <v>271899.486122342</v>
      </c>
      <c r="G47" s="53">
        <v>169.16619498990701</v>
      </c>
      <c r="H47" s="53">
        <v>101.61640050063301</v>
      </c>
      <c r="I47" s="448">
        <v>3.7349543813710299E-2</v>
      </c>
      <c r="J47" s="32"/>
      <c r="K47" s="448"/>
      <c r="O47" s="709"/>
      <c r="P47" s="709"/>
      <c r="Q47" s="709"/>
      <c r="R47" s="709"/>
      <c r="S47" s="709"/>
      <c r="T47" s="709"/>
      <c r="U47" s="507"/>
      <c r="V47" s="507"/>
    </row>
    <row r="48" spans="1:22" ht="11.25" customHeight="1">
      <c r="A48" s="12"/>
      <c r="B48" s="434">
        <v>2</v>
      </c>
      <c r="C48" s="239" t="s">
        <v>573</v>
      </c>
      <c r="D48" s="53">
        <v>47156.0408884918</v>
      </c>
      <c r="E48" s="53">
        <v>11856.489876461301</v>
      </c>
      <c r="F48" s="53">
        <v>47158.691888408903</v>
      </c>
      <c r="G48" s="53">
        <v>4608.1480344280299</v>
      </c>
      <c r="H48" s="53">
        <v>663.53207572502004</v>
      </c>
      <c r="I48" s="448">
        <v>1.2817704861144199</v>
      </c>
      <c r="J48" s="32"/>
      <c r="K48" s="448"/>
      <c r="O48" s="709"/>
      <c r="P48" s="709"/>
      <c r="Q48" s="709"/>
      <c r="R48" s="709"/>
      <c r="S48" s="709"/>
      <c r="T48" s="709"/>
      <c r="U48" s="507"/>
      <c r="V48" s="507"/>
    </row>
    <row r="49" spans="1:22" ht="11.25" customHeight="1">
      <c r="A49" s="12"/>
      <c r="B49" s="434">
        <v>3</v>
      </c>
      <c r="C49" s="239" t="s">
        <v>574</v>
      </c>
      <c r="D49" s="53">
        <v>104288.614202274</v>
      </c>
      <c r="E49" s="53">
        <v>3055.4214162660401</v>
      </c>
      <c r="F49" s="53">
        <v>104165.299126649</v>
      </c>
      <c r="G49" s="53">
        <v>1171.64087748321</v>
      </c>
      <c r="H49" s="53">
        <v>10.5566427165055</v>
      </c>
      <c r="I49" s="448">
        <v>1.00217860098189E-2</v>
      </c>
      <c r="J49" s="32"/>
      <c r="K49" s="448"/>
      <c r="L49" s="67"/>
      <c r="O49" s="709"/>
      <c r="P49" s="709"/>
      <c r="Q49" s="709"/>
      <c r="R49" s="709"/>
      <c r="S49" s="709"/>
      <c r="T49" s="709"/>
      <c r="U49" s="507"/>
      <c r="V49" s="507"/>
    </row>
    <row r="50" spans="1:22" ht="11.25" customHeight="1">
      <c r="A50" s="12"/>
      <c r="B50" s="434">
        <v>4</v>
      </c>
      <c r="C50" s="239" t="s">
        <v>575</v>
      </c>
      <c r="D50" s="53">
        <v>62345.718623023</v>
      </c>
      <c r="E50" s="53">
        <v>2.2705799999999998</v>
      </c>
      <c r="F50" s="53">
        <v>63366.972623023001</v>
      </c>
      <c r="G50" s="53">
        <v>0.45411600000000002</v>
      </c>
      <c r="H50" s="2033"/>
      <c r="I50" s="448"/>
      <c r="J50" s="32"/>
      <c r="K50" s="448"/>
      <c r="L50" s="67"/>
      <c r="M50" s="67"/>
      <c r="O50" s="709"/>
      <c r="P50" s="709"/>
      <c r="Q50" s="709"/>
      <c r="R50" s="709"/>
      <c r="S50" s="709"/>
      <c r="T50" s="709"/>
      <c r="U50" s="507"/>
      <c r="V50" s="507"/>
    </row>
    <row r="51" spans="1:22" ht="11.25" customHeight="1">
      <c r="A51" s="12"/>
      <c r="B51" s="434">
        <v>5</v>
      </c>
      <c r="C51" s="239" t="s">
        <v>576</v>
      </c>
      <c r="D51" s="53">
        <v>723.76507003691302</v>
      </c>
      <c r="E51" s="2033"/>
      <c r="F51" s="53">
        <v>723.76507003691302</v>
      </c>
      <c r="G51" s="53"/>
      <c r="H51" s="90"/>
      <c r="I51" s="448"/>
      <c r="J51" s="32"/>
      <c r="K51" s="448"/>
      <c r="O51" s="709"/>
      <c r="P51" s="709"/>
      <c r="Q51" s="709"/>
      <c r="R51" s="709"/>
      <c r="S51" s="709"/>
      <c r="T51" s="709"/>
      <c r="U51" s="507"/>
      <c r="V51" s="507"/>
    </row>
    <row r="52" spans="1:22" ht="11.25" customHeight="1">
      <c r="A52" s="12"/>
      <c r="B52" s="434">
        <v>6</v>
      </c>
      <c r="C52" s="239" t="s">
        <v>577</v>
      </c>
      <c r="D52" s="53">
        <v>9505.20201663232</v>
      </c>
      <c r="E52" s="2034">
        <v>55424.838522610902</v>
      </c>
      <c r="F52" s="53">
        <v>9749.2484034081899</v>
      </c>
      <c r="G52" s="53">
        <v>19513.880605126302</v>
      </c>
      <c r="H52" s="2034">
        <v>10050.8391200607</v>
      </c>
      <c r="I52" s="448">
        <v>34.346426580456999</v>
      </c>
      <c r="J52" s="32"/>
      <c r="K52" s="448"/>
      <c r="L52" s="67"/>
      <c r="O52" s="709"/>
      <c r="P52" s="709"/>
      <c r="Q52" s="709"/>
      <c r="R52" s="709"/>
      <c r="S52" s="709"/>
      <c r="T52" s="709"/>
      <c r="U52" s="507"/>
      <c r="V52" s="507"/>
    </row>
    <row r="53" spans="1:22" ht="11.25" customHeight="1">
      <c r="A53" s="12"/>
      <c r="B53" s="434">
        <v>7</v>
      </c>
      <c r="C53" s="239" t="s">
        <v>578</v>
      </c>
      <c r="D53" s="53">
        <v>141181.40200156599</v>
      </c>
      <c r="E53" s="53">
        <v>22980.291148558499</v>
      </c>
      <c r="F53" s="53">
        <v>140782.470064277</v>
      </c>
      <c r="G53" s="53">
        <v>7361.0115684946604</v>
      </c>
      <c r="H53" s="53">
        <v>95724.688291964703</v>
      </c>
      <c r="I53" s="448">
        <v>64.616199941387706</v>
      </c>
      <c r="J53" s="32"/>
      <c r="K53" s="448"/>
      <c r="L53" s="67"/>
      <c r="O53" s="709"/>
      <c r="P53" s="709"/>
      <c r="Q53" s="709"/>
      <c r="R53" s="709"/>
      <c r="S53" s="709"/>
      <c r="T53" s="709"/>
      <c r="U53" s="507"/>
      <c r="V53" s="507"/>
    </row>
    <row r="54" spans="1:22" ht="11.25" customHeight="1">
      <c r="A54" s="12"/>
      <c r="B54" s="434">
        <v>8</v>
      </c>
      <c r="C54" s="239" t="s">
        <v>579</v>
      </c>
      <c r="D54" s="53">
        <v>58489.401453355204</v>
      </c>
      <c r="E54" s="2034">
        <v>125362.266743051</v>
      </c>
      <c r="F54" s="53">
        <v>57818.448578032003</v>
      </c>
      <c r="G54" s="53">
        <v>22920.755516228499</v>
      </c>
      <c r="H54" s="53">
        <v>60284.564955731097</v>
      </c>
      <c r="I54" s="448">
        <v>74.6657904694612</v>
      </c>
      <c r="J54" s="32"/>
      <c r="K54" s="709"/>
      <c r="L54" s="709"/>
      <c r="M54" s="709"/>
      <c r="N54" s="709"/>
      <c r="O54" s="709"/>
      <c r="P54" s="709"/>
      <c r="U54" s="507"/>
      <c r="V54" s="507"/>
    </row>
    <row r="55" spans="1:22" ht="11.25" customHeight="1">
      <c r="A55" s="12"/>
      <c r="B55" s="434">
        <v>9</v>
      </c>
      <c r="C55" s="239" t="s">
        <v>2923</v>
      </c>
      <c r="D55" s="53">
        <v>101301.930137284</v>
      </c>
      <c r="E55" s="53">
        <v>15192.483500738799</v>
      </c>
      <c r="F55" s="53">
        <v>101023.50029372401</v>
      </c>
      <c r="G55" s="53">
        <v>7548.8463469919398</v>
      </c>
      <c r="H55" s="53">
        <v>43997.364834101703</v>
      </c>
      <c r="I55" s="448">
        <v>40.523545999881897</v>
      </c>
      <c r="J55" s="32"/>
      <c r="K55" s="448"/>
      <c r="L55" s="67"/>
      <c r="M55" s="67"/>
      <c r="N55" s="67"/>
      <c r="O55" s="709"/>
      <c r="P55" s="709"/>
      <c r="Q55" s="709"/>
      <c r="R55" s="709"/>
      <c r="S55" s="709"/>
      <c r="T55" s="709"/>
      <c r="U55" s="507"/>
      <c r="V55" s="507"/>
    </row>
    <row r="56" spans="1:22" ht="11.25" customHeight="1">
      <c r="A56" s="12"/>
      <c r="B56" s="2030">
        <v>10</v>
      </c>
      <c r="C56" s="239" t="s">
        <v>580</v>
      </c>
      <c r="D56" s="53">
        <v>3130.04869800292</v>
      </c>
      <c r="E56" s="53">
        <v>148.32108959649901</v>
      </c>
      <c r="F56" s="53">
        <v>3148.29016737335</v>
      </c>
      <c r="G56" s="53">
        <v>47.006328229327302</v>
      </c>
      <c r="H56" s="53">
        <v>4275.7068829065902</v>
      </c>
      <c r="I56" s="448">
        <v>135.29897166112499</v>
      </c>
      <c r="J56" s="32"/>
      <c r="K56" s="448"/>
      <c r="L56" s="67"/>
      <c r="M56" s="67"/>
      <c r="N56" s="67"/>
      <c r="O56" s="709"/>
      <c r="P56" s="709"/>
      <c r="Q56" s="709"/>
      <c r="R56" s="709"/>
      <c r="S56" s="709"/>
      <c r="T56" s="709"/>
      <c r="U56" s="507"/>
      <c r="V56" s="507"/>
    </row>
    <row r="57" spans="1:22" ht="11.25" customHeight="1">
      <c r="A57" s="12"/>
      <c r="B57" s="434">
        <v>11</v>
      </c>
      <c r="C57" s="239" t="s">
        <v>2924</v>
      </c>
      <c r="D57" s="53">
        <v>756.61232197150105</v>
      </c>
      <c r="E57" s="53"/>
      <c r="F57" s="53">
        <v>756.61232197150105</v>
      </c>
      <c r="G57" s="53"/>
      <c r="H57" s="53">
        <v>1134.9184888474199</v>
      </c>
      <c r="I57" s="448">
        <v>150.00000077849199</v>
      </c>
      <c r="J57" s="32"/>
      <c r="K57" s="448"/>
      <c r="L57" s="67"/>
      <c r="M57" s="67"/>
      <c r="N57" s="67"/>
      <c r="O57" s="709"/>
      <c r="P57" s="709"/>
      <c r="Q57" s="709"/>
      <c r="R57" s="709"/>
      <c r="S57" s="709"/>
      <c r="T57" s="709"/>
      <c r="U57" s="507"/>
      <c r="V57" s="507"/>
    </row>
    <row r="58" spans="1:22" ht="11.25" customHeight="1">
      <c r="A58" s="12"/>
      <c r="B58" s="434">
        <v>12</v>
      </c>
      <c r="C58" s="239" t="s">
        <v>581</v>
      </c>
      <c r="D58" s="53">
        <v>59015.475083555502</v>
      </c>
      <c r="E58" s="2033"/>
      <c r="F58" s="53">
        <v>59015.475083555502</v>
      </c>
      <c r="G58" s="53"/>
      <c r="H58" s="53">
        <v>5901.54751280238</v>
      </c>
      <c r="I58" s="448">
        <v>10.000000007535</v>
      </c>
      <c r="J58" s="32"/>
      <c r="K58" s="448"/>
      <c r="L58" s="67"/>
      <c r="M58" s="67"/>
      <c r="N58" s="67"/>
      <c r="O58" s="709"/>
      <c r="P58" s="709"/>
      <c r="Q58" s="709"/>
      <c r="R58" s="709"/>
      <c r="S58" s="709"/>
      <c r="T58" s="709"/>
      <c r="U58" s="507"/>
      <c r="V58" s="507"/>
    </row>
    <row r="59" spans="1:22" ht="11.25" customHeight="1">
      <c r="A59" s="12"/>
      <c r="B59" s="2031">
        <v>13</v>
      </c>
      <c r="C59" s="239" t="s">
        <v>907</v>
      </c>
      <c r="D59" s="2035"/>
      <c r="E59" s="2035"/>
      <c r="F59" s="2036"/>
      <c r="G59" s="2035"/>
      <c r="H59" s="2035"/>
      <c r="I59" s="448"/>
      <c r="J59" s="32"/>
      <c r="K59" s="448"/>
      <c r="L59" s="67"/>
      <c r="M59" s="67"/>
      <c r="N59" s="67"/>
      <c r="O59" s="709"/>
      <c r="P59" s="709"/>
      <c r="Q59" s="709"/>
      <c r="R59" s="709"/>
      <c r="S59" s="709"/>
      <c r="T59" s="709"/>
      <c r="U59" s="507"/>
      <c r="V59" s="507"/>
    </row>
    <row r="60" spans="1:22" s="34" customFormat="1" ht="11.25" customHeight="1">
      <c r="A60" s="12"/>
      <c r="B60" s="434">
        <v>14</v>
      </c>
      <c r="C60" s="239" t="s">
        <v>582</v>
      </c>
      <c r="D60" s="53">
        <v>3302.4053589999999</v>
      </c>
      <c r="E60" s="2033"/>
      <c r="F60" s="53">
        <v>3302.4053589999999</v>
      </c>
      <c r="G60" s="53"/>
      <c r="H60" s="53">
        <v>864.48780499999998</v>
      </c>
      <c r="I60" s="448">
        <v>26.177519444850201</v>
      </c>
      <c r="J60" s="32"/>
      <c r="K60" s="1813"/>
      <c r="L60" s="1813"/>
      <c r="M60" s="709"/>
      <c r="N60" s="709"/>
      <c r="O60" s="709"/>
      <c r="P60" s="709"/>
      <c r="U60" s="507"/>
      <c r="V60" s="507"/>
    </row>
    <row r="61" spans="1:22" ht="11.25" customHeight="1">
      <c r="A61" s="12"/>
      <c r="B61" s="434">
        <v>15</v>
      </c>
      <c r="C61" s="239" t="s">
        <v>2925</v>
      </c>
      <c r="D61" s="53">
        <v>24190.730114302802</v>
      </c>
      <c r="E61" s="2033"/>
      <c r="F61" s="53">
        <v>24190.730114302802</v>
      </c>
      <c r="G61" s="53"/>
      <c r="H61" s="53">
        <v>57255.794642302797</v>
      </c>
      <c r="I61" s="448">
        <v>236.68485561107701</v>
      </c>
      <c r="J61" s="32"/>
      <c r="K61" s="709"/>
      <c r="L61" s="709"/>
      <c r="M61" s="709"/>
      <c r="N61" s="709"/>
      <c r="O61" s="709"/>
      <c r="P61" s="709"/>
      <c r="U61" s="507"/>
      <c r="V61" s="507"/>
    </row>
    <row r="62" spans="1:22" s="359" customFormat="1" ht="11.25" customHeight="1">
      <c r="A62" s="79"/>
      <c r="B62" s="2030">
        <v>16</v>
      </c>
      <c r="C62" s="2028" t="s">
        <v>2926</v>
      </c>
      <c r="D62" s="2034">
        <v>30065.119093277499</v>
      </c>
      <c r="E62" s="2033"/>
      <c r="F62" s="2034">
        <v>30065.119093277499</v>
      </c>
      <c r="G62" s="2034"/>
      <c r="H62" s="2034">
        <v>16735.028529420299</v>
      </c>
      <c r="I62" s="2027">
        <v>55.662605152168702</v>
      </c>
      <c r="J62" s="1891"/>
      <c r="K62" s="1892"/>
      <c r="L62" s="1892"/>
      <c r="M62" s="1892"/>
      <c r="N62" s="1892"/>
      <c r="O62" s="1892"/>
      <c r="P62" s="1892"/>
      <c r="U62" s="1893"/>
      <c r="V62" s="1893"/>
    </row>
    <row r="63" spans="1:22" s="359" customFormat="1" ht="11.25" customHeight="1">
      <c r="A63" s="79"/>
      <c r="B63" s="2032">
        <v>17</v>
      </c>
      <c r="C63" s="2029" t="s">
        <v>908</v>
      </c>
      <c r="D63" s="2037">
        <v>917011.77098746598</v>
      </c>
      <c r="E63" s="2037">
        <v>234824.92948805599</v>
      </c>
      <c r="F63" s="2037">
        <v>917131.40952138102</v>
      </c>
      <c r="G63" s="2037">
        <v>63340.909587971801</v>
      </c>
      <c r="H63" s="2037">
        <v>297000.64618207997</v>
      </c>
      <c r="I63" s="2038">
        <v>30.290504583999201</v>
      </c>
      <c r="J63" s="1891"/>
      <c r="K63" s="1892"/>
      <c r="L63" s="1892"/>
      <c r="M63" s="1892"/>
      <c r="N63" s="1892"/>
      <c r="O63" s="1892"/>
      <c r="P63" s="1892"/>
      <c r="U63" s="1893"/>
      <c r="V63" s="1893"/>
    </row>
    <row r="64" spans="1:22" ht="11.25" customHeight="1">
      <c r="A64" s="12"/>
      <c r="D64" s="32"/>
      <c r="E64" s="32"/>
      <c r="F64" s="32"/>
      <c r="G64" s="32"/>
      <c r="H64" s="32"/>
      <c r="I64" s="32"/>
    </row>
    <row r="65" spans="1:9" ht="11.25" customHeight="1">
      <c r="A65" s="12"/>
      <c r="D65" s="32"/>
      <c r="E65" s="32"/>
      <c r="F65" s="32"/>
      <c r="G65" s="32"/>
      <c r="H65" s="32"/>
      <c r="I65" s="32"/>
    </row>
    <row r="66" spans="1:9" ht="11.25" customHeight="1">
      <c r="A66" s="12"/>
    </row>
    <row r="67" spans="1:9" ht="11.25" customHeight="1">
      <c r="A67" s="12"/>
    </row>
    <row r="68" spans="1:9" ht="11.25" customHeight="1">
      <c r="A68" s="12"/>
    </row>
    <row r="69" spans="1:9" ht="11.25" customHeight="1">
      <c r="A69" s="12"/>
    </row>
    <row r="70" spans="1:9" ht="11.25" customHeight="1">
      <c r="A70" s="12"/>
    </row>
    <row r="71" spans="1:9" ht="11.25" customHeight="1">
      <c r="A71" s="12"/>
    </row>
    <row r="72" spans="1:9" ht="11.25" customHeight="1">
      <c r="A72" s="12"/>
    </row>
    <row r="73" spans="1:9" ht="11.25" customHeight="1">
      <c r="A73" s="12"/>
    </row>
    <row r="74" spans="1:9" ht="11.25" customHeight="1">
      <c r="A74" s="12"/>
    </row>
    <row r="75" spans="1:9">
      <c r="A75" s="12"/>
    </row>
    <row r="76" spans="1:9">
      <c r="A76" s="12"/>
    </row>
    <row r="77" spans="1:9">
      <c r="A77" s="12"/>
    </row>
    <row r="78" spans="1:9">
      <c r="A78" s="12"/>
    </row>
    <row r="79" spans="1:9">
      <c r="A79" s="12"/>
    </row>
    <row r="80" spans="1:9">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9" spans="1:1">
      <c r="A99" s="20"/>
    </row>
    <row r="100" spans="1:1">
      <c r="A100" s="20"/>
    </row>
    <row r="101" spans="1:1">
      <c r="A101" s="21"/>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23"/>
    </row>
    <row r="111" spans="1:1">
      <c r="A111" s="23"/>
    </row>
    <row r="112" spans="1:1">
      <c r="A112" s="23"/>
    </row>
    <row r="113" spans="1:1">
      <c r="A113" s="23"/>
    </row>
    <row r="114" spans="1:1">
      <c r="A114" s="23"/>
    </row>
    <row r="115" spans="1:1">
      <c r="A115" s="23"/>
    </row>
    <row r="116" spans="1:1">
      <c r="A116" s="23"/>
    </row>
    <row r="117" spans="1:1">
      <c r="A117" s="23"/>
    </row>
  </sheetData>
  <mergeCells count="14">
    <mergeCell ref="B45:C45"/>
    <mergeCell ref="B46:C46"/>
    <mergeCell ref="B14:C14"/>
    <mergeCell ref="B7:I7"/>
    <mergeCell ref="B10:D10"/>
    <mergeCell ref="B42:D42"/>
    <mergeCell ref="D43:E43"/>
    <mergeCell ref="F43:G43"/>
    <mergeCell ref="H43:I43"/>
    <mergeCell ref="B3:H3"/>
    <mergeCell ref="D11:E11"/>
    <mergeCell ref="F11:G11"/>
    <mergeCell ref="H11:I11"/>
    <mergeCell ref="B13:C13"/>
  </mergeCells>
  <hyperlinks>
    <hyperlink ref="B3" location="Contents!A1" display="Back to index page" xr:uid="{00000000-0004-0000-1700-000000000000}"/>
    <hyperlink ref="B3:H3" location="CONTENTS!A1" display="Back to contents page" xr:uid="{00000000-0004-0000-1700-000001000000}"/>
  </hyperlinks>
  <pageMargins left="0.23622047244094491" right="0.23622047244094491" top="0.74803149606299213" bottom="0.74803149606299213" header="0.31496062992125984" footer="0.31496062992125984"/>
  <pageSetup paperSize="9" scale="66" orientation="landscape" r:id="rId1"/>
  <rowBreaks count="1" manualBreakCount="1">
    <brk id="6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2">
    <tabColor rgb="FF007272"/>
  </sheetPr>
  <dimension ref="A1:BM67"/>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53.5703125" style="25" customWidth="1"/>
    <col min="4" max="4" width="10" style="25" customWidth="1"/>
    <col min="5" max="7" width="8.42578125" style="25" customWidth="1"/>
    <col min="8" max="8" width="9.42578125" style="25" customWidth="1"/>
    <col min="9" max="18" width="8.42578125" style="25" customWidth="1"/>
    <col min="19" max="19" width="9.85546875" style="25" bestFit="1" customWidth="1"/>
    <col min="20" max="28" width="8.42578125" style="25" customWidth="1"/>
    <col min="29" max="29" width="10.5703125" style="25" bestFit="1" customWidth="1"/>
    <col min="30" max="30" width="8.42578125" style="25" customWidth="1"/>
    <col min="31" max="31" width="8.5703125" style="25" customWidth="1"/>
    <col min="32" max="40" width="11.42578125" style="25"/>
    <col min="41" max="41" width="12.42578125" style="25" bestFit="1" customWidth="1"/>
    <col min="42" max="16384" width="11.42578125" style="25"/>
  </cols>
  <sheetData>
    <row r="1" spans="2:65" s="10" customFormat="1" ht="11.25" customHeight="1">
      <c r="B1" s="7"/>
      <c r="C1" s="7"/>
      <c r="D1" s="8"/>
      <c r="E1" s="8"/>
      <c r="F1" s="8"/>
      <c r="G1" s="8"/>
      <c r="H1" s="8"/>
      <c r="I1" s="8"/>
      <c r="J1" s="8"/>
      <c r="K1" s="8"/>
      <c r="L1" s="8"/>
      <c r="M1" s="8"/>
      <c r="N1" s="8"/>
      <c r="O1" s="8"/>
      <c r="P1" s="8"/>
      <c r="Q1" s="8"/>
      <c r="R1" s="8"/>
      <c r="S1" s="8"/>
      <c r="T1" s="8"/>
      <c r="U1" s="8"/>
      <c r="V1" s="8"/>
      <c r="W1" s="8"/>
      <c r="X1" s="8"/>
      <c r="Y1" s="8"/>
      <c r="Z1" s="8"/>
      <c r="AA1" s="8"/>
      <c r="AB1" s="8"/>
      <c r="AC1" s="8"/>
      <c r="AD1" s="8"/>
    </row>
    <row r="2" spans="2:65" s="10" customFormat="1" ht="5.25" customHeight="1">
      <c r="B2" s="7"/>
      <c r="C2" s="7"/>
      <c r="D2" s="8"/>
      <c r="E2" s="8"/>
      <c r="F2" s="9"/>
      <c r="G2" s="9"/>
      <c r="H2" s="9"/>
      <c r="I2" s="9"/>
    </row>
    <row r="3" spans="2:65" s="12" customFormat="1" ht="12.75" customHeight="1">
      <c r="B3" s="2410" t="s">
        <v>280</v>
      </c>
      <c r="C3" s="2430"/>
      <c r="D3" s="2430"/>
      <c r="E3" s="2430"/>
      <c r="F3" s="2430"/>
      <c r="G3" s="2430"/>
      <c r="H3" s="2430"/>
      <c r="I3" s="2430"/>
      <c r="J3" s="2430"/>
      <c r="K3" s="2430"/>
      <c r="L3" s="2430"/>
      <c r="M3" s="2430"/>
      <c r="N3" s="2430"/>
      <c r="O3" s="2430"/>
    </row>
    <row r="4" spans="2:65" s="10" customFormat="1" ht="5.25" customHeight="1">
      <c r="B4" s="7"/>
      <c r="C4" s="7"/>
      <c r="D4" s="8"/>
      <c r="E4" s="8"/>
      <c r="F4" s="9"/>
      <c r="G4" s="9"/>
      <c r="H4" s="9"/>
      <c r="I4" s="9"/>
      <c r="M4" s="7"/>
      <c r="N4" s="7"/>
      <c r="O4" s="7"/>
    </row>
    <row r="5" spans="2:65" s="6" customFormat="1" ht="15.75" customHeight="1">
      <c r="B5" s="969" t="s">
        <v>909</v>
      </c>
    </row>
    <row r="6" spans="2:65" ht="11.25" customHeight="1">
      <c r="B6" s="15"/>
    </row>
    <row r="7" spans="2:65" ht="23.1" customHeight="1">
      <c r="B7" s="2500" t="s">
        <v>2599</v>
      </c>
      <c r="C7" s="2500"/>
      <c r="D7" s="2500"/>
      <c r="E7" s="2500"/>
      <c r="F7" s="2500"/>
      <c r="G7" s="2500"/>
      <c r="H7" s="2500"/>
      <c r="I7" s="2500"/>
      <c r="J7" s="2500"/>
      <c r="K7" s="2500"/>
      <c r="L7" s="2500"/>
      <c r="M7" s="2500"/>
      <c r="N7" s="2500"/>
      <c r="O7" s="2500"/>
      <c r="P7" s="2500"/>
      <c r="Q7" s="2500"/>
      <c r="R7" s="2500"/>
      <c r="S7" s="2500"/>
      <c r="T7" s="2500"/>
      <c r="U7" s="2500"/>
      <c r="V7" s="2500"/>
      <c r="W7" s="2500"/>
      <c r="X7" s="2500"/>
      <c r="Y7" s="2500"/>
      <c r="Z7" s="2500"/>
      <c r="AA7" s="2500"/>
      <c r="AB7" s="2500"/>
      <c r="AC7" s="2500"/>
      <c r="AD7" s="2500"/>
    </row>
    <row r="8" spans="2:65" s="3" customFormat="1" ht="22.5" customHeight="1">
      <c r="B8" s="2411" t="s">
        <v>910</v>
      </c>
      <c r="C8" s="2509"/>
      <c r="D8" s="2509"/>
      <c r="E8" s="2509"/>
      <c r="F8" s="2509"/>
      <c r="G8" s="2509"/>
      <c r="H8" s="2509"/>
      <c r="I8" s="2509"/>
      <c r="J8" s="2509"/>
      <c r="K8" s="2509"/>
      <c r="L8" s="2509"/>
      <c r="M8" s="2509"/>
      <c r="N8" s="2509"/>
      <c r="O8" s="2509"/>
      <c r="P8" s="2509"/>
      <c r="Q8" s="2509"/>
      <c r="R8" s="2509"/>
      <c r="S8" s="2509"/>
      <c r="T8" s="2509"/>
      <c r="U8" s="2509"/>
      <c r="V8" s="2509"/>
      <c r="W8" s="2509"/>
      <c r="X8" s="2509"/>
      <c r="Y8" s="2509"/>
      <c r="Z8" s="2509"/>
      <c r="AA8" s="2509"/>
      <c r="AB8" s="2509"/>
      <c r="AC8" s="2407"/>
      <c r="AD8" s="2407"/>
    </row>
    <row r="9" spans="2:65" s="3" customFormat="1" ht="11.25" customHeight="1">
      <c r="B9" s="245"/>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406"/>
      <c r="AD9" s="406"/>
    </row>
    <row r="10" spans="2:65" s="3" customFormat="1" ht="11.25" customHeight="1">
      <c r="B10" s="245"/>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406"/>
      <c r="AD10" s="406"/>
    </row>
    <row r="11" spans="2:65" s="424" customFormat="1" ht="11.25" customHeight="1">
      <c r="B11" s="2510" t="s">
        <v>2662</v>
      </c>
      <c r="C11" s="2510"/>
      <c r="D11" s="599" t="s">
        <v>292</v>
      </c>
      <c r="E11" s="599" t="s">
        <v>294</v>
      </c>
      <c r="F11" s="599" t="s">
        <v>296</v>
      </c>
      <c r="G11" s="599" t="s">
        <v>298</v>
      </c>
      <c r="H11" s="599" t="s">
        <v>303</v>
      </c>
      <c r="I11" s="599" t="s">
        <v>310</v>
      </c>
      <c r="J11" s="599" t="s">
        <v>1345</v>
      </c>
      <c r="K11" s="599" t="s">
        <v>1346</v>
      </c>
      <c r="L11" s="599" t="s">
        <v>323</v>
      </c>
      <c r="M11" s="599" t="s">
        <v>346</v>
      </c>
      <c r="N11" s="599" t="s">
        <v>370</v>
      </c>
      <c r="O11" s="599" t="s">
        <v>755</v>
      </c>
      <c r="P11" s="599" t="s">
        <v>856</v>
      </c>
      <c r="Q11" s="599" t="s">
        <v>857</v>
      </c>
      <c r="R11" s="599" t="s">
        <v>858</v>
      </c>
      <c r="S11" s="599" t="s">
        <v>912</v>
      </c>
      <c r="T11" s="599" t="s">
        <v>913</v>
      </c>
      <c r="U11" s="599" t="s">
        <v>1971</v>
      </c>
      <c r="V11" s="599" t="s">
        <v>1972</v>
      </c>
      <c r="W11" s="599" t="s">
        <v>1973</v>
      </c>
      <c r="X11" s="599" t="s">
        <v>1974</v>
      </c>
      <c r="Y11" s="599" t="s">
        <v>1975</v>
      </c>
      <c r="Z11" s="599" t="s">
        <v>1976</v>
      </c>
      <c r="AA11" s="599" t="s">
        <v>1977</v>
      </c>
      <c r="AB11" s="599" t="s">
        <v>1978</v>
      </c>
      <c r="AC11" s="599" t="s">
        <v>1979</v>
      </c>
      <c r="AD11" s="599" t="s">
        <v>1980</v>
      </c>
    </row>
    <row r="12" spans="2:65" ht="11.25" customHeight="1">
      <c r="B12" s="1"/>
      <c r="C12" s="3"/>
      <c r="D12" s="2441" t="s">
        <v>914</v>
      </c>
      <c r="E12" s="2442"/>
      <c r="F12" s="2442"/>
      <c r="G12" s="2442"/>
      <c r="H12" s="2442"/>
      <c r="I12" s="2442"/>
      <c r="J12" s="2442"/>
      <c r="K12" s="2442"/>
      <c r="L12" s="2442"/>
      <c r="M12" s="2442"/>
      <c r="N12" s="2442"/>
      <c r="O12" s="2442"/>
      <c r="P12" s="2442"/>
      <c r="Q12" s="2442"/>
      <c r="R12" s="2442"/>
      <c r="S12" s="2442"/>
      <c r="T12" s="2442"/>
      <c r="U12" s="2442"/>
      <c r="V12" s="2442"/>
      <c r="W12" s="2442"/>
      <c r="X12" s="2442"/>
      <c r="Y12" s="2442"/>
      <c r="Z12" s="2442"/>
      <c r="AA12" s="2442"/>
      <c r="AB12" s="146"/>
      <c r="AC12" s="3"/>
      <c r="AD12" s="1124" t="s">
        <v>726</v>
      </c>
    </row>
    <row r="13" spans="2:65" ht="11.25" customHeight="1">
      <c r="B13" s="2511" t="s">
        <v>286</v>
      </c>
      <c r="C13" s="2435"/>
      <c r="D13" s="2201" t="s">
        <v>915</v>
      </c>
      <c r="E13" s="2201" t="s">
        <v>916</v>
      </c>
      <c r="F13" s="2201" t="s">
        <v>917</v>
      </c>
      <c r="G13" s="2201" t="s">
        <v>918</v>
      </c>
      <c r="H13" s="2201" t="s">
        <v>919</v>
      </c>
      <c r="I13" s="2201" t="s">
        <v>3118</v>
      </c>
      <c r="J13" s="2201" t="s">
        <v>920</v>
      </c>
      <c r="K13" s="2201" t="s">
        <v>3117</v>
      </c>
      <c r="L13" s="2201" t="s">
        <v>3116</v>
      </c>
      <c r="M13" s="2201" t="s">
        <v>921</v>
      </c>
      <c r="N13" s="2201" t="s">
        <v>3115</v>
      </c>
      <c r="O13" s="2201" t="s">
        <v>922</v>
      </c>
      <c r="P13" s="2201" t="s">
        <v>923</v>
      </c>
      <c r="Q13" s="2202">
        <v>0.8</v>
      </c>
      <c r="R13" s="2202">
        <v>0.9</v>
      </c>
      <c r="S13" s="2201" t="s">
        <v>782</v>
      </c>
      <c r="T13" s="2202">
        <v>1.05</v>
      </c>
      <c r="U13" s="2202">
        <v>1.1000000000000001</v>
      </c>
      <c r="V13" s="2202">
        <v>1.3</v>
      </c>
      <c r="W13" s="2201" t="s">
        <v>787</v>
      </c>
      <c r="X13" s="2201" t="s">
        <v>924</v>
      </c>
      <c r="Y13" s="2201" t="s">
        <v>925</v>
      </c>
      <c r="Z13" s="2201" t="s">
        <v>2733</v>
      </c>
      <c r="AA13" s="2201" t="s">
        <v>926</v>
      </c>
      <c r="AB13" s="1747" t="s">
        <v>927</v>
      </c>
      <c r="AC13" s="1347" t="s">
        <v>893</v>
      </c>
      <c r="AD13" s="1747" t="s">
        <v>928</v>
      </c>
    </row>
    <row r="14" spans="2:65" s="30" customFormat="1" ht="11.25" customHeight="1">
      <c r="B14" s="591">
        <v>1</v>
      </c>
      <c r="C14" s="2203" t="s">
        <v>906</v>
      </c>
      <c r="D14" s="1794">
        <v>458208.53441771498</v>
      </c>
      <c r="E14" s="1794"/>
      <c r="F14" s="1794"/>
      <c r="G14" s="1794"/>
      <c r="H14" s="1794"/>
      <c r="I14" s="1794"/>
      <c r="J14" s="1794"/>
      <c r="K14" s="1794"/>
      <c r="L14" s="1794"/>
      <c r="M14" s="1794">
        <v>0.82606248455849995</v>
      </c>
      <c r="N14" s="1794"/>
      <c r="O14" s="1794"/>
      <c r="P14" s="1794"/>
      <c r="Q14" s="1794"/>
      <c r="R14" s="1794"/>
      <c r="S14" s="1794"/>
      <c r="T14" s="1794"/>
      <c r="U14" s="1794"/>
      <c r="V14" s="1794"/>
      <c r="W14" s="1794"/>
      <c r="X14" s="1794"/>
      <c r="Y14" s="1794"/>
      <c r="Z14" s="1794"/>
      <c r="AA14" s="1794"/>
      <c r="AB14" s="1794"/>
      <c r="AC14" s="1794">
        <v>458223.91293674603</v>
      </c>
      <c r="AD14" s="1794"/>
      <c r="AF14" s="933"/>
      <c r="AG14" s="933"/>
      <c r="AH14" s="933"/>
      <c r="AI14" s="933"/>
      <c r="AJ14" s="933"/>
      <c r="AK14" s="933"/>
      <c r="AL14" s="933"/>
      <c r="AM14" s="933"/>
      <c r="AN14" s="933"/>
      <c r="AO14" s="933"/>
      <c r="AW14" s="963"/>
      <c r="AX14" s="963"/>
      <c r="AY14" s="963"/>
      <c r="AZ14" s="963"/>
      <c r="BA14" s="963"/>
      <c r="BB14" s="963"/>
      <c r="BC14" s="963"/>
      <c r="BD14" s="963"/>
      <c r="BE14" s="963"/>
      <c r="BF14" s="963"/>
      <c r="BG14" s="963"/>
      <c r="BH14" s="963"/>
      <c r="BI14" s="963"/>
      <c r="BJ14" s="963"/>
      <c r="BK14" s="963"/>
      <c r="BL14" s="963"/>
      <c r="BM14" s="963"/>
    </row>
    <row r="15" spans="2:65" ht="11.25" customHeight="1">
      <c r="B15" s="337">
        <v>2</v>
      </c>
      <c r="C15" s="163" t="s">
        <v>2699</v>
      </c>
      <c r="D15" s="538">
        <v>160249.29432327999</v>
      </c>
      <c r="E15" s="538"/>
      <c r="F15" s="538"/>
      <c r="G15" s="538"/>
      <c r="H15" s="538">
        <v>5699.9683625533198</v>
      </c>
      <c r="I15" s="538"/>
      <c r="J15" s="538"/>
      <c r="K15" s="538"/>
      <c r="L15" s="538"/>
      <c r="M15" s="538">
        <v>34.648720345926797</v>
      </c>
      <c r="N15" s="538"/>
      <c r="O15" s="538"/>
      <c r="P15" s="538"/>
      <c r="Q15" s="538"/>
      <c r="R15" s="538"/>
      <c r="S15" s="538"/>
      <c r="T15" s="538"/>
      <c r="U15" s="538"/>
      <c r="V15" s="538"/>
      <c r="W15" s="538"/>
      <c r="X15" s="538"/>
      <c r="Y15" s="538"/>
      <c r="Z15" s="538"/>
      <c r="AA15" s="538"/>
      <c r="AB15" s="538"/>
      <c r="AC15" s="538">
        <v>165983.91140617899</v>
      </c>
      <c r="AD15" s="538"/>
      <c r="AF15"/>
      <c r="AJ15"/>
      <c r="AK15"/>
      <c r="AL15"/>
      <c r="AM15"/>
      <c r="AN15"/>
      <c r="AO15" s="1815"/>
      <c r="AP15" s="40"/>
      <c r="AW15" s="963"/>
      <c r="AX15" s="963"/>
      <c r="AY15" s="963"/>
      <c r="AZ15" s="963"/>
      <c r="BA15" s="963"/>
      <c r="BB15" s="963"/>
      <c r="BC15" s="963"/>
      <c r="BD15" s="963"/>
      <c r="BE15" s="963"/>
      <c r="BF15" s="963"/>
      <c r="BG15" s="963"/>
      <c r="BH15" s="963"/>
      <c r="BI15" s="963"/>
      <c r="BJ15" s="963"/>
      <c r="BK15" s="963"/>
      <c r="BL15" s="963"/>
      <c r="BM15" s="963"/>
    </row>
    <row r="16" spans="2:65" ht="11.25" customHeight="1">
      <c r="B16" s="337" t="s">
        <v>1070</v>
      </c>
      <c r="C16" s="163" t="s">
        <v>573</v>
      </c>
      <c r="D16" s="538">
        <v>44657.449655280201</v>
      </c>
      <c r="E16" s="538"/>
      <c r="F16" s="538"/>
      <c r="G16" s="538"/>
      <c r="H16" s="538">
        <v>3427.29641537425</v>
      </c>
      <c r="I16" s="538"/>
      <c r="J16" s="538"/>
      <c r="K16" s="538"/>
      <c r="L16" s="538"/>
      <c r="M16" s="538">
        <v>21.846171999999999</v>
      </c>
      <c r="N16" s="538"/>
      <c r="O16" s="538"/>
      <c r="P16" s="538"/>
      <c r="Q16" s="538"/>
      <c r="R16" s="538"/>
      <c r="S16" s="538"/>
      <c r="T16" s="538"/>
      <c r="U16" s="538"/>
      <c r="V16" s="538"/>
      <c r="W16" s="538"/>
      <c r="X16" s="538"/>
      <c r="Y16" s="538"/>
      <c r="Z16" s="538"/>
      <c r="AA16" s="538"/>
      <c r="AB16" s="538"/>
      <c r="AC16" s="538">
        <v>48106.592242654398</v>
      </c>
      <c r="AD16" s="538"/>
      <c r="AF16"/>
      <c r="AJ16"/>
      <c r="AK16"/>
      <c r="AL16"/>
      <c r="AM16"/>
      <c r="AN16"/>
      <c r="AO16" s="1815"/>
      <c r="AP16" s="40"/>
      <c r="AW16" s="963"/>
      <c r="AX16" s="963"/>
      <c r="AY16" s="963"/>
      <c r="AZ16" s="963"/>
      <c r="BA16" s="963"/>
      <c r="BB16" s="963"/>
      <c r="BC16" s="963"/>
      <c r="BD16" s="963"/>
      <c r="BE16" s="963"/>
      <c r="BF16" s="963"/>
      <c r="BG16" s="963"/>
      <c r="BH16" s="963"/>
      <c r="BI16" s="963"/>
      <c r="BJ16" s="963"/>
      <c r="BK16" s="963"/>
      <c r="BL16" s="963"/>
      <c r="BM16" s="963"/>
    </row>
    <row r="17" spans="1:65" ht="11.25" customHeight="1">
      <c r="B17" s="337" t="s">
        <v>1072</v>
      </c>
      <c r="C17" s="163" t="s">
        <v>574</v>
      </c>
      <c r="D17" s="538">
        <v>115591.84466800001</v>
      </c>
      <c r="E17" s="538"/>
      <c r="F17" s="538"/>
      <c r="G17" s="538"/>
      <c r="H17" s="538">
        <v>2272.6719471790698</v>
      </c>
      <c r="I17" s="538"/>
      <c r="J17" s="538"/>
      <c r="K17" s="538"/>
      <c r="L17" s="538"/>
      <c r="M17" s="538">
        <v>12.8025483459268</v>
      </c>
      <c r="N17" s="538"/>
      <c r="O17" s="538"/>
      <c r="P17" s="538"/>
      <c r="Q17" s="538"/>
      <c r="R17" s="538"/>
      <c r="S17" s="538"/>
      <c r="T17" s="538"/>
      <c r="U17" s="538"/>
      <c r="V17" s="538"/>
      <c r="W17" s="538"/>
      <c r="X17" s="538"/>
      <c r="Y17" s="538"/>
      <c r="Z17" s="538"/>
      <c r="AA17" s="538"/>
      <c r="AB17" s="538"/>
      <c r="AC17" s="538">
        <v>117877.319163525</v>
      </c>
      <c r="AD17" s="538"/>
      <c r="AF17"/>
      <c r="AG17"/>
      <c r="AH17"/>
      <c r="AI17"/>
      <c r="AJ17"/>
      <c r="AK17"/>
      <c r="AL17"/>
      <c r="AM17"/>
      <c r="AN17"/>
      <c r="AO17" s="1815"/>
      <c r="AP17" s="40"/>
      <c r="AW17" s="963"/>
      <c r="AX17" s="963"/>
      <c r="AY17" s="963"/>
      <c r="AZ17" s="963"/>
      <c r="BA17" s="963"/>
      <c r="BB17" s="963"/>
      <c r="BC17" s="963"/>
      <c r="BD17" s="963"/>
      <c r="BE17" s="963"/>
      <c r="BF17" s="963"/>
      <c r="BG17" s="963"/>
      <c r="BH17" s="963"/>
      <c r="BI17" s="963"/>
      <c r="BJ17" s="963"/>
      <c r="BK17" s="963"/>
      <c r="BL17" s="963"/>
      <c r="BM17" s="963"/>
    </row>
    <row r="18" spans="1:65" ht="11.25" customHeight="1">
      <c r="B18" s="337">
        <v>3</v>
      </c>
      <c r="C18" s="163" t="s">
        <v>575</v>
      </c>
      <c r="D18" s="538">
        <v>64505.557911204298</v>
      </c>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v>64505.557911204298</v>
      </c>
      <c r="AD18" s="538"/>
      <c r="AF18"/>
      <c r="AG18"/>
      <c r="AH18"/>
      <c r="AI18"/>
      <c r="AJ18"/>
      <c r="AK18"/>
      <c r="AL18"/>
      <c r="AM18"/>
      <c r="AN18"/>
      <c r="AO18" s="1815"/>
      <c r="AP18" s="40"/>
      <c r="AW18" s="963"/>
      <c r="AX18" s="963"/>
      <c r="AY18" s="963"/>
      <c r="AZ18" s="963"/>
      <c r="BA18" s="963"/>
      <c r="BB18" s="963"/>
      <c r="BC18" s="963"/>
      <c r="BD18" s="963"/>
      <c r="BE18" s="963"/>
      <c r="BF18" s="963"/>
      <c r="BG18" s="963"/>
      <c r="BH18" s="963"/>
      <c r="BI18" s="963"/>
      <c r="BJ18" s="963"/>
      <c r="BK18" s="963"/>
      <c r="BL18" s="963"/>
      <c r="BM18" s="963"/>
    </row>
    <row r="19" spans="1:65" ht="11.25" customHeight="1">
      <c r="B19" s="337" t="s">
        <v>299</v>
      </c>
      <c r="C19" s="163" t="s">
        <v>576</v>
      </c>
      <c r="D19" s="538">
        <v>2489.5272352207699</v>
      </c>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v>2489.5272352207699</v>
      </c>
      <c r="AD19" s="538"/>
      <c r="AF19"/>
      <c r="AG19" s="29"/>
      <c r="AH19" s="1686"/>
      <c r="AI19" s="1686"/>
      <c r="AJ19"/>
      <c r="AK19"/>
      <c r="AL19"/>
      <c r="AM19"/>
      <c r="AN19"/>
      <c r="AO19" s="1815"/>
      <c r="AP19" s="40"/>
      <c r="AW19" s="963"/>
      <c r="AX19" s="963"/>
      <c r="AY19" s="963"/>
      <c r="AZ19" s="963"/>
      <c r="BA19" s="963"/>
      <c r="BB19" s="963"/>
      <c r="BC19" s="963"/>
      <c r="BD19" s="963"/>
      <c r="BE19" s="963"/>
      <c r="BF19" s="963"/>
      <c r="BG19" s="963"/>
      <c r="BH19" s="963"/>
      <c r="BI19" s="963"/>
      <c r="BJ19" s="963"/>
      <c r="BK19" s="963"/>
      <c r="BL19" s="963"/>
      <c r="BM19" s="963"/>
    </row>
    <row r="20" spans="1:65" ht="11.25" customHeight="1">
      <c r="A20" s="3"/>
      <c r="B20" s="337">
        <v>4</v>
      </c>
      <c r="C20" s="163" t="s">
        <v>577</v>
      </c>
      <c r="D20" s="538">
        <v>4007.8677619999999</v>
      </c>
      <c r="E20" s="538"/>
      <c r="F20" s="538"/>
      <c r="G20" s="538"/>
      <c r="H20" s="538">
        <v>24007.739870201302</v>
      </c>
      <c r="I20" s="538">
        <v>40943.060183914698</v>
      </c>
      <c r="J20" s="538"/>
      <c r="K20" s="538">
        <v>69.031002883401698</v>
      </c>
      <c r="L20" s="538"/>
      <c r="M20" s="538">
        <v>755.320072202956</v>
      </c>
      <c r="N20" s="538"/>
      <c r="O20" s="538"/>
      <c r="P20" s="538">
        <v>301.26608099999999</v>
      </c>
      <c r="Q20" s="538"/>
      <c r="R20" s="538"/>
      <c r="S20" s="538">
        <v>143.04350614214201</v>
      </c>
      <c r="T20" s="538"/>
      <c r="U20" s="538"/>
      <c r="V20" s="538"/>
      <c r="W20" s="538">
        <v>31.008233212774901</v>
      </c>
      <c r="X20" s="538"/>
      <c r="Y20" s="538"/>
      <c r="Z20" s="538"/>
      <c r="AA20" s="538"/>
      <c r="AB20" s="538"/>
      <c r="AC20" s="538">
        <v>70258.336711557306</v>
      </c>
      <c r="AD20" s="538"/>
      <c r="AF20"/>
      <c r="AG20"/>
      <c r="AH20"/>
      <c r="AI20"/>
      <c r="AJ20"/>
      <c r="AK20"/>
      <c r="AL20"/>
      <c r="AM20"/>
      <c r="AN20"/>
      <c r="AO20" s="1815"/>
      <c r="AP20" s="40"/>
      <c r="AW20" s="963"/>
      <c r="AX20" s="963"/>
      <c r="AY20" s="963"/>
      <c r="AZ20" s="963"/>
      <c r="BA20" s="963"/>
      <c r="BB20" s="963"/>
      <c r="BC20" s="963"/>
      <c r="BD20" s="963"/>
      <c r="BE20" s="963"/>
      <c r="BF20" s="963"/>
      <c r="BG20" s="963"/>
      <c r="BH20" s="963"/>
      <c r="BI20" s="963"/>
      <c r="BJ20" s="963"/>
      <c r="BK20" s="963"/>
      <c r="BL20" s="963"/>
      <c r="BM20" s="963"/>
    </row>
    <row r="21" spans="1:65" ht="11.25" customHeight="1">
      <c r="A21" s="3"/>
      <c r="B21" s="337">
        <v>5</v>
      </c>
      <c r="C21" s="163" t="s">
        <v>581</v>
      </c>
      <c r="D21" s="538"/>
      <c r="E21" s="538"/>
      <c r="F21" s="538"/>
      <c r="G21" s="538">
        <v>56822.310391702798</v>
      </c>
      <c r="H21" s="538"/>
      <c r="I21" s="538"/>
      <c r="J21" s="538"/>
      <c r="K21" s="538"/>
      <c r="L21" s="538"/>
      <c r="M21" s="538"/>
      <c r="N21" s="538"/>
      <c r="O21" s="538"/>
      <c r="P21" s="538"/>
      <c r="Q21" s="538"/>
      <c r="R21" s="538"/>
      <c r="S21" s="538"/>
      <c r="T21" s="538"/>
      <c r="U21" s="538"/>
      <c r="V21" s="538"/>
      <c r="W21" s="538"/>
      <c r="X21" s="538"/>
      <c r="Y21" s="538"/>
      <c r="Z21" s="538"/>
      <c r="AA21" s="538"/>
      <c r="AB21" s="538"/>
      <c r="AC21" s="538">
        <v>56822.310391702798</v>
      </c>
      <c r="AD21" s="538"/>
      <c r="AF21" s="947"/>
      <c r="AG21"/>
      <c r="AH21"/>
      <c r="AI21"/>
      <c r="AJ21"/>
      <c r="AK21"/>
      <c r="AL21"/>
      <c r="AM21"/>
      <c r="AN21"/>
      <c r="AO21" s="1815"/>
      <c r="AP21" s="40"/>
      <c r="AW21" s="963"/>
      <c r="AX21" s="963"/>
      <c r="AY21" s="963"/>
      <c r="AZ21" s="963"/>
      <c r="BA21" s="963"/>
      <c r="BB21" s="963"/>
      <c r="BC21" s="963"/>
      <c r="BD21" s="963"/>
      <c r="BE21" s="963"/>
      <c r="BF21" s="963"/>
      <c r="BG21" s="963"/>
      <c r="BH21" s="963"/>
      <c r="BI21" s="963"/>
      <c r="BJ21" s="963"/>
      <c r="BK21" s="963"/>
      <c r="BL21" s="963"/>
      <c r="BM21" s="963"/>
    </row>
    <row r="22" spans="1:65" ht="11.25" customHeight="1">
      <c r="A22" s="3"/>
      <c r="B22" s="337">
        <v>6</v>
      </c>
      <c r="C22" s="163" t="s">
        <v>929</v>
      </c>
      <c r="D22" s="538">
        <v>15212.430544000001</v>
      </c>
      <c r="E22" s="538"/>
      <c r="F22" s="538"/>
      <c r="G22" s="538"/>
      <c r="H22" s="538">
        <v>34295.973958413</v>
      </c>
      <c r="I22" s="538"/>
      <c r="J22" s="538"/>
      <c r="K22" s="538"/>
      <c r="L22" s="538"/>
      <c r="M22" s="538">
        <v>4352.8312382677204</v>
      </c>
      <c r="N22" s="538"/>
      <c r="O22" s="538"/>
      <c r="P22" s="538">
        <v>212.473212181555</v>
      </c>
      <c r="Q22" s="538"/>
      <c r="R22" s="538"/>
      <c r="S22" s="538">
        <v>60803.094117939399</v>
      </c>
      <c r="T22" s="538"/>
      <c r="U22" s="538"/>
      <c r="V22" s="538">
        <v>15.653259</v>
      </c>
      <c r="W22" s="538"/>
      <c r="X22" s="538"/>
      <c r="Y22" s="538"/>
      <c r="Z22" s="538"/>
      <c r="AA22" s="538"/>
      <c r="AB22" s="538"/>
      <c r="AC22" s="538">
        <v>114900.25540080199</v>
      </c>
      <c r="AD22" s="538"/>
      <c r="AE22" s="1111"/>
      <c r="AF22"/>
      <c r="AG22"/>
      <c r="AH22"/>
      <c r="AI22"/>
      <c r="AJ22"/>
      <c r="AK22"/>
      <c r="AL22"/>
      <c r="AM22"/>
      <c r="AN22"/>
      <c r="AO22" s="1815"/>
      <c r="AP22" s="40"/>
      <c r="AW22" s="963"/>
      <c r="AX22" s="963"/>
      <c r="AY22" s="963"/>
      <c r="AZ22" s="963"/>
      <c r="BA22" s="963"/>
      <c r="BB22" s="963"/>
      <c r="BC22" s="963"/>
      <c r="BD22" s="963"/>
      <c r="BE22" s="963"/>
      <c r="BF22" s="963"/>
      <c r="BG22" s="963"/>
      <c r="BH22" s="963"/>
      <c r="BI22" s="963"/>
      <c r="BJ22" s="963"/>
      <c r="BK22" s="963"/>
      <c r="BL22" s="963"/>
      <c r="BM22" s="963"/>
    </row>
    <row r="23" spans="1:65" ht="11.25" customHeight="1">
      <c r="A23" s="3"/>
      <c r="B23" s="337">
        <v>6.1</v>
      </c>
      <c r="C23" s="324" t="s">
        <v>2709</v>
      </c>
      <c r="D23" s="538"/>
      <c r="E23" s="538"/>
      <c r="F23" s="538"/>
      <c r="G23" s="538"/>
      <c r="H23" s="538"/>
      <c r="I23" s="538"/>
      <c r="J23" s="538"/>
      <c r="K23" s="538"/>
      <c r="L23" s="538"/>
      <c r="M23" s="538"/>
      <c r="N23" s="538"/>
      <c r="O23" s="538"/>
      <c r="P23" s="538"/>
      <c r="Q23" s="538"/>
      <c r="R23" s="538"/>
      <c r="S23" s="538">
        <v>65.901800514522904</v>
      </c>
      <c r="T23" s="538"/>
      <c r="U23" s="538"/>
      <c r="V23" s="538">
        <v>15.653259</v>
      </c>
      <c r="W23" s="538"/>
      <c r="X23" s="538"/>
      <c r="Y23" s="538"/>
      <c r="Z23" s="538"/>
      <c r="AA23" s="538"/>
      <c r="AB23" s="538"/>
      <c r="AC23" s="538">
        <v>81.555059514522895</v>
      </c>
      <c r="AD23" s="538"/>
      <c r="AE23" s="1111"/>
      <c r="AF23"/>
      <c r="AG23"/>
      <c r="AH23"/>
      <c r="AI23"/>
      <c r="AJ23"/>
      <c r="AK23"/>
      <c r="AL23"/>
      <c r="AM23"/>
      <c r="AN23"/>
      <c r="AO23" s="1815"/>
      <c r="AP23" s="40"/>
      <c r="AW23" s="963"/>
      <c r="AX23" s="963"/>
      <c r="AY23" s="963"/>
      <c r="AZ23" s="963"/>
      <c r="BA23" s="963"/>
      <c r="BB23" s="963"/>
      <c r="BC23" s="963"/>
      <c r="BD23" s="963"/>
      <c r="BE23" s="963"/>
      <c r="BF23" s="963"/>
      <c r="BG23" s="963"/>
      <c r="BH23" s="963"/>
      <c r="BI23" s="963"/>
      <c r="BJ23" s="963"/>
      <c r="BK23" s="963"/>
      <c r="BL23" s="963"/>
      <c r="BM23" s="963"/>
    </row>
    <row r="24" spans="1:65" ht="11.25" customHeight="1">
      <c r="A24" s="3"/>
      <c r="B24" s="337">
        <v>7</v>
      </c>
      <c r="C24" s="163" t="s">
        <v>2701</v>
      </c>
      <c r="D24" s="538">
        <v>38.121540000000003</v>
      </c>
      <c r="E24" s="538"/>
      <c r="F24" s="538"/>
      <c r="G24" s="538"/>
      <c r="H24" s="538"/>
      <c r="I24" s="538"/>
      <c r="J24" s="538"/>
      <c r="K24" s="538"/>
      <c r="L24" s="538"/>
      <c r="M24" s="538"/>
      <c r="N24" s="538"/>
      <c r="O24" s="538"/>
      <c r="P24" s="538"/>
      <c r="Q24" s="538"/>
      <c r="R24" s="538"/>
      <c r="S24" s="538">
        <v>3986.71626902455</v>
      </c>
      <c r="T24" s="538"/>
      <c r="U24" s="538"/>
      <c r="V24" s="538"/>
      <c r="W24" s="538">
        <v>193.58250950357001</v>
      </c>
      <c r="X24" s="538">
        <v>21109.070360000002</v>
      </c>
      <c r="Y24" s="538"/>
      <c r="Z24" s="538">
        <v>2.2464987617697898</v>
      </c>
      <c r="AA24" s="538"/>
      <c r="AB24" s="538"/>
      <c r="AC24" s="538">
        <v>25329.737177289899</v>
      </c>
      <c r="AD24" s="538"/>
      <c r="AE24" s="1111"/>
      <c r="AF24"/>
      <c r="AG24"/>
      <c r="AH24"/>
      <c r="AI24"/>
      <c r="AJ24"/>
      <c r="AK24"/>
      <c r="AL24"/>
      <c r="AM24"/>
      <c r="AN24"/>
      <c r="AO24" s="1815"/>
      <c r="AP24" s="40"/>
      <c r="AW24" s="963"/>
      <c r="AX24" s="963"/>
      <c r="AY24" s="963"/>
      <c r="AZ24" s="963"/>
      <c r="BA24" s="963"/>
      <c r="BB24" s="963"/>
      <c r="BC24" s="963"/>
      <c r="BD24" s="963"/>
      <c r="BE24" s="963"/>
      <c r="BF24" s="963"/>
      <c r="BG24" s="963"/>
      <c r="BH24" s="963"/>
      <c r="BI24" s="963"/>
      <c r="BJ24" s="963"/>
      <c r="BK24" s="963"/>
      <c r="BL24" s="963"/>
      <c r="BM24" s="963"/>
    </row>
    <row r="25" spans="1:65" ht="11.25" customHeight="1">
      <c r="A25" s="3"/>
      <c r="B25" s="337" t="s">
        <v>512</v>
      </c>
      <c r="C25" s="324" t="s">
        <v>2710</v>
      </c>
      <c r="D25" s="538"/>
      <c r="E25" s="538"/>
      <c r="F25" s="538"/>
      <c r="G25" s="538"/>
      <c r="H25" s="538"/>
      <c r="I25" s="538"/>
      <c r="J25" s="538"/>
      <c r="K25" s="538"/>
      <c r="L25" s="538"/>
      <c r="M25" s="538"/>
      <c r="N25" s="538"/>
      <c r="O25" s="538"/>
      <c r="P25" s="538"/>
      <c r="Q25" s="538"/>
      <c r="R25" s="538"/>
      <c r="S25" s="538"/>
      <c r="T25" s="538"/>
      <c r="U25" s="538"/>
      <c r="V25" s="538"/>
      <c r="W25" s="538">
        <v>107.74250950357001</v>
      </c>
      <c r="X25" s="538"/>
      <c r="Y25" s="538"/>
      <c r="Z25" s="538"/>
      <c r="AA25" s="538"/>
      <c r="AB25" s="538"/>
      <c r="AC25" s="538">
        <v>107.74250950357001</v>
      </c>
      <c r="AD25" s="538"/>
      <c r="AE25" s="1111"/>
      <c r="AF25"/>
      <c r="AG25"/>
      <c r="AH25"/>
      <c r="AI25"/>
      <c r="AJ25"/>
      <c r="AK25"/>
      <c r="AL25"/>
      <c r="AM25"/>
      <c r="AN25"/>
      <c r="AO25" s="1815"/>
      <c r="AP25" s="40"/>
      <c r="AW25" s="963"/>
      <c r="AX25" s="963"/>
      <c r="AY25" s="963"/>
      <c r="AZ25" s="963"/>
      <c r="BA25" s="963"/>
      <c r="BB25" s="963"/>
      <c r="BC25" s="963"/>
      <c r="BD25" s="963"/>
      <c r="BE25" s="963"/>
      <c r="BF25" s="963"/>
      <c r="BG25" s="963"/>
      <c r="BH25" s="963"/>
      <c r="BI25" s="963"/>
      <c r="BJ25" s="963"/>
      <c r="BK25" s="963"/>
      <c r="BL25" s="963"/>
      <c r="BM25" s="963"/>
    </row>
    <row r="26" spans="1:65" ht="11.25" customHeight="1">
      <c r="A26" s="3"/>
      <c r="B26" s="337" t="s">
        <v>514</v>
      </c>
      <c r="C26" s="324" t="s">
        <v>2928</v>
      </c>
      <c r="D26" s="538">
        <v>38.121540000000003</v>
      </c>
      <c r="E26" s="538"/>
      <c r="F26" s="538"/>
      <c r="G26" s="538"/>
      <c r="H26" s="538"/>
      <c r="I26" s="538"/>
      <c r="J26" s="538"/>
      <c r="K26" s="538"/>
      <c r="L26" s="538"/>
      <c r="M26" s="538"/>
      <c r="N26" s="538"/>
      <c r="O26" s="538"/>
      <c r="P26" s="538"/>
      <c r="Q26" s="538"/>
      <c r="R26" s="538"/>
      <c r="S26" s="538">
        <v>3986.71626902455</v>
      </c>
      <c r="T26" s="538"/>
      <c r="U26" s="538"/>
      <c r="V26" s="538"/>
      <c r="W26" s="538">
        <v>85.84</v>
      </c>
      <c r="X26" s="538">
        <v>21109.070360000002</v>
      </c>
      <c r="Y26" s="538"/>
      <c r="Z26" s="538">
        <v>2.2464987617697898</v>
      </c>
      <c r="AA26" s="538"/>
      <c r="AB26" s="538"/>
      <c r="AC26" s="538">
        <v>25221.994667786301</v>
      </c>
      <c r="AD26" s="538"/>
      <c r="AE26" s="1111"/>
      <c r="AF26"/>
      <c r="AG26"/>
      <c r="AH26"/>
      <c r="AI26"/>
      <c r="AJ26"/>
      <c r="AK26"/>
      <c r="AL26"/>
      <c r="AM26"/>
      <c r="AN26"/>
      <c r="AO26" s="1815"/>
      <c r="AP26" s="40"/>
      <c r="AW26" s="963"/>
      <c r="AX26" s="963"/>
      <c r="AY26" s="963"/>
      <c r="AZ26" s="963"/>
      <c r="BA26" s="963"/>
      <c r="BB26" s="963"/>
      <c r="BC26" s="963"/>
      <c r="BD26" s="963"/>
      <c r="BE26" s="963"/>
      <c r="BF26" s="963"/>
      <c r="BG26" s="963"/>
      <c r="BH26" s="963"/>
      <c r="BI26" s="963"/>
      <c r="BJ26" s="963"/>
      <c r="BK26" s="963"/>
      <c r="BL26" s="963"/>
      <c r="BM26" s="963"/>
    </row>
    <row r="27" spans="1:65" ht="11.25" customHeight="1">
      <c r="A27" s="3"/>
      <c r="B27" s="337">
        <v>8</v>
      </c>
      <c r="C27" s="163" t="s">
        <v>571</v>
      </c>
      <c r="D27" s="538">
        <v>1.9000000000000001E-5</v>
      </c>
      <c r="E27" s="538"/>
      <c r="F27" s="538"/>
      <c r="G27" s="538"/>
      <c r="H27" s="538"/>
      <c r="I27" s="538"/>
      <c r="J27" s="538"/>
      <c r="K27" s="538"/>
      <c r="L27" s="538">
        <v>8.0333984888009997</v>
      </c>
      <c r="M27" s="538"/>
      <c r="N27" s="538"/>
      <c r="O27" s="538"/>
      <c r="P27" s="538">
        <v>68353.315201701698</v>
      </c>
      <c r="Q27" s="538"/>
      <c r="R27" s="538"/>
      <c r="S27" s="538">
        <v>463.26164625205701</v>
      </c>
      <c r="T27" s="538">
        <v>22.444283391339599</v>
      </c>
      <c r="U27" s="538"/>
      <c r="V27" s="538"/>
      <c r="W27" s="538">
        <v>0</v>
      </c>
      <c r="X27" s="538"/>
      <c r="Y27" s="538"/>
      <c r="Z27" s="538"/>
      <c r="AA27" s="538"/>
      <c r="AB27" s="538"/>
      <c r="AC27" s="538">
        <v>68847.054548833898</v>
      </c>
      <c r="AD27" s="538"/>
      <c r="AF27" s="947"/>
      <c r="AG27"/>
      <c r="AH27"/>
      <c r="AI27"/>
      <c r="AJ27"/>
      <c r="AK27"/>
      <c r="AL27"/>
      <c r="AM27"/>
      <c r="AN27"/>
      <c r="AO27" s="1815"/>
      <c r="AP27" s="40"/>
      <c r="AW27" s="963"/>
      <c r="AX27" s="963"/>
      <c r="AY27" s="963"/>
      <c r="AZ27" s="963"/>
      <c r="BA27" s="963"/>
      <c r="BB27" s="963"/>
      <c r="BC27" s="963"/>
      <c r="BD27" s="963"/>
      <c r="BE27" s="963"/>
      <c r="BF27" s="963"/>
      <c r="BG27" s="963"/>
      <c r="BH27" s="963"/>
      <c r="BI27" s="963"/>
      <c r="BJ27" s="963"/>
      <c r="BK27" s="963"/>
      <c r="BL27" s="963"/>
      <c r="BM27" s="963"/>
    </row>
    <row r="28" spans="1:65" ht="11.25" customHeight="1">
      <c r="A28" s="3"/>
      <c r="B28" s="337">
        <v>9</v>
      </c>
      <c r="C28" s="163" t="s">
        <v>2711</v>
      </c>
      <c r="D28" s="538"/>
      <c r="E28" s="538"/>
      <c r="F28" s="538"/>
      <c r="G28" s="538"/>
      <c r="H28" s="538">
        <v>66309.928931724295</v>
      </c>
      <c r="I28" s="538">
        <v>340.46452804151102</v>
      </c>
      <c r="J28" s="538">
        <v>55.223363358565003</v>
      </c>
      <c r="K28" s="538"/>
      <c r="L28" s="538">
        <v>47.969302356315097</v>
      </c>
      <c r="M28" s="538"/>
      <c r="N28" s="538">
        <v>1236.8091551755799</v>
      </c>
      <c r="O28" s="538"/>
      <c r="P28" s="538">
        <v>5061.5290454042197</v>
      </c>
      <c r="Q28" s="538"/>
      <c r="R28" s="538">
        <v>2369.2812211813798</v>
      </c>
      <c r="S28" s="538">
        <v>22808.102450311701</v>
      </c>
      <c r="T28" s="538">
        <v>238.78899924057799</v>
      </c>
      <c r="U28" s="538">
        <v>3440.22496265158</v>
      </c>
      <c r="V28" s="538">
        <v>21.364011420129</v>
      </c>
      <c r="W28" s="538">
        <v>3514.4206331637301</v>
      </c>
      <c r="X28" s="538"/>
      <c r="Y28" s="538"/>
      <c r="Z28" s="538"/>
      <c r="AA28" s="538"/>
      <c r="AB28" s="538">
        <v>3734.4524752121802</v>
      </c>
      <c r="AC28" s="2057">
        <v>109178.559079242</v>
      </c>
      <c r="AD28" s="538"/>
      <c r="AF28"/>
      <c r="AG28"/>
      <c r="AH28"/>
      <c r="AI28"/>
      <c r="AJ28"/>
      <c r="AK28"/>
      <c r="AL28"/>
      <c r="AM28"/>
      <c r="AN28"/>
      <c r="AO28" s="1815"/>
      <c r="AP28" s="40"/>
      <c r="AW28" s="963"/>
      <c r="AX28" s="963"/>
      <c r="AY28" s="963"/>
      <c r="AZ28" s="963"/>
      <c r="BA28" s="963"/>
      <c r="BB28" s="963"/>
      <c r="BC28" s="963"/>
      <c r="BD28" s="963"/>
      <c r="BE28" s="963"/>
      <c r="BF28" s="963"/>
      <c r="BG28" s="963"/>
      <c r="BH28" s="963"/>
      <c r="BI28" s="963"/>
      <c r="BJ28" s="963"/>
      <c r="BK28" s="963"/>
      <c r="BL28" s="963"/>
      <c r="BM28" s="963"/>
    </row>
    <row r="29" spans="1:65" s="2043" customFormat="1" ht="11.25" customHeight="1">
      <c r="A29" s="2123"/>
      <c r="B29" s="2192" t="s">
        <v>2712</v>
      </c>
      <c r="C29" s="2193" t="s">
        <v>2704</v>
      </c>
      <c r="D29" s="2057"/>
      <c r="E29" s="2057"/>
      <c r="F29" s="2057"/>
      <c r="G29" s="2057"/>
      <c r="H29" s="2057">
        <v>66309.928931724295</v>
      </c>
      <c r="I29" s="2057"/>
      <c r="J29" s="2057"/>
      <c r="K29" s="2057"/>
      <c r="L29" s="2057"/>
      <c r="M29" s="2057"/>
      <c r="N29" s="2057"/>
      <c r="O29" s="2057"/>
      <c r="P29" s="2057">
        <v>4802.1657809473199</v>
      </c>
      <c r="Q29" s="2057"/>
      <c r="R29" s="2057"/>
      <c r="S29" s="2057">
        <v>832.14312323874901</v>
      </c>
      <c r="T29" s="2057"/>
      <c r="U29" s="2057"/>
      <c r="V29" s="2057"/>
      <c r="W29" s="2057"/>
      <c r="X29" s="2057"/>
      <c r="Y29" s="2057"/>
      <c r="Z29" s="2057"/>
      <c r="AA29" s="2057"/>
      <c r="AB29" s="2057"/>
      <c r="AC29" s="2057">
        <v>71944.237835686901</v>
      </c>
      <c r="AD29" s="2057"/>
      <c r="AF29"/>
      <c r="AG29"/>
      <c r="AH29"/>
      <c r="AI29"/>
      <c r="AJ29"/>
      <c r="AK29"/>
      <c r="AL29"/>
      <c r="AM29"/>
      <c r="AN29"/>
      <c r="AO29" s="1815"/>
      <c r="AP29" s="2055"/>
      <c r="AW29" s="2052"/>
      <c r="AX29" s="2052"/>
      <c r="AY29" s="2052"/>
      <c r="AZ29" s="2052"/>
      <c r="BA29" s="2052"/>
      <c r="BB29" s="2052"/>
      <c r="BC29" s="2052"/>
      <c r="BD29" s="2052"/>
      <c r="BE29" s="2052"/>
      <c r="BF29" s="2052"/>
      <c r="BG29" s="2052"/>
      <c r="BH29" s="2052"/>
      <c r="BI29" s="2052"/>
      <c r="BJ29" s="2052"/>
      <c r="BK29" s="2052"/>
      <c r="BL29" s="2052"/>
      <c r="BM29" s="2052"/>
    </row>
    <row r="30" spans="1:65" ht="11.25" customHeight="1">
      <c r="A30" s="3"/>
      <c r="B30" s="2194" t="s">
        <v>2713</v>
      </c>
      <c r="C30" s="324" t="s">
        <v>2721</v>
      </c>
      <c r="D30" s="538"/>
      <c r="E30" s="538"/>
      <c r="F30" s="538"/>
      <c r="G30" s="538"/>
      <c r="H30" s="538"/>
      <c r="I30" s="538"/>
      <c r="J30" s="538"/>
      <c r="K30" s="538"/>
      <c r="L30" s="538"/>
      <c r="M30" s="538"/>
      <c r="N30" s="538"/>
      <c r="O30" s="538"/>
      <c r="P30" s="538">
        <v>767.02120933288495</v>
      </c>
      <c r="Q30" s="538"/>
      <c r="R30" s="538"/>
      <c r="S30" s="538">
        <v>45.8668335874587</v>
      </c>
      <c r="T30" s="538"/>
      <c r="U30" s="538"/>
      <c r="V30" s="538"/>
      <c r="W30" s="538"/>
      <c r="X30" s="538"/>
      <c r="Y30" s="538"/>
      <c r="Z30" s="538"/>
      <c r="AA30" s="538"/>
      <c r="AB30" s="538"/>
      <c r="AC30" s="538">
        <v>812.88804269682998</v>
      </c>
      <c r="AD30" s="538"/>
      <c r="AF30"/>
      <c r="AG30"/>
      <c r="AH30"/>
      <c r="AI30"/>
      <c r="AJ30"/>
      <c r="AK30"/>
      <c r="AL30"/>
      <c r="AM30"/>
      <c r="AN30"/>
      <c r="AO30" s="1815"/>
      <c r="AP30" s="40"/>
      <c r="AW30" s="963"/>
      <c r="AX30" s="963"/>
      <c r="AY30" s="963"/>
      <c r="AZ30" s="963"/>
      <c r="BA30" s="963"/>
      <c r="BB30" s="963"/>
      <c r="BC30" s="963"/>
      <c r="BD30" s="963"/>
      <c r="BE30" s="963"/>
      <c r="BF30" s="963"/>
      <c r="BG30" s="963"/>
      <c r="BH30" s="963"/>
      <c r="BI30" s="963"/>
      <c r="BJ30" s="963"/>
      <c r="BK30" s="963"/>
      <c r="BL30" s="963"/>
      <c r="BM30" s="963"/>
    </row>
    <row r="31" spans="1:65" ht="11.25" customHeight="1">
      <c r="A31" s="3"/>
      <c r="B31" s="2194" t="s">
        <v>2714</v>
      </c>
      <c r="C31" s="324" t="s">
        <v>2722</v>
      </c>
      <c r="D31" s="538"/>
      <c r="E31" s="538"/>
      <c r="F31" s="538"/>
      <c r="G31" s="538"/>
      <c r="H31" s="538">
        <v>66309.928931724295</v>
      </c>
      <c r="I31" s="538"/>
      <c r="J31" s="538"/>
      <c r="K31" s="538"/>
      <c r="L31" s="538"/>
      <c r="M31" s="538"/>
      <c r="N31" s="538"/>
      <c r="O31" s="538"/>
      <c r="P31" s="538">
        <v>3.1952809289644799</v>
      </c>
      <c r="Q31" s="538"/>
      <c r="R31" s="538"/>
      <c r="S31" s="538"/>
      <c r="T31" s="538"/>
      <c r="U31" s="538"/>
      <c r="V31" s="538"/>
      <c r="W31" s="538"/>
      <c r="X31" s="538"/>
      <c r="Y31" s="538"/>
      <c r="Z31" s="538"/>
      <c r="AA31" s="538"/>
      <c r="AB31" s="538"/>
      <c r="AC31" s="538">
        <v>66313.124212653303</v>
      </c>
      <c r="AD31" s="538"/>
      <c r="AF31"/>
      <c r="AG31"/>
      <c r="AH31"/>
      <c r="AI31"/>
      <c r="AJ31"/>
      <c r="AK31"/>
      <c r="AL31"/>
      <c r="AM31"/>
      <c r="AN31"/>
      <c r="AO31" s="1815"/>
      <c r="AP31" s="40"/>
      <c r="AW31" s="963"/>
      <c r="AX31" s="963"/>
      <c r="AY31" s="963"/>
      <c r="AZ31" s="963"/>
      <c r="BA31" s="963"/>
      <c r="BB31" s="963"/>
      <c r="BC31" s="963"/>
      <c r="BD31" s="963"/>
      <c r="BE31" s="963"/>
      <c r="BF31" s="963"/>
      <c r="BG31" s="963"/>
      <c r="BH31" s="963"/>
      <c r="BI31" s="963"/>
      <c r="BJ31" s="963"/>
      <c r="BK31" s="963"/>
      <c r="BL31" s="963"/>
      <c r="BM31" s="963"/>
    </row>
    <row r="32" spans="1:65" ht="11.25" customHeight="1">
      <c r="A32" s="3"/>
      <c r="B32" s="2192" t="s">
        <v>2715</v>
      </c>
      <c r="C32" s="2193" t="s">
        <v>2723</v>
      </c>
      <c r="D32" s="538"/>
      <c r="E32" s="538"/>
      <c r="F32" s="538"/>
      <c r="G32" s="538"/>
      <c r="H32" s="538"/>
      <c r="I32" s="538"/>
      <c r="J32" s="538"/>
      <c r="K32" s="538"/>
      <c r="L32" s="538"/>
      <c r="M32" s="538"/>
      <c r="N32" s="538"/>
      <c r="O32" s="538"/>
      <c r="P32" s="538">
        <v>4031.9492906854698</v>
      </c>
      <c r="Q32" s="538"/>
      <c r="R32" s="538"/>
      <c r="S32" s="538">
        <v>786.27628965128997</v>
      </c>
      <c r="T32" s="538"/>
      <c r="U32" s="538"/>
      <c r="V32" s="538"/>
      <c r="W32" s="538"/>
      <c r="X32" s="538"/>
      <c r="Y32" s="538"/>
      <c r="Z32" s="538"/>
      <c r="AA32" s="538"/>
      <c r="AB32" s="538"/>
      <c r="AC32" s="538">
        <v>4818.2255803367598</v>
      </c>
      <c r="AD32" s="538"/>
      <c r="AF32"/>
      <c r="AG32"/>
      <c r="AH32"/>
      <c r="AI32"/>
      <c r="AJ32"/>
      <c r="AK32"/>
      <c r="AL32"/>
      <c r="AM32"/>
      <c r="AN32"/>
      <c r="AO32" s="1815"/>
      <c r="AP32" s="40"/>
      <c r="AW32" s="963"/>
      <c r="AX32" s="963"/>
      <c r="AY32" s="963"/>
      <c r="AZ32" s="963"/>
      <c r="BA32" s="963"/>
      <c r="BB32" s="963"/>
      <c r="BC32" s="963"/>
      <c r="BD32" s="963"/>
      <c r="BE32" s="963"/>
      <c r="BF32" s="963"/>
      <c r="BG32" s="963"/>
      <c r="BH32" s="963"/>
      <c r="BI32" s="963"/>
      <c r="BJ32" s="963"/>
      <c r="BK32" s="963"/>
      <c r="BL32" s="963"/>
      <c r="BM32" s="963"/>
    </row>
    <row r="33" spans="1:65" s="2043" customFormat="1" ht="11.25" customHeight="1">
      <c r="A33" s="2123"/>
      <c r="B33" s="2192" t="s">
        <v>2719</v>
      </c>
      <c r="C33" s="2193" t="s">
        <v>2724</v>
      </c>
      <c r="D33" s="2057"/>
      <c r="E33" s="2057"/>
      <c r="F33" s="2057"/>
      <c r="G33" s="2057"/>
      <c r="H33" s="2057"/>
      <c r="I33" s="2057">
        <v>340.46452804151102</v>
      </c>
      <c r="J33" s="2057">
        <v>55.223363358565003</v>
      </c>
      <c r="K33" s="2057"/>
      <c r="L33" s="2057">
        <v>47.969302579828501</v>
      </c>
      <c r="M33" s="2057"/>
      <c r="N33" s="2057">
        <v>4.6155353721749997</v>
      </c>
      <c r="O33" s="2057"/>
      <c r="P33" s="2057"/>
      <c r="Q33" s="2057"/>
      <c r="R33" s="2057"/>
      <c r="S33" s="2057"/>
      <c r="T33" s="2057">
        <v>238.78899924057799</v>
      </c>
      <c r="U33" s="2057"/>
      <c r="V33" s="2057"/>
      <c r="W33" s="2057">
        <v>0.18462141488700001</v>
      </c>
      <c r="X33" s="2057"/>
      <c r="Y33" s="2057"/>
      <c r="Z33" s="2057"/>
      <c r="AA33" s="2057"/>
      <c r="AB33" s="2057"/>
      <c r="AC33" s="2057">
        <v>687.24635000754404</v>
      </c>
      <c r="AD33" s="2057"/>
      <c r="AF33"/>
      <c r="AG33"/>
      <c r="AH33"/>
      <c r="AI33"/>
      <c r="AJ33"/>
      <c r="AK33"/>
      <c r="AL33"/>
      <c r="AM33"/>
      <c r="AN33"/>
      <c r="AO33" s="1815"/>
      <c r="AP33" s="2055"/>
      <c r="AW33" s="2052"/>
      <c r="AX33" s="2052"/>
      <c r="AY33" s="2052"/>
      <c r="AZ33" s="2052"/>
      <c r="BA33" s="2052"/>
      <c r="BB33" s="2052"/>
      <c r="BC33" s="2052"/>
      <c r="BD33" s="2052"/>
      <c r="BE33" s="2052"/>
      <c r="BF33" s="2052"/>
      <c r="BG33" s="2052"/>
      <c r="BH33" s="2052"/>
      <c r="BI33" s="2052"/>
      <c r="BJ33" s="2052"/>
      <c r="BK33" s="2052"/>
      <c r="BL33" s="2052"/>
      <c r="BM33" s="2052"/>
    </row>
    <row r="34" spans="1:65" s="2043" customFormat="1" ht="11.25" customHeight="1">
      <c r="A34" s="2123"/>
      <c r="B34" s="2192" t="s">
        <v>2720</v>
      </c>
      <c r="C34" s="2193" t="s">
        <v>2725</v>
      </c>
      <c r="D34" s="2057"/>
      <c r="E34" s="2057"/>
      <c r="F34" s="2057"/>
      <c r="G34" s="2057"/>
      <c r="H34" s="2057"/>
      <c r="I34" s="2057"/>
      <c r="J34" s="2057"/>
      <c r="K34" s="2057"/>
      <c r="L34" s="2057"/>
      <c r="M34" s="2057"/>
      <c r="N34" s="2057">
        <v>1232.19361980341</v>
      </c>
      <c r="O34" s="2057"/>
      <c r="P34" s="2057">
        <v>259.36326445690702</v>
      </c>
      <c r="Q34" s="2057"/>
      <c r="R34" s="2057">
        <v>515.93028100000004</v>
      </c>
      <c r="S34" s="2057">
        <v>1899.4506285232101</v>
      </c>
      <c r="T34" s="2057"/>
      <c r="U34" s="2057">
        <v>805.64524200000005</v>
      </c>
      <c r="V34" s="2057">
        <v>21.364011420129</v>
      </c>
      <c r="W34" s="2057"/>
      <c r="X34" s="2057"/>
      <c r="Y34" s="2057"/>
      <c r="Z34" s="2057"/>
      <c r="AA34" s="2057"/>
      <c r="AB34" s="2057">
        <v>1120.3558680000001</v>
      </c>
      <c r="AC34" s="2057">
        <v>5854.3029152036497</v>
      </c>
      <c r="AD34" s="538"/>
      <c r="AE34" s="25"/>
      <c r="AF34"/>
      <c r="AG34"/>
      <c r="AH34"/>
      <c r="AI34"/>
      <c r="AJ34"/>
      <c r="AK34"/>
      <c r="AL34"/>
      <c r="AM34"/>
      <c r="AN34"/>
      <c r="AO34" s="1815"/>
      <c r="AP34" s="2055"/>
      <c r="AW34" s="2052"/>
      <c r="AX34" s="2052"/>
      <c r="AY34" s="2052"/>
      <c r="AZ34" s="2052"/>
      <c r="BA34" s="2052"/>
      <c r="BB34" s="2052"/>
      <c r="BC34" s="2052"/>
      <c r="BD34" s="2052"/>
      <c r="BE34" s="2052"/>
      <c r="BF34" s="2052"/>
      <c r="BG34" s="2052"/>
      <c r="BH34" s="2052"/>
      <c r="BI34" s="2052"/>
      <c r="BJ34" s="2052"/>
      <c r="BK34" s="2052"/>
      <c r="BL34" s="2052"/>
      <c r="BM34" s="2052"/>
    </row>
    <row r="35" spans="1:65" ht="11.25" customHeight="1">
      <c r="A35" s="3"/>
      <c r="B35" s="2194" t="s">
        <v>2716</v>
      </c>
      <c r="C35" s="324" t="s">
        <v>2726</v>
      </c>
      <c r="D35" s="538"/>
      <c r="E35" s="538"/>
      <c r="F35" s="538"/>
      <c r="G35" s="538"/>
      <c r="H35" s="538"/>
      <c r="I35" s="538"/>
      <c r="J35" s="538"/>
      <c r="K35" s="538"/>
      <c r="L35" s="538"/>
      <c r="M35" s="538"/>
      <c r="N35" s="538"/>
      <c r="O35" s="538"/>
      <c r="P35" s="538">
        <v>216.84353244370101</v>
      </c>
      <c r="Q35" s="538"/>
      <c r="R35" s="538"/>
      <c r="S35" s="538">
        <v>1645.8845285996999</v>
      </c>
      <c r="T35" s="538"/>
      <c r="U35" s="538"/>
      <c r="V35" s="538">
        <v>18.713037257648999</v>
      </c>
      <c r="W35" s="538"/>
      <c r="X35" s="538"/>
      <c r="Y35" s="538"/>
      <c r="Z35" s="538"/>
      <c r="AA35" s="538"/>
      <c r="AB35" s="538"/>
      <c r="AC35" s="538">
        <v>1881.44109830105</v>
      </c>
      <c r="AD35" s="2057"/>
      <c r="AE35" s="2043"/>
      <c r="AF35"/>
      <c r="AG35"/>
      <c r="AH35"/>
      <c r="AI35"/>
      <c r="AJ35"/>
      <c r="AK35"/>
      <c r="AL35"/>
      <c r="AM35"/>
      <c r="AN35"/>
      <c r="AO35" s="1815"/>
      <c r="AP35" s="40"/>
      <c r="AW35" s="963"/>
      <c r="AX35" s="963"/>
      <c r="AY35" s="963"/>
      <c r="AZ35" s="963"/>
      <c r="BA35" s="963"/>
      <c r="BB35" s="963"/>
      <c r="BC35" s="963"/>
      <c r="BD35" s="963"/>
      <c r="BE35" s="963"/>
      <c r="BF35" s="963"/>
      <c r="BG35" s="963"/>
      <c r="BH35" s="963"/>
      <c r="BI35" s="963"/>
      <c r="BJ35" s="963"/>
      <c r="BK35" s="963"/>
      <c r="BL35" s="963"/>
      <c r="BM35" s="963"/>
    </row>
    <row r="36" spans="1:65" ht="11.25" customHeight="1">
      <c r="A36" s="3"/>
      <c r="B36" s="2194" t="s">
        <v>2717</v>
      </c>
      <c r="C36" s="324" t="s">
        <v>2727</v>
      </c>
      <c r="D36" s="538"/>
      <c r="E36" s="538"/>
      <c r="F36" s="538"/>
      <c r="G36" s="538"/>
      <c r="H36" s="538"/>
      <c r="I36" s="538"/>
      <c r="J36" s="538"/>
      <c r="K36" s="538"/>
      <c r="L36" s="538"/>
      <c r="M36" s="538"/>
      <c r="N36" s="538">
        <v>1232.19361980341</v>
      </c>
      <c r="O36" s="538"/>
      <c r="P36" s="538"/>
      <c r="Q36" s="538"/>
      <c r="R36" s="538">
        <v>515.93028100000004</v>
      </c>
      <c r="S36" s="538"/>
      <c r="T36" s="538"/>
      <c r="U36" s="538">
        <v>805.64524200000005</v>
      </c>
      <c r="V36" s="538"/>
      <c r="W36" s="538"/>
      <c r="X36" s="538"/>
      <c r="Y36" s="538"/>
      <c r="Z36" s="538"/>
      <c r="AA36" s="538"/>
      <c r="AB36" s="538">
        <v>1120.3558680000001</v>
      </c>
      <c r="AC36" s="538">
        <v>3674.1250108034101</v>
      </c>
      <c r="AD36" s="538"/>
      <c r="AF36"/>
      <c r="AG36"/>
      <c r="AH36"/>
      <c r="AI36"/>
      <c r="AJ36"/>
      <c r="AK36"/>
      <c r="AL36"/>
      <c r="AM36"/>
      <c r="AN36"/>
      <c r="AO36" s="1815"/>
      <c r="AP36" s="40"/>
      <c r="AW36" s="963"/>
      <c r="AX36" s="963"/>
      <c r="AY36" s="963"/>
      <c r="AZ36" s="963"/>
      <c r="BA36" s="963"/>
      <c r="BB36" s="963"/>
      <c r="BC36" s="963"/>
      <c r="BD36" s="963"/>
      <c r="BE36" s="963"/>
      <c r="BF36" s="963"/>
      <c r="BG36" s="963"/>
      <c r="BH36" s="963"/>
      <c r="BI36" s="963"/>
      <c r="BJ36" s="963"/>
      <c r="BK36" s="963"/>
      <c r="BL36" s="963"/>
      <c r="BM36" s="963"/>
    </row>
    <row r="37" spans="1:65" ht="11.25" customHeight="1">
      <c r="A37" s="3"/>
      <c r="B37" s="2194" t="s">
        <v>2718</v>
      </c>
      <c r="C37" s="324" t="s">
        <v>2728</v>
      </c>
      <c r="D37" s="538"/>
      <c r="E37" s="538"/>
      <c r="F37" s="538"/>
      <c r="G37" s="538"/>
      <c r="H37" s="538"/>
      <c r="I37" s="538"/>
      <c r="J37" s="538"/>
      <c r="K37" s="538"/>
      <c r="L37" s="538"/>
      <c r="M37" s="538"/>
      <c r="N37" s="538"/>
      <c r="O37" s="538"/>
      <c r="P37" s="538">
        <v>42.519732013206003</v>
      </c>
      <c r="Q37" s="538"/>
      <c r="R37" s="538"/>
      <c r="S37" s="538">
        <v>253.566099923509</v>
      </c>
      <c r="T37" s="538"/>
      <c r="U37" s="538"/>
      <c r="V37" s="538">
        <v>2.6509741624799998</v>
      </c>
      <c r="W37" s="538"/>
      <c r="X37" s="538"/>
      <c r="Y37" s="538"/>
      <c r="Z37" s="538"/>
      <c r="AA37" s="538"/>
      <c r="AB37" s="538"/>
      <c r="AC37" s="538">
        <v>298.73680609919501</v>
      </c>
      <c r="AD37" s="2057"/>
      <c r="AE37" s="2043"/>
      <c r="AF37"/>
      <c r="AG37"/>
      <c r="AH37"/>
      <c r="AI37"/>
      <c r="AJ37"/>
      <c r="AK37"/>
      <c r="AL37"/>
      <c r="AM37"/>
      <c r="AN37"/>
      <c r="AO37" s="1815"/>
      <c r="AP37" s="40"/>
      <c r="AW37" s="963"/>
      <c r="AX37" s="963"/>
      <c r="AY37" s="963"/>
      <c r="AZ37" s="963"/>
      <c r="BA37" s="963"/>
      <c r="BB37" s="963"/>
      <c r="BC37" s="963"/>
      <c r="BD37" s="963"/>
      <c r="BE37" s="963"/>
      <c r="BF37" s="963"/>
      <c r="BG37" s="963"/>
      <c r="BH37" s="963"/>
      <c r="BI37" s="963"/>
      <c r="BJ37" s="963"/>
      <c r="BK37" s="963"/>
      <c r="BL37" s="963"/>
      <c r="BM37" s="963"/>
    </row>
    <row r="38" spans="1:65" s="2043" customFormat="1" ht="11.25" customHeight="1">
      <c r="A38" s="2123"/>
      <c r="B38" s="2192" t="s">
        <v>2729</v>
      </c>
      <c r="C38" s="2193" t="s">
        <v>2707</v>
      </c>
      <c r="D38" s="2057"/>
      <c r="E38" s="2057"/>
      <c r="F38" s="2057"/>
      <c r="G38" s="2057"/>
      <c r="H38" s="2057"/>
      <c r="I38" s="2057"/>
      <c r="J38" s="2057"/>
      <c r="K38" s="2057"/>
      <c r="L38" s="2057"/>
      <c r="M38" s="2057"/>
      <c r="N38" s="2057"/>
      <c r="O38" s="2057"/>
      <c r="P38" s="2057"/>
      <c r="Q38" s="2057"/>
      <c r="R38" s="2057">
        <v>1853.3509401813801</v>
      </c>
      <c r="S38" s="2057"/>
      <c r="T38" s="2057"/>
      <c r="U38" s="2057">
        <v>2634.5797206515799</v>
      </c>
      <c r="V38" s="2057"/>
      <c r="W38" s="2057">
        <v>766.12679785077398</v>
      </c>
      <c r="X38" s="2057"/>
      <c r="Y38" s="2057"/>
      <c r="Z38" s="2057"/>
      <c r="AA38" s="2057"/>
      <c r="AB38" s="2057">
        <v>2614.0966072121801</v>
      </c>
      <c r="AC38" s="2057">
        <v>7868.1540658959102</v>
      </c>
      <c r="AD38" s="538"/>
      <c r="AE38" s="25"/>
      <c r="AF38"/>
      <c r="AG38"/>
      <c r="AH38"/>
      <c r="AI38"/>
      <c r="AJ38"/>
      <c r="AK38"/>
      <c r="AL38"/>
      <c r="AM38"/>
      <c r="AN38"/>
      <c r="AO38" s="1815"/>
      <c r="AP38" s="2055"/>
      <c r="AW38" s="2052"/>
      <c r="AX38" s="2052"/>
      <c r="AY38" s="2052"/>
      <c r="AZ38" s="2052"/>
      <c r="BA38" s="2052"/>
      <c r="BB38" s="2052"/>
      <c r="BC38" s="2052"/>
      <c r="BD38" s="2052"/>
      <c r="BE38" s="2052"/>
      <c r="BF38" s="2052"/>
      <c r="BG38" s="2052"/>
      <c r="BH38" s="2052"/>
      <c r="BI38" s="2052"/>
      <c r="BJ38" s="2052"/>
      <c r="BK38" s="2052"/>
      <c r="BL38" s="2052"/>
      <c r="BM38" s="2052"/>
    </row>
    <row r="39" spans="1:65" s="2043" customFormat="1" ht="11.25" customHeight="1">
      <c r="A39" s="2123"/>
      <c r="B39" s="2192" t="s">
        <v>2730</v>
      </c>
      <c r="C39" s="2193" t="s">
        <v>2708</v>
      </c>
      <c r="D39" s="2057"/>
      <c r="E39" s="2057"/>
      <c r="F39" s="2057"/>
      <c r="G39" s="2057"/>
      <c r="H39" s="2057"/>
      <c r="I39" s="2057"/>
      <c r="J39" s="2057"/>
      <c r="K39" s="2057"/>
      <c r="L39" s="2057"/>
      <c r="M39" s="2057"/>
      <c r="N39" s="2057"/>
      <c r="O39" s="2057"/>
      <c r="P39" s="2057"/>
      <c r="Q39" s="2057"/>
      <c r="R39" s="2057"/>
      <c r="S39" s="2057">
        <v>20076.508698549798</v>
      </c>
      <c r="T39" s="2057"/>
      <c r="U39" s="2057"/>
      <c r="V39" s="2057"/>
      <c r="W39" s="2057">
        <v>2748.1092138980698</v>
      </c>
      <c r="X39" s="2057"/>
      <c r="Y39" s="2057"/>
      <c r="Z39" s="2057"/>
      <c r="AA39" s="2057"/>
      <c r="AB39" s="2057"/>
      <c r="AC39" s="2057">
        <v>22824.617912447899</v>
      </c>
      <c r="AD39" s="2057"/>
      <c r="AF39"/>
      <c r="AG39"/>
      <c r="AH39"/>
      <c r="AI39"/>
      <c r="AJ39"/>
      <c r="AK39"/>
      <c r="AL39"/>
      <c r="AM39"/>
      <c r="AN39"/>
      <c r="AO39" s="1815"/>
      <c r="AP39" s="2055"/>
      <c r="AW39" s="2052"/>
      <c r="AX39" s="2052"/>
      <c r="AY39" s="2052"/>
      <c r="AZ39" s="2052"/>
      <c r="BA39" s="2052"/>
      <c r="BB39" s="2052"/>
      <c r="BC39" s="2052"/>
      <c r="BD39" s="2052"/>
      <c r="BE39" s="2052"/>
      <c r="BF39" s="2052"/>
      <c r="BG39" s="2052"/>
      <c r="BH39" s="2052"/>
      <c r="BI39" s="2052"/>
      <c r="BJ39" s="2052"/>
      <c r="BK39" s="2052"/>
      <c r="BL39" s="2052"/>
      <c r="BM39" s="2052"/>
    </row>
    <row r="40" spans="1:65" ht="11.25" customHeight="1">
      <c r="A40" s="3"/>
      <c r="B40" s="337">
        <v>10</v>
      </c>
      <c r="C40" s="163" t="s">
        <v>580</v>
      </c>
      <c r="D40" s="538">
        <v>111.62231800000001</v>
      </c>
      <c r="E40" s="538"/>
      <c r="F40" s="538"/>
      <c r="G40" s="538"/>
      <c r="H40" s="538"/>
      <c r="I40" s="538"/>
      <c r="J40" s="538"/>
      <c r="K40" s="538"/>
      <c r="L40" s="538"/>
      <c r="M40" s="538"/>
      <c r="N40" s="538"/>
      <c r="O40" s="538"/>
      <c r="P40" s="538"/>
      <c r="Q40" s="538"/>
      <c r="R40" s="538"/>
      <c r="S40" s="538">
        <v>932.03592260962898</v>
      </c>
      <c r="T40" s="538"/>
      <c r="U40" s="538"/>
      <c r="V40" s="538"/>
      <c r="W40" s="538">
        <v>1995.3903355817699</v>
      </c>
      <c r="X40" s="538"/>
      <c r="Y40" s="538"/>
      <c r="Z40" s="538"/>
      <c r="AA40" s="538"/>
      <c r="AB40" s="538"/>
      <c r="AC40" s="538">
        <v>3039.0485761914001</v>
      </c>
      <c r="AD40" s="538"/>
      <c r="AF40"/>
      <c r="AG40"/>
      <c r="AH40"/>
      <c r="AI40"/>
      <c r="AJ40"/>
      <c r="AK40"/>
      <c r="AL40"/>
      <c r="AM40"/>
      <c r="AN40"/>
      <c r="AO40" s="1815"/>
      <c r="AP40" s="40"/>
      <c r="AW40" s="963"/>
      <c r="AX40" s="963"/>
      <c r="AY40" s="963"/>
      <c r="AZ40" s="963"/>
      <c r="BA40" s="963"/>
      <c r="BB40" s="963"/>
      <c r="BC40" s="963"/>
      <c r="BD40" s="963"/>
      <c r="BE40" s="963"/>
      <c r="BF40" s="963"/>
      <c r="BG40" s="963"/>
      <c r="BH40" s="963"/>
      <c r="BI40" s="963"/>
      <c r="BJ40" s="963"/>
      <c r="BK40" s="963"/>
      <c r="BL40" s="963"/>
      <c r="BM40" s="963"/>
    </row>
    <row r="41" spans="1:65" ht="11.25" customHeight="1">
      <c r="A41" s="3"/>
      <c r="B41" s="337" t="s">
        <v>525</v>
      </c>
      <c r="C41" s="163" t="s">
        <v>907</v>
      </c>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v>0</v>
      </c>
      <c r="AD41" s="2057"/>
      <c r="AE41" s="2043"/>
      <c r="AF41"/>
      <c r="AG41"/>
      <c r="AH41"/>
      <c r="AI41"/>
      <c r="AJ41"/>
      <c r="AK41"/>
      <c r="AL41"/>
      <c r="AM41"/>
      <c r="AN41"/>
      <c r="AO41" s="1815"/>
      <c r="AP41" s="40"/>
      <c r="AW41" s="963"/>
      <c r="AX41" s="963"/>
      <c r="AY41" s="963"/>
      <c r="AZ41" s="963"/>
      <c r="BA41" s="963"/>
      <c r="BB41" s="963"/>
      <c r="BC41" s="963"/>
      <c r="BD41" s="963"/>
      <c r="BE41" s="963"/>
      <c r="BF41" s="963"/>
      <c r="BG41" s="963"/>
      <c r="BH41" s="963"/>
      <c r="BI41" s="963"/>
      <c r="BJ41" s="963"/>
      <c r="BK41" s="963"/>
      <c r="BL41" s="963"/>
      <c r="BM41" s="963"/>
    </row>
    <row r="42" spans="1:65" ht="11.25" customHeight="1">
      <c r="A42" s="3"/>
      <c r="B42" s="337" t="s">
        <v>1264</v>
      </c>
      <c r="C42" s="163" t="s">
        <v>2731</v>
      </c>
      <c r="D42" s="538">
        <v>1077.5920000000001</v>
      </c>
      <c r="E42" s="538"/>
      <c r="F42" s="538"/>
      <c r="G42" s="538">
        <v>1539.617</v>
      </c>
      <c r="H42" s="538">
        <v>1064.6510000000001</v>
      </c>
      <c r="I42" s="538">
        <v>736.62099999999998</v>
      </c>
      <c r="J42" s="538"/>
      <c r="K42" s="538"/>
      <c r="L42" s="538"/>
      <c r="M42" s="538">
        <v>110.648</v>
      </c>
      <c r="N42" s="538"/>
      <c r="O42" s="538"/>
      <c r="P42" s="538"/>
      <c r="Q42" s="538"/>
      <c r="R42" s="538"/>
      <c r="S42" s="538">
        <v>231.67003886100099</v>
      </c>
      <c r="T42" s="538"/>
      <c r="U42" s="538"/>
      <c r="V42" s="538"/>
      <c r="W42" s="538"/>
      <c r="X42" s="538"/>
      <c r="Y42" s="538"/>
      <c r="Z42" s="538"/>
      <c r="AA42" s="538"/>
      <c r="AB42" s="538"/>
      <c r="AC42" s="538">
        <v>4760.7990388609996</v>
      </c>
      <c r="AD42" s="538"/>
      <c r="AF42"/>
      <c r="AG42"/>
      <c r="AH42"/>
      <c r="AI42"/>
      <c r="AJ42"/>
      <c r="AK42"/>
      <c r="AL42"/>
      <c r="AM42"/>
      <c r="AN42"/>
      <c r="AO42" s="1815"/>
      <c r="AP42" s="40"/>
      <c r="AW42" s="963"/>
      <c r="AX42" s="963"/>
      <c r="AY42" s="963"/>
      <c r="AZ42" s="963"/>
      <c r="BA42" s="963"/>
      <c r="BB42" s="963"/>
      <c r="BC42" s="963"/>
      <c r="BD42" s="963"/>
      <c r="BE42" s="963"/>
      <c r="BF42" s="963"/>
      <c r="BG42" s="963"/>
      <c r="BH42" s="963"/>
      <c r="BI42" s="963"/>
      <c r="BJ42" s="963"/>
      <c r="BK42" s="963"/>
      <c r="BL42" s="963"/>
      <c r="BM42" s="963"/>
    </row>
    <row r="43" spans="1:65" ht="11.25" customHeight="1">
      <c r="A43" s="3"/>
      <c r="B43" s="337" t="s">
        <v>2672</v>
      </c>
      <c r="C43" s="163" t="s">
        <v>1092</v>
      </c>
      <c r="D43" s="538">
        <v>24706.338622988202</v>
      </c>
      <c r="E43" s="538"/>
      <c r="F43" s="538"/>
      <c r="G43" s="538"/>
      <c r="H43" s="538">
        <v>44.084280157312499</v>
      </c>
      <c r="I43" s="538"/>
      <c r="J43" s="538"/>
      <c r="K43" s="538"/>
      <c r="L43" s="538"/>
      <c r="M43" s="538"/>
      <c r="N43" s="538"/>
      <c r="O43" s="538"/>
      <c r="P43" s="538"/>
      <c r="Q43" s="538"/>
      <c r="R43" s="538"/>
      <c r="S43" s="538">
        <v>17800.6399962369</v>
      </c>
      <c r="T43" s="538"/>
      <c r="U43" s="538"/>
      <c r="V43" s="538"/>
      <c r="W43" s="538"/>
      <c r="X43" s="538">
        <v>97.291852949412998</v>
      </c>
      <c r="Y43" s="538"/>
      <c r="Z43" s="538"/>
      <c r="AA43" s="538"/>
      <c r="AB43" s="538"/>
      <c r="AC43" s="538">
        <v>42648.354752331899</v>
      </c>
      <c r="AD43" s="2057"/>
      <c r="AE43" s="2043"/>
      <c r="AF43"/>
      <c r="AG43"/>
      <c r="AH43"/>
      <c r="AI43"/>
      <c r="AJ43"/>
      <c r="AK43"/>
      <c r="AL43"/>
      <c r="AM43"/>
      <c r="AN43"/>
      <c r="AO43" s="1815"/>
      <c r="AP43" s="40"/>
      <c r="AW43" s="963"/>
      <c r="AX43" s="963"/>
      <c r="AY43" s="963"/>
      <c r="AZ43" s="963"/>
      <c r="BA43" s="963"/>
      <c r="BB43" s="963"/>
      <c r="BC43" s="963"/>
      <c r="BD43" s="963"/>
      <c r="BE43" s="963"/>
      <c r="BF43" s="963"/>
      <c r="BG43" s="963"/>
      <c r="BH43" s="963"/>
      <c r="BI43" s="963"/>
      <c r="BJ43" s="963"/>
      <c r="BK43" s="963"/>
      <c r="BL43" s="963"/>
      <c r="BM43" s="963"/>
    </row>
    <row r="44" spans="1:65" s="34" customFormat="1" ht="11.25" customHeight="1">
      <c r="A44" s="99"/>
      <c r="B44" s="2169" t="s">
        <v>2732</v>
      </c>
      <c r="C44" s="2169" t="s">
        <v>908</v>
      </c>
      <c r="D44" s="2195">
        <v>730606.88669340801</v>
      </c>
      <c r="E44" s="2195"/>
      <c r="F44" s="2195"/>
      <c r="G44" s="2195">
        <v>58361.927391702797</v>
      </c>
      <c r="H44" s="2195">
        <v>131422.34640304901</v>
      </c>
      <c r="I44" s="2195">
        <v>42020.145711956298</v>
      </c>
      <c r="J44" s="2195">
        <v>55.223363358565003</v>
      </c>
      <c r="K44" s="2195">
        <v>69.031002883401698</v>
      </c>
      <c r="L44" s="2195">
        <v>56.002700845116102</v>
      </c>
      <c r="M44" s="2195">
        <v>5254.2740933011601</v>
      </c>
      <c r="N44" s="2195">
        <v>1236.8091551755799</v>
      </c>
      <c r="O44" s="2195"/>
      <c r="P44" s="2195">
        <v>73928.583540287495</v>
      </c>
      <c r="Q44" s="2195"/>
      <c r="R44" s="2195">
        <v>2369.2812211813698</v>
      </c>
      <c r="S44" s="2195">
        <v>107168.563947377</v>
      </c>
      <c r="T44" s="2195">
        <v>261.23328263191797</v>
      </c>
      <c r="U44" s="2195">
        <v>3440.22496265158</v>
      </c>
      <c r="V44" s="2195">
        <v>37.017270420129002</v>
      </c>
      <c r="W44" s="2195">
        <v>5734.40171146184</v>
      </c>
      <c r="X44" s="2195">
        <v>21220.914669495502</v>
      </c>
      <c r="Y44" s="2195"/>
      <c r="Z44" s="2195">
        <v>2.2464987617697898</v>
      </c>
      <c r="AA44" s="2195">
        <v>7.7990709999999996</v>
      </c>
      <c r="AB44" s="2195">
        <v>3734.4524752121802</v>
      </c>
      <c r="AC44" s="2195">
        <v>1186987.36516616</v>
      </c>
      <c r="AD44" s="2323"/>
      <c r="AE44" s="25"/>
      <c r="AF44"/>
      <c r="AG44"/>
      <c r="AH44"/>
      <c r="AI44"/>
      <c r="AJ44"/>
      <c r="AK44"/>
      <c r="AL44"/>
      <c r="AM44"/>
      <c r="AN44"/>
      <c r="AO44" s="1815"/>
      <c r="AP44" s="40"/>
      <c r="AW44" s="963"/>
      <c r="AX44" s="963"/>
      <c r="AY44" s="963"/>
      <c r="AZ44" s="963"/>
      <c r="BA44" s="963"/>
      <c r="BB44" s="963"/>
      <c r="BC44" s="963"/>
      <c r="BD44" s="963"/>
      <c r="BE44" s="963"/>
      <c r="BF44" s="963"/>
      <c r="BG44" s="963"/>
      <c r="BH44" s="963"/>
      <c r="BI44" s="963"/>
      <c r="BJ44" s="963"/>
      <c r="BK44" s="963"/>
      <c r="BL44" s="963"/>
      <c r="BM44" s="963"/>
    </row>
    <row r="45" spans="1:65" s="34" customFormat="1" ht="11.25" customHeight="1">
      <c r="A45" s="99"/>
      <c r="B45" s="2196"/>
      <c r="C45" s="2196"/>
      <c r="D45" s="2197"/>
      <c r="E45" s="2197"/>
      <c r="F45" s="2197"/>
      <c r="G45" s="2197"/>
      <c r="H45" s="2197"/>
      <c r="I45" s="2197"/>
      <c r="J45" s="2197"/>
      <c r="K45" s="2197"/>
      <c r="L45" s="2197"/>
      <c r="M45" s="2197"/>
      <c r="N45" s="2197"/>
      <c r="O45" s="2197"/>
      <c r="P45" s="2197"/>
      <c r="Q45" s="2197"/>
      <c r="R45" s="2197"/>
      <c r="S45" s="2197"/>
      <c r="T45" s="2197"/>
      <c r="U45" s="2197"/>
      <c r="V45" s="2197"/>
      <c r="W45" s="2197"/>
      <c r="X45" s="2197"/>
      <c r="Y45" s="2197"/>
      <c r="Z45" s="2197"/>
      <c r="AA45" s="2197"/>
      <c r="AB45" s="2197"/>
      <c r="AC45" s="2197"/>
      <c r="AD45" s="2055"/>
      <c r="AE45" s="2043"/>
      <c r="AF45"/>
      <c r="AG45"/>
      <c r="AH45"/>
      <c r="AI45"/>
      <c r="AJ45"/>
      <c r="AK45"/>
      <c r="AL45"/>
      <c r="AM45"/>
      <c r="AN45"/>
      <c r="AO45" s="1894"/>
      <c r="AP45" s="40"/>
      <c r="AW45" s="963"/>
      <c r="AX45" s="963"/>
      <c r="AY45" s="963"/>
      <c r="AZ45" s="963"/>
      <c r="BA45" s="963"/>
      <c r="BB45" s="963"/>
      <c r="BC45" s="963"/>
      <c r="BD45" s="963"/>
      <c r="BE45" s="963"/>
      <c r="BF45" s="963"/>
      <c r="BG45" s="963"/>
      <c r="BH45" s="963"/>
      <c r="BI45" s="963"/>
      <c r="BJ45" s="963"/>
      <c r="BK45" s="963"/>
      <c r="BL45" s="963"/>
      <c r="BM45" s="963"/>
    </row>
    <row r="46" spans="1:65" s="34" customFormat="1" ht="11.25" customHeight="1">
      <c r="B46" s="352"/>
      <c r="C46" s="352"/>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40"/>
      <c r="AE46" s="25"/>
      <c r="AF46"/>
      <c r="AG46"/>
      <c r="AH46"/>
      <c r="AI46"/>
      <c r="AJ46"/>
      <c r="AK46"/>
      <c r="AL46"/>
      <c r="AM46"/>
      <c r="AN46"/>
      <c r="AO46" s="1894"/>
      <c r="AP46" s="40"/>
      <c r="AW46" s="963"/>
      <c r="AX46" s="963"/>
      <c r="AY46" s="963"/>
      <c r="AZ46" s="963"/>
      <c r="BA46" s="963"/>
      <c r="BB46" s="963"/>
      <c r="BC46" s="963"/>
      <c r="BD46" s="963"/>
      <c r="BE46" s="963"/>
      <c r="BF46" s="963"/>
      <c r="BG46" s="963"/>
      <c r="BH46" s="963"/>
      <c r="BI46" s="963"/>
      <c r="BJ46" s="963"/>
      <c r="BK46" s="963"/>
      <c r="BL46" s="963"/>
      <c r="BM46" s="963"/>
    </row>
    <row r="47" spans="1:65" ht="15">
      <c r="B47" s="12"/>
      <c r="AD47" s="2055"/>
      <c r="AE47" s="2043"/>
      <c r="AF47"/>
      <c r="AG47"/>
      <c r="AH47"/>
    </row>
    <row r="48" spans="1:65" s="2039" customFormat="1" ht="11.25" customHeight="1">
      <c r="B48" s="2512" t="s">
        <v>2469</v>
      </c>
      <c r="C48" s="2512"/>
      <c r="D48" s="2042" t="s">
        <v>292</v>
      </c>
      <c r="E48" s="2042" t="s">
        <v>294</v>
      </c>
      <c r="F48" s="2042" t="s">
        <v>296</v>
      </c>
      <c r="G48" s="2042" t="s">
        <v>298</v>
      </c>
      <c r="H48" s="2042" t="s">
        <v>303</v>
      </c>
      <c r="I48" s="2042" t="s">
        <v>310</v>
      </c>
      <c r="J48" s="2042" t="s">
        <v>312</v>
      </c>
      <c r="K48" s="2042" t="s">
        <v>317</v>
      </c>
      <c r="L48" s="2042" t="s">
        <v>323</v>
      </c>
      <c r="M48" s="2042" t="s">
        <v>346</v>
      </c>
      <c r="N48" s="2042" t="s">
        <v>370</v>
      </c>
      <c r="O48" s="2042" t="s">
        <v>755</v>
      </c>
      <c r="P48" s="2042" t="s">
        <v>856</v>
      </c>
      <c r="Q48" s="2042" t="s">
        <v>857</v>
      </c>
      <c r="R48" s="2042" t="s">
        <v>911</v>
      </c>
      <c r="S48" s="2042" t="s">
        <v>912</v>
      </c>
      <c r="T48" s="2042" t="s">
        <v>913</v>
      </c>
      <c r="AD48" s="40"/>
      <c r="AE48" s="25"/>
      <c r="AF48"/>
      <c r="AG48"/>
      <c r="AH48"/>
    </row>
    <row r="49" spans="1:65" ht="11.25" customHeight="1">
      <c r="A49" s="2043"/>
      <c r="B49" s="2044"/>
      <c r="C49" s="2043"/>
      <c r="D49" s="2513" t="s">
        <v>914</v>
      </c>
      <c r="E49" s="2442"/>
      <c r="F49" s="2442"/>
      <c r="G49" s="2442"/>
      <c r="H49" s="2442"/>
      <c r="I49" s="2442"/>
      <c r="J49" s="2442"/>
      <c r="K49" s="2442"/>
      <c r="L49" s="2442"/>
      <c r="M49" s="2442"/>
      <c r="N49" s="2442"/>
      <c r="O49" s="2442"/>
      <c r="P49" s="2442"/>
      <c r="Q49" s="2442"/>
      <c r="R49" s="2045"/>
      <c r="S49" s="2043"/>
      <c r="T49" s="2046" t="s">
        <v>726</v>
      </c>
      <c r="U49" s="2043"/>
      <c r="V49" s="2043"/>
      <c r="W49" s="2043"/>
      <c r="X49" s="2043"/>
      <c r="Y49" s="2043"/>
      <c r="Z49" s="2043"/>
      <c r="AA49" s="2043"/>
      <c r="AB49" s="2043"/>
      <c r="AC49" s="2043"/>
      <c r="AD49" s="2055"/>
      <c r="AE49" s="2043"/>
      <c r="AF49"/>
      <c r="AG49"/>
      <c r="AH49"/>
      <c r="AI49" s="2043"/>
      <c r="AJ49" s="2043"/>
      <c r="AK49" s="2043"/>
      <c r="AL49" s="2043"/>
      <c r="AM49" s="2043"/>
      <c r="AN49" s="2043"/>
      <c r="AO49" s="2043"/>
      <c r="AP49" s="2043"/>
      <c r="AQ49" s="2043"/>
      <c r="AR49" s="2043"/>
      <c r="AS49" s="2043"/>
      <c r="AT49" s="2043"/>
      <c r="AU49" s="2043"/>
      <c r="AV49" s="2043"/>
      <c r="AW49" s="2043"/>
      <c r="AX49" s="2043"/>
      <c r="AY49" s="2043"/>
      <c r="AZ49" s="2043"/>
      <c r="BA49" s="2043"/>
      <c r="BB49" s="2043"/>
      <c r="BC49" s="2043"/>
      <c r="BD49" s="2043"/>
      <c r="BE49" s="2043"/>
      <c r="BF49" s="2043"/>
      <c r="BG49" s="2043"/>
      <c r="BH49" s="2043"/>
      <c r="BI49" s="2043"/>
      <c r="BJ49" s="2043"/>
      <c r="BK49" s="2043"/>
      <c r="BL49" s="2043"/>
      <c r="BM49" s="2043"/>
    </row>
    <row r="50" spans="1:65" ht="11.25" customHeight="1">
      <c r="A50" s="2043"/>
      <c r="B50" s="2508" t="s">
        <v>286</v>
      </c>
      <c r="C50" s="2435"/>
      <c r="D50" s="2047" t="s">
        <v>915</v>
      </c>
      <c r="E50" s="2047" t="s">
        <v>916</v>
      </c>
      <c r="F50" s="2047" t="s">
        <v>917</v>
      </c>
      <c r="G50" s="2047" t="s">
        <v>918</v>
      </c>
      <c r="H50" s="2047" t="s">
        <v>919</v>
      </c>
      <c r="I50" s="2047" t="s">
        <v>920</v>
      </c>
      <c r="J50" s="2047" t="s">
        <v>921</v>
      </c>
      <c r="K50" s="2047" t="s">
        <v>922</v>
      </c>
      <c r="L50" s="2047" t="s">
        <v>923</v>
      </c>
      <c r="M50" s="2047" t="s">
        <v>782</v>
      </c>
      <c r="N50" s="2047" t="s">
        <v>787</v>
      </c>
      <c r="O50" s="2047" t="s">
        <v>924</v>
      </c>
      <c r="P50" s="2047" t="s">
        <v>925</v>
      </c>
      <c r="Q50" s="2047" t="s">
        <v>926</v>
      </c>
      <c r="R50" s="2048" t="s">
        <v>927</v>
      </c>
      <c r="S50" s="2049" t="s">
        <v>893</v>
      </c>
      <c r="T50" s="2048" t="s">
        <v>928</v>
      </c>
      <c r="U50" s="2043"/>
      <c r="V50" s="2043"/>
      <c r="W50" s="2043"/>
      <c r="X50" s="2043"/>
      <c r="Y50" s="2043"/>
      <c r="Z50" s="2043"/>
      <c r="AA50" s="2043"/>
      <c r="AB50" s="2043"/>
      <c r="AC50" s="2043"/>
      <c r="AD50" s="40"/>
      <c r="AF50"/>
      <c r="AG50"/>
      <c r="AH50"/>
      <c r="AI50" s="2043"/>
      <c r="AJ50" s="2043"/>
      <c r="AK50" s="2043"/>
      <c r="AL50" s="2043"/>
      <c r="AM50" s="2043"/>
      <c r="AN50" s="2043"/>
      <c r="AO50" s="2043"/>
      <c r="AP50" s="2043"/>
      <c r="AQ50" s="2043"/>
      <c r="AR50" s="2043"/>
      <c r="AS50" s="2043"/>
      <c r="AT50" s="2043"/>
      <c r="AU50" s="2043"/>
      <c r="AV50" s="2043"/>
      <c r="AW50" s="2043"/>
      <c r="AX50" s="2043"/>
      <c r="AY50" s="2043"/>
      <c r="AZ50" s="2043"/>
      <c r="BA50" s="2043"/>
      <c r="BB50" s="2043"/>
      <c r="BC50" s="2043"/>
      <c r="BD50" s="2043"/>
      <c r="BE50" s="2043"/>
      <c r="BF50" s="2043"/>
      <c r="BG50" s="2043"/>
      <c r="BH50" s="2043"/>
      <c r="BI50" s="2043"/>
      <c r="BJ50" s="2043"/>
      <c r="BK50" s="2043"/>
      <c r="BL50" s="2043"/>
      <c r="BM50" s="2043"/>
    </row>
    <row r="51" spans="1:65" s="2040" customFormat="1" ht="11.25" customHeight="1">
      <c r="B51" s="2050">
        <v>1</v>
      </c>
      <c r="C51" s="2051" t="s">
        <v>906</v>
      </c>
      <c r="D51" s="2052">
        <v>271603.09880677698</v>
      </c>
      <c r="E51" s="2052"/>
      <c r="F51" s="2052"/>
      <c r="G51" s="2052"/>
      <c r="H51" s="2052">
        <v>461.85538200000002</v>
      </c>
      <c r="I51" s="2052"/>
      <c r="J51" s="2052"/>
      <c r="K51" s="2052"/>
      <c r="L51" s="2052"/>
      <c r="M51" s="2052"/>
      <c r="N51" s="2052"/>
      <c r="O51" s="2052">
        <v>3.6981305123879999</v>
      </c>
      <c r="P51" s="2052"/>
      <c r="Q51" s="2052"/>
      <c r="R51" s="2052"/>
      <c r="S51" s="2052">
        <v>272068.65231928899</v>
      </c>
      <c r="T51" s="2052"/>
      <c r="V51" s="933"/>
      <c r="W51" s="933"/>
      <c r="X51" s="933"/>
      <c r="Y51" s="933"/>
      <c r="Z51" s="933"/>
      <c r="AA51" s="933"/>
      <c r="AB51" s="933"/>
      <c r="AC51" s="933"/>
      <c r="AD51" s="933"/>
      <c r="AE51" s="933"/>
      <c r="AM51" s="2052"/>
      <c r="AN51" s="2052"/>
      <c r="AO51" s="2052"/>
      <c r="AP51" s="2052"/>
      <c r="AQ51" s="2052"/>
      <c r="AR51" s="2052"/>
      <c r="AS51" s="2052"/>
      <c r="AT51" s="2052"/>
      <c r="AU51" s="2052"/>
      <c r="AV51" s="2052"/>
      <c r="AW51" s="2052"/>
      <c r="AX51" s="2052"/>
      <c r="AY51" s="2052"/>
      <c r="AZ51" s="2052"/>
      <c r="BA51" s="2052"/>
      <c r="BB51" s="2052"/>
      <c r="BC51" s="2052"/>
    </row>
    <row r="52" spans="1:65" ht="11.25" customHeight="1">
      <c r="A52" s="2043"/>
      <c r="B52" s="2053">
        <v>2</v>
      </c>
      <c r="C52" s="2054" t="s">
        <v>2927</v>
      </c>
      <c r="D52" s="2055">
        <v>48449.182126583997</v>
      </c>
      <c r="E52" s="2055"/>
      <c r="F52" s="2055"/>
      <c r="G52" s="2055"/>
      <c r="H52" s="2055">
        <v>3317.6577954301501</v>
      </c>
      <c r="I52" s="2055"/>
      <c r="J52" s="2055"/>
      <c r="K52" s="2055"/>
      <c r="L52" s="2055"/>
      <c r="M52" s="2055"/>
      <c r="N52" s="2055"/>
      <c r="O52" s="2055"/>
      <c r="P52" s="2055"/>
      <c r="Q52" s="2055"/>
      <c r="R52" s="2055"/>
      <c r="S52" s="2055">
        <v>51766.839922014202</v>
      </c>
      <c r="T52" s="2055"/>
      <c r="U52" s="2043"/>
      <c r="V52"/>
      <c r="W52" s="2043"/>
      <c r="X52" s="2043"/>
      <c r="Y52" s="2043"/>
      <c r="Z52"/>
      <c r="AA52"/>
      <c r="AB52"/>
      <c r="AC52"/>
      <c r="AD52"/>
      <c r="AE52" s="1815"/>
      <c r="AF52" s="2055"/>
      <c r="AG52" s="2043"/>
      <c r="AH52" s="2043"/>
      <c r="AI52" s="2043"/>
      <c r="AJ52" s="2043"/>
      <c r="AK52" s="2043"/>
      <c r="AL52" s="2043"/>
      <c r="AM52" s="2052"/>
      <c r="AN52" s="2052"/>
      <c r="AO52" s="2052"/>
      <c r="AP52" s="2052"/>
      <c r="AQ52" s="2052"/>
      <c r="AR52" s="2052"/>
      <c r="AS52" s="2052"/>
      <c r="AT52" s="2052"/>
      <c r="AU52" s="2052"/>
      <c r="AV52" s="2052"/>
      <c r="AW52" s="2052"/>
      <c r="AX52" s="2052"/>
      <c r="AY52" s="2052"/>
      <c r="AZ52" s="2052"/>
      <c r="BA52" s="2052"/>
      <c r="BB52" s="2052"/>
      <c r="BC52" s="2052"/>
      <c r="BD52" s="2043"/>
      <c r="BE52" s="2043"/>
      <c r="BF52" s="2043"/>
      <c r="BG52" s="2043"/>
      <c r="BH52" s="2043"/>
      <c r="BI52" s="2043"/>
      <c r="BJ52" s="2043"/>
      <c r="BK52" s="2043"/>
      <c r="BL52" s="2043"/>
      <c r="BM52" s="2043"/>
    </row>
    <row r="53" spans="1:65" ht="11.25" customHeight="1">
      <c r="A53" s="2043"/>
      <c r="B53" s="2053">
        <v>3</v>
      </c>
      <c r="C53" s="2054" t="s">
        <v>574</v>
      </c>
      <c r="D53" s="2055">
        <v>105303.788288</v>
      </c>
      <c r="E53" s="2055"/>
      <c r="F53" s="2055"/>
      <c r="G53" s="2055"/>
      <c r="H53" s="2055">
        <v>20.0687485200475</v>
      </c>
      <c r="I53" s="2055"/>
      <c r="J53" s="2055">
        <v>13.0829666123142</v>
      </c>
      <c r="K53" s="2055"/>
      <c r="L53" s="2055"/>
      <c r="M53" s="2055"/>
      <c r="N53" s="2055"/>
      <c r="O53" s="2055"/>
      <c r="P53" s="2055"/>
      <c r="Q53" s="2055"/>
      <c r="R53" s="2055"/>
      <c r="S53" s="2055">
        <v>105336.940003132</v>
      </c>
      <c r="T53" s="2055"/>
      <c r="U53" s="2043"/>
      <c r="V53"/>
      <c r="W53"/>
      <c r="X53"/>
      <c r="Y53"/>
      <c r="Z53"/>
      <c r="AA53"/>
      <c r="AB53"/>
      <c r="AC53"/>
      <c r="AD53"/>
      <c r="AE53" s="1815"/>
      <c r="AF53" s="2055"/>
      <c r="AG53" s="2043"/>
      <c r="AH53" s="2043"/>
      <c r="AI53" s="2043"/>
      <c r="AJ53" s="2043"/>
      <c r="AK53" s="2043"/>
      <c r="AL53" s="2043"/>
      <c r="AM53" s="2052"/>
      <c r="AN53" s="2052"/>
      <c r="AO53" s="2052"/>
      <c r="AP53" s="2052"/>
      <c r="AQ53" s="2052"/>
      <c r="AR53" s="2052"/>
      <c r="AS53" s="2052"/>
      <c r="AT53" s="2052"/>
      <c r="AU53" s="2052"/>
      <c r="AV53" s="2052"/>
      <c r="AW53" s="2052"/>
      <c r="AX53" s="2052"/>
      <c r="AY53" s="2052"/>
      <c r="AZ53" s="2052"/>
      <c r="BA53" s="2052"/>
      <c r="BB53" s="2052"/>
      <c r="BC53" s="2052"/>
      <c r="BD53" s="2043"/>
      <c r="BE53" s="2043"/>
      <c r="BF53" s="2043"/>
      <c r="BG53" s="2043"/>
      <c r="BH53" s="2043"/>
      <c r="BI53" s="2043"/>
      <c r="BJ53" s="2043"/>
      <c r="BK53" s="2043"/>
      <c r="BL53" s="2043"/>
      <c r="BM53" s="2043"/>
    </row>
    <row r="54" spans="1:65" ht="11.25" customHeight="1">
      <c r="A54" s="2043"/>
      <c r="B54" s="2053">
        <v>4</v>
      </c>
      <c r="C54" s="2054" t="s">
        <v>575</v>
      </c>
      <c r="D54" s="2055">
        <v>63367.426739023002</v>
      </c>
      <c r="E54" s="2055"/>
      <c r="F54" s="2055"/>
      <c r="G54" s="2055"/>
      <c r="H54" s="2055"/>
      <c r="I54" s="2055"/>
      <c r="J54" s="2055"/>
      <c r="K54" s="2055"/>
      <c r="L54" s="2055"/>
      <c r="M54" s="2055"/>
      <c r="N54" s="2055"/>
      <c r="O54" s="2055"/>
      <c r="P54" s="2055"/>
      <c r="Q54" s="2055"/>
      <c r="R54" s="2055"/>
      <c r="S54" s="2055">
        <v>63367.426739023002</v>
      </c>
      <c r="T54" s="2055"/>
      <c r="U54" s="2043"/>
      <c r="V54"/>
      <c r="W54"/>
      <c r="X54"/>
      <c r="Y54"/>
      <c r="Z54"/>
      <c r="AA54"/>
      <c r="AB54"/>
      <c r="AC54"/>
      <c r="AD54"/>
      <c r="AE54" s="1815"/>
      <c r="AF54" s="2055"/>
      <c r="AG54" s="2043"/>
      <c r="AH54" s="2043"/>
      <c r="AI54" s="2043"/>
      <c r="AJ54" s="2043"/>
      <c r="AK54" s="2043"/>
      <c r="AL54" s="2043"/>
      <c r="AM54" s="2052"/>
      <c r="AN54" s="2052"/>
      <c r="AO54" s="2052"/>
      <c r="AP54" s="2052"/>
      <c r="AQ54" s="2052"/>
      <c r="AR54" s="2052"/>
      <c r="AS54" s="2052"/>
      <c r="AT54" s="2052"/>
      <c r="AU54" s="2052"/>
      <c r="AV54" s="2052"/>
      <c r="AW54" s="2052"/>
      <c r="AX54" s="2052"/>
      <c r="AY54" s="2052"/>
      <c r="AZ54" s="2052"/>
      <c r="BA54" s="2052"/>
      <c r="BB54" s="2052"/>
      <c r="BC54" s="2052"/>
      <c r="BD54" s="2043"/>
      <c r="BE54" s="2043"/>
      <c r="BF54" s="2043"/>
      <c r="BG54" s="2043"/>
      <c r="BH54" s="2043"/>
      <c r="BI54" s="2043"/>
      <c r="BJ54" s="2043"/>
      <c r="BK54" s="2043"/>
      <c r="BL54" s="2043"/>
      <c r="BM54" s="2043"/>
    </row>
    <row r="55" spans="1:65" ht="11.25" customHeight="1">
      <c r="A55" s="2043"/>
      <c r="B55" s="2053">
        <v>5</v>
      </c>
      <c r="C55" s="2054" t="s">
        <v>576</v>
      </c>
      <c r="D55" s="2055">
        <v>723.76507003691302</v>
      </c>
      <c r="E55" s="2055"/>
      <c r="F55" s="2055"/>
      <c r="G55" s="2055"/>
      <c r="H55" s="2055"/>
      <c r="I55" s="2055"/>
      <c r="J55" s="2055"/>
      <c r="K55" s="2055"/>
      <c r="L55" s="2055"/>
      <c r="M55" s="2055"/>
      <c r="N55" s="2055"/>
      <c r="O55" s="2055"/>
      <c r="P55" s="2055"/>
      <c r="Q55" s="2055"/>
      <c r="R55" s="2055"/>
      <c r="S55" s="2055">
        <v>723.76507003691302</v>
      </c>
      <c r="T55" s="2055"/>
      <c r="U55" s="2043"/>
      <c r="V55"/>
      <c r="W55" s="2056"/>
      <c r="X55" s="1686"/>
      <c r="Y55" s="1686"/>
      <c r="Z55"/>
      <c r="AA55"/>
      <c r="AB55"/>
      <c r="AC55"/>
      <c r="AD55"/>
      <c r="AE55" s="1815"/>
      <c r="AF55" s="2055"/>
      <c r="AG55" s="2043"/>
      <c r="AH55" s="2043"/>
      <c r="AI55" s="2043"/>
      <c r="AJ55" s="2043"/>
      <c r="AK55" s="2043"/>
      <c r="AL55" s="2043"/>
      <c r="AM55" s="2052"/>
      <c r="AN55" s="2052"/>
      <c r="AO55" s="2052"/>
      <c r="AP55" s="2052"/>
      <c r="AQ55" s="2052"/>
      <c r="AR55" s="2052"/>
      <c r="AS55" s="2052"/>
      <c r="AT55" s="2052"/>
      <c r="AU55" s="2052"/>
      <c r="AV55" s="2052"/>
      <c r="AW55" s="2052"/>
      <c r="AX55" s="2052"/>
      <c r="AY55" s="2052"/>
      <c r="AZ55" s="2052"/>
      <c r="BA55" s="2052"/>
      <c r="BB55" s="2052"/>
      <c r="BC55" s="2052"/>
      <c r="BD55" s="2043"/>
      <c r="BE55" s="2043"/>
      <c r="BF55" s="2043"/>
      <c r="BG55" s="2043"/>
      <c r="BH55" s="2043"/>
      <c r="BI55" s="2043"/>
      <c r="BJ55" s="2043"/>
      <c r="BK55" s="2043"/>
      <c r="BL55" s="2043"/>
      <c r="BM55" s="2043"/>
    </row>
    <row r="56" spans="1:65" ht="11.25" customHeight="1">
      <c r="A56" s="2043"/>
      <c r="B56" s="2053">
        <v>6</v>
      </c>
      <c r="C56" s="2054" t="s">
        <v>577</v>
      </c>
      <c r="D56" s="2055">
        <v>674.18308200000001</v>
      </c>
      <c r="E56" s="2055"/>
      <c r="F56" s="2055"/>
      <c r="G56" s="2055"/>
      <c r="H56" s="2055">
        <v>14652.4270833795</v>
      </c>
      <c r="I56" s="2055"/>
      <c r="J56" s="2055">
        <v>13634.4343117556</v>
      </c>
      <c r="K56" s="2055"/>
      <c r="L56" s="2055"/>
      <c r="M56" s="2055">
        <v>299.981771222151</v>
      </c>
      <c r="N56" s="2055">
        <v>2.10276</v>
      </c>
      <c r="O56" s="2055"/>
      <c r="P56" s="2055"/>
      <c r="Q56" s="2055"/>
      <c r="R56" s="2055"/>
      <c r="S56" s="2055">
        <v>29263.129008357198</v>
      </c>
      <c r="T56" s="2055"/>
      <c r="U56" s="2043"/>
      <c r="V56"/>
      <c r="W56"/>
      <c r="X56"/>
      <c r="Y56"/>
      <c r="Z56"/>
      <c r="AA56"/>
      <c r="AB56"/>
      <c r="AC56"/>
      <c r="AD56"/>
      <c r="AE56" s="1815"/>
      <c r="AF56" s="2055"/>
      <c r="AG56" s="2043"/>
      <c r="AH56" s="2043"/>
      <c r="AI56" s="2043"/>
      <c r="AJ56" s="2043"/>
      <c r="AK56" s="2043"/>
      <c r="AL56" s="2043"/>
      <c r="AM56" s="2052"/>
      <c r="AN56" s="2052"/>
      <c r="AO56" s="2052"/>
      <c r="AP56" s="2052"/>
      <c r="AQ56" s="2052"/>
      <c r="AR56" s="2052"/>
      <c r="AS56" s="2052"/>
      <c r="AT56" s="2052"/>
      <c r="AU56" s="2052"/>
      <c r="AV56" s="2052"/>
      <c r="AW56" s="2052"/>
      <c r="AX56" s="2052"/>
      <c r="AY56" s="2052"/>
      <c r="AZ56" s="2052"/>
      <c r="BA56" s="2052"/>
      <c r="BB56" s="2052"/>
      <c r="BC56" s="2052"/>
      <c r="BD56" s="2043"/>
      <c r="BE56" s="2043"/>
      <c r="BF56" s="2043"/>
      <c r="BG56" s="2043"/>
      <c r="BH56" s="2043"/>
      <c r="BI56" s="2043"/>
      <c r="BJ56" s="2043"/>
      <c r="BK56" s="2043"/>
      <c r="BL56" s="2043"/>
      <c r="BM56" s="2043"/>
    </row>
    <row r="57" spans="1:65" ht="11.25" customHeight="1">
      <c r="A57" s="2043"/>
      <c r="B57" s="2053">
        <v>7</v>
      </c>
      <c r="C57" s="2054" t="s">
        <v>929</v>
      </c>
      <c r="D57" s="2055">
        <v>11103.941132</v>
      </c>
      <c r="E57" s="2055"/>
      <c r="F57" s="2055"/>
      <c r="G57" s="2055"/>
      <c r="H57" s="2055">
        <v>1186.1925478463399</v>
      </c>
      <c r="I57" s="2055">
        <v>39741.681311</v>
      </c>
      <c r="J57" s="2055">
        <v>549.22580615376398</v>
      </c>
      <c r="K57" s="2055"/>
      <c r="L57" s="2055"/>
      <c r="M57" s="2055">
        <v>95562.440821991098</v>
      </c>
      <c r="N57" s="2055"/>
      <c r="O57" s="2055"/>
      <c r="P57" s="2055"/>
      <c r="Q57" s="2055"/>
      <c r="R57" s="2055"/>
      <c r="S57" s="2055">
        <v>148143.48161899101</v>
      </c>
      <c r="T57" s="2057">
        <v>146482.87697919455</v>
      </c>
      <c r="U57" s="1111"/>
      <c r="V57"/>
      <c r="W57"/>
      <c r="X57"/>
      <c r="Y57"/>
      <c r="Z57"/>
      <c r="AA57"/>
      <c r="AB57"/>
      <c r="AC57"/>
      <c r="AD57"/>
      <c r="AE57" s="1815"/>
      <c r="AF57" s="2055"/>
      <c r="AG57" s="2043"/>
      <c r="AH57" s="2043"/>
      <c r="AI57" s="2043"/>
      <c r="AJ57" s="2043"/>
      <c r="AK57" s="2043"/>
      <c r="AL57" s="2043"/>
      <c r="AM57" s="2052"/>
      <c r="AN57" s="2052"/>
      <c r="AO57" s="2052"/>
      <c r="AP57" s="2052"/>
      <c r="AQ57" s="2052"/>
      <c r="AR57" s="2052"/>
      <c r="AS57" s="2052"/>
      <c r="AT57" s="2052"/>
      <c r="AU57" s="2052"/>
      <c r="AV57" s="2052"/>
      <c r="AW57" s="2052"/>
      <c r="AX57" s="2052"/>
      <c r="AY57" s="2052"/>
      <c r="AZ57" s="2052"/>
      <c r="BA57" s="2052"/>
      <c r="BB57" s="2052"/>
      <c r="BC57" s="2052"/>
      <c r="BD57" s="2043"/>
      <c r="BE57" s="2043"/>
      <c r="BF57" s="2043"/>
      <c r="BG57" s="2043"/>
      <c r="BH57" s="2043"/>
      <c r="BI57" s="2043"/>
      <c r="BJ57" s="2043"/>
      <c r="BK57" s="2043"/>
      <c r="BL57" s="2043"/>
      <c r="BM57" s="2043"/>
    </row>
    <row r="58" spans="1:65" ht="11.25" customHeight="1">
      <c r="A58" s="2043"/>
      <c r="B58" s="2053">
        <v>8</v>
      </c>
      <c r="C58" s="2054" t="s">
        <v>579</v>
      </c>
      <c r="D58" s="2055">
        <v>2.0999999999999999E-5</v>
      </c>
      <c r="E58" s="2055"/>
      <c r="F58" s="2055"/>
      <c r="G58" s="2055"/>
      <c r="H58" s="2055"/>
      <c r="I58" s="2055"/>
      <c r="J58" s="2055"/>
      <c r="K58" s="2055"/>
      <c r="L58" s="2055">
        <v>80720.103952580394</v>
      </c>
      <c r="M58" s="2055">
        <v>19.100131857309002</v>
      </c>
      <c r="N58" s="2055"/>
      <c r="O58" s="2055"/>
      <c r="P58" s="2055"/>
      <c r="Q58" s="2055"/>
      <c r="R58" s="2055"/>
      <c r="S58" s="2055">
        <v>80739.204105437704</v>
      </c>
      <c r="T58" s="2055">
        <v>80739.204105437704</v>
      </c>
      <c r="U58" s="2043"/>
      <c r="V58" s="947"/>
      <c r="W58"/>
      <c r="X58"/>
      <c r="Y58"/>
      <c r="Z58"/>
      <c r="AA58"/>
      <c r="AB58"/>
      <c r="AC58"/>
      <c r="AD58"/>
      <c r="AE58" s="1815"/>
      <c r="AF58" s="2055"/>
      <c r="AG58" s="2043"/>
      <c r="AH58" s="2043"/>
      <c r="AI58" s="2043"/>
      <c r="AJ58" s="2043"/>
      <c r="AK58" s="2043"/>
      <c r="AL58" s="2043"/>
      <c r="AM58" s="2052"/>
      <c r="AN58" s="2052"/>
      <c r="AO58" s="2052"/>
      <c r="AP58" s="2052"/>
      <c r="AQ58" s="2052"/>
      <c r="AR58" s="2052"/>
      <c r="AS58" s="2052"/>
      <c r="AT58" s="2052"/>
      <c r="AU58" s="2052"/>
      <c r="AV58" s="2052"/>
      <c r="AW58" s="2052"/>
      <c r="AX58" s="2052"/>
      <c r="AY58" s="2052"/>
      <c r="AZ58" s="2052"/>
      <c r="BA58" s="2052"/>
      <c r="BB58" s="2052"/>
      <c r="BC58" s="2052"/>
      <c r="BD58" s="2043"/>
      <c r="BE58" s="2043"/>
      <c r="BF58" s="2043"/>
      <c r="BG58" s="2043"/>
      <c r="BH58" s="2043"/>
      <c r="BI58" s="2043"/>
      <c r="BJ58" s="2043"/>
      <c r="BK58" s="2043"/>
      <c r="BL58" s="2043"/>
      <c r="BM58" s="2043"/>
    </row>
    <row r="59" spans="1:65" ht="11.25" customHeight="1">
      <c r="A59" s="2043"/>
      <c r="B59" s="2053">
        <v>9</v>
      </c>
      <c r="C59" s="2054" t="s">
        <v>2923</v>
      </c>
      <c r="D59" s="2055"/>
      <c r="E59" s="2055"/>
      <c r="F59" s="2055"/>
      <c r="G59" s="2055"/>
      <c r="H59" s="2055"/>
      <c r="I59" s="2055">
        <v>98637.253183049193</v>
      </c>
      <c r="J59" s="2055">
        <v>622.68556794672702</v>
      </c>
      <c r="K59" s="2055"/>
      <c r="L59" s="2055">
        <v>6312.1521210000001</v>
      </c>
      <c r="M59" s="2055">
        <v>43.211882387999999</v>
      </c>
      <c r="N59" s="2055">
        <v>2957.0438843319998</v>
      </c>
      <c r="O59" s="2055"/>
      <c r="P59" s="2055"/>
      <c r="Q59" s="2055"/>
      <c r="R59" s="2055"/>
      <c r="S59" s="2055">
        <v>108572.346638716</v>
      </c>
      <c r="T59" s="2055">
        <v>108572.346638716</v>
      </c>
      <c r="U59" s="2043"/>
      <c r="V59"/>
      <c r="W59"/>
      <c r="X59"/>
      <c r="Y59"/>
      <c r="Z59"/>
      <c r="AA59"/>
      <c r="AB59"/>
      <c r="AC59"/>
      <c r="AD59"/>
      <c r="AE59" s="1815"/>
      <c r="AF59" s="2055"/>
      <c r="AG59" s="2043"/>
      <c r="AH59" s="2043"/>
      <c r="AI59" s="2043"/>
      <c r="AJ59" s="2043"/>
      <c r="AK59" s="2043"/>
      <c r="AL59" s="2043"/>
      <c r="AM59" s="2052"/>
      <c r="AN59" s="2052"/>
      <c r="AO59" s="2052"/>
      <c r="AP59" s="2052"/>
      <c r="AQ59" s="2052"/>
      <c r="AR59" s="2052"/>
      <c r="AS59" s="2052"/>
      <c r="AT59" s="2052"/>
      <c r="AU59" s="2052"/>
      <c r="AV59" s="2052"/>
      <c r="AW59" s="2052"/>
      <c r="AX59" s="2052"/>
      <c r="AY59" s="2052"/>
      <c r="AZ59" s="2052"/>
      <c r="BA59" s="2052"/>
      <c r="BB59" s="2052"/>
      <c r="BC59" s="2052"/>
      <c r="BD59" s="2043"/>
      <c r="BE59" s="2043"/>
      <c r="BF59" s="2043"/>
      <c r="BG59" s="2043"/>
      <c r="BH59" s="2043"/>
      <c r="BI59" s="2043"/>
      <c r="BJ59" s="2043"/>
      <c r="BK59" s="2043"/>
      <c r="BL59" s="2043"/>
      <c r="BM59" s="2043"/>
    </row>
    <row r="60" spans="1:65" ht="11.25" customHeight="1">
      <c r="A60" s="2043"/>
      <c r="B60" s="2053">
        <v>10</v>
      </c>
      <c r="C60" s="2054" t="s">
        <v>580</v>
      </c>
      <c r="D60" s="2055"/>
      <c r="E60" s="2055"/>
      <c r="F60" s="2055"/>
      <c r="G60" s="2055"/>
      <c r="H60" s="2055"/>
      <c r="I60" s="2055"/>
      <c r="J60" s="2055"/>
      <c r="K60" s="2055"/>
      <c r="L60" s="2055"/>
      <c r="M60" s="2055">
        <v>929.16323917908596</v>
      </c>
      <c r="N60" s="2055">
        <v>2231.0284686432601</v>
      </c>
      <c r="O60" s="2055"/>
      <c r="P60" s="2055"/>
      <c r="Q60" s="2055"/>
      <c r="R60" s="2055"/>
      <c r="S60" s="2055">
        <v>3160.19170782234</v>
      </c>
      <c r="T60" s="2055">
        <v>3195.2964958223401</v>
      </c>
      <c r="U60" s="2043"/>
      <c r="V60" s="947"/>
      <c r="W60"/>
      <c r="X60"/>
      <c r="Y60"/>
      <c r="Z60"/>
      <c r="AA60"/>
      <c r="AB60"/>
      <c r="AC60"/>
      <c r="AD60"/>
      <c r="AE60" s="1815"/>
      <c r="AF60" s="2055"/>
      <c r="AG60" s="2043"/>
      <c r="AH60" s="2043"/>
      <c r="AI60" s="2043"/>
      <c r="AJ60" s="2043"/>
      <c r="AK60" s="2043"/>
      <c r="AL60" s="2043"/>
      <c r="AM60" s="2052"/>
      <c r="AN60" s="2052"/>
      <c r="AO60" s="2052"/>
      <c r="AP60" s="2052"/>
      <c r="AQ60" s="2052"/>
      <c r="AR60" s="2052"/>
      <c r="AS60" s="2052"/>
      <c r="AT60" s="2052"/>
      <c r="AU60" s="2052"/>
      <c r="AV60" s="2052"/>
      <c r="AW60" s="2052"/>
      <c r="AX60" s="2052"/>
      <c r="AY60" s="2052"/>
      <c r="AZ60" s="2052"/>
      <c r="BA60" s="2052"/>
      <c r="BB60" s="2052"/>
      <c r="BC60" s="2052"/>
      <c r="BD60" s="2043"/>
      <c r="BE60" s="2043"/>
      <c r="BF60" s="2043"/>
      <c r="BG60" s="2043"/>
      <c r="BH60" s="2043"/>
      <c r="BI60" s="2043"/>
      <c r="BJ60" s="2043"/>
      <c r="BK60" s="2043"/>
      <c r="BL60" s="2043"/>
      <c r="BM60" s="2043"/>
    </row>
    <row r="61" spans="1:65" ht="11.25" customHeight="1">
      <c r="A61" s="2043"/>
      <c r="B61" s="2053">
        <v>11</v>
      </c>
      <c r="C61" s="2054" t="s">
        <v>2924</v>
      </c>
      <c r="D61" s="2055"/>
      <c r="E61" s="2055"/>
      <c r="F61" s="2055"/>
      <c r="G61" s="2055"/>
      <c r="H61" s="2055"/>
      <c r="I61" s="2055"/>
      <c r="J61" s="2055"/>
      <c r="K61" s="2055"/>
      <c r="L61" s="2055"/>
      <c r="M61" s="2055"/>
      <c r="N61" s="2055">
        <v>756.61232197150105</v>
      </c>
      <c r="O61" s="2055"/>
      <c r="P61" s="2055"/>
      <c r="Q61" s="2055"/>
      <c r="R61" s="2055"/>
      <c r="S61" s="2055">
        <v>756.61232197150105</v>
      </c>
      <c r="T61" s="2055">
        <v>756.61232197150105</v>
      </c>
      <c r="U61" s="2043"/>
      <c r="V61"/>
      <c r="W61"/>
      <c r="X61"/>
      <c r="Y61"/>
      <c r="Z61"/>
      <c r="AA61"/>
      <c r="AB61"/>
      <c r="AC61"/>
      <c r="AD61"/>
      <c r="AE61" s="1815"/>
      <c r="AF61" s="2055"/>
      <c r="AG61" s="2043"/>
      <c r="AH61" s="2043"/>
      <c r="AI61" s="2043"/>
      <c r="AJ61" s="2043"/>
      <c r="AK61" s="2043"/>
      <c r="AL61" s="2043"/>
      <c r="AM61" s="2052"/>
      <c r="AN61" s="2052"/>
      <c r="AO61" s="2052"/>
      <c r="AP61" s="2052"/>
      <c r="AQ61" s="2052"/>
      <c r="AR61" s="2052"/>
      <c r="AS61" s="2052"/>
      <c r="AT61" s="2052"/>
      <c r="AU61" s="2052"/>
      <c r="AV61" s="2052"/>
      <c r="AW61" s="2052"/>
      <c r="AX61" s="2052"/>
      <c r="AY61" s="2052"/>
      <c r="AZ61" s="2052"/>
      <c r="BA61" s="2052"/>
      <c r="BB61" s="2052"/>
      <c r="BC61" s="2052"/>
      <c r="BD61" s="2043"/>
      <c r="BE61" s="2043"/>
      <c r="BF61" s="2043"/>
      <c r="BG61" s="2043"/>
      <c r="BH61" s="2043"/>
      <c r="BI61" s="2043"/>
      <c r="BJ61" s="2043"/>
      <c r="BK61" s="2043"/>
      <c r="BL61" s="2043"/>
      <c r="BM61" s="2043"/>
    </row>
    <row r="62" spans="1:65" ht="11.25" customHeight="1">
      <c r="A62" s="2043"/>
      <c r="B62" s="2053">
        <v>12</v>
      </c>
      <c r="C62" s="2054" t="s">
        <v>581</v>
      </c>
      <c r="D62" s="2055"/>
      <c r="E62" s="2055"/>
      <c r="F62" s="2055"/>
      <c r="G62" s="2055">
        <v>59015.475083555502</v>
      </c>
      <c r="H62" s="2055"/>
      <c r="I62" s="2055"/>
      <c r="J62" s="2055"/>
      <c r="K62" s="2055"/>
      <c r="L62" s="2055"/>
      <c r="M62" s="2055"/>
      <c r="N62" s="2055"/>
      <c r="O62" s="2055"/>
      <c r="P62" s="2055"/>
      <c r="Q62" s="2055"/>
      <c r="R62" s="2055"/>
      <c r="S62" s="2055">
        <v>59015.475083555502</v>
      </c>
      <c r="T62" s="2055"/>
      <c r="U62" s="2043"/>
      <c r="V62" s="947"/>
      <c r="W62"/>
      <c r="X62"/>
      <c r="Y62"/>
      <c r="Z62"/>
      <c r="AA62"/>
      <c r="AB62"/>
      <c r="AC62"/>
      <c r="AD62"/>
      <c r="AE62" s="1815"/>
      <c r="AF62" s="2055"/>
      <c r="AG62" s="2043"/>
      <c r="AH62" s="2043"/>
      <c r="AI62" s="2043"/>
      <c r="AJ62" s="2043"/>
      <c r="AK62" s="2043"/>
      <c r="AL62" s="2043"/>
      <c r="AM62" s="2052"/>
      <c r="AN62" s="2052"/>
      <c r="AO62" s="2052"/>
      <c r="AP62" s="2052"/>
      <c r="AQ62" s="2052"/>
      <c r="AR62" s="2052"/>
      <c r="AS62" s="2052"/>
      <c r="AT62" s="2052"/>
      <c r="AU62" s="2052"/>
      <c r="AV62" s="2052"/>
      <c r="AW62" s="2052"/>
      <c r="AX62" s="2052"/>
      <c r="AY62" s="2052"/>
      <c r="AZ62" s="2052"/>
      <c r="BA62" s="2052"/>
      <c r="BB62" s="2052"/>
      <c r="BC62" s="2052"/>
      <c r="BD62" s="2043"/>
      <c r="BE62" s="2043"/>
      <c r="BF62" s="2043"/>
      <c r="BG62" s="2043"/>
      <c r="BH62" s="2043"/>
      <c r="BI62" s="2043"/>
      <c r="BJ62" s="2043"/>
      <c r="BK62" s="2043"/>
      <c r="BL62" s="2043"/>
      <c r="BM62" s="2043"/>
    </row>
    <row r="63" spans="1:65" ht="11.25" customHeight="1">
      <c r="A63" s="2043"/>
      <c r="B63" s="2058">
        <v>13</v>
      </c>
      <c r="C63" s="2054" t="s">
        <v>907</v>
      </c>
      <c r="D63" s="2055"/>
      <c r="E63" s="2055"/>
      <c r="F63" s="2055"/>
      <c r="G63" s="2055"/>
      <c r="H63" s="2055"/>
      <c r="I63" s="2055"/>
      <c r="J63" s="2055"/>
      <c r="K63" s="2055"/>
      <c r="L63" s="2055"/>
      <c r="M63" s="2055"/>
      <c r="N63" s="2055"/>
      <c r="O63" s="2055"/>
      <c r="P63" s="2055"/>
      <c r="Q63" s="2055"/>
      <c r="R63" s="2055"/>
      <c r="S63" s="2055"/>
      <c r="T63" s="2055"/>
      <c r="U63" s="2043"/>
      <c r="V63"/>
      <c r="W63"/>
      <c r="X63"/>
      <c r="Y63"/>
      <c r="Z63"/>
      <c r="AA63"/>
      <c r="AB63"/>
      <c r="AC63"/>
      <c r="AD63"/>
      <c r="AE63" s="1815"/>
      <c r="AF63" s="2055"/>
      <c r="AG63" s="2043"/>
      <c r="AH63" s="2043"/>
      <c r="AI63" s="2043"/>
      <c r="AJ63" s="2043"/>
      <c r="AK63" s="2043"/>
      <c r="AL63" s="2043"/>
      <c r="AM63" s="2052"/>
      <c r="AN63" s="2052"/>
      <c r="AO63" s="2052"/>
      <c r="AP63" s="2052"/>
      <c r="AQ63" s="2052"/>
      <c r="AR63" s="2052"/>
      <c r="AS63" s="2052"/>
      <c r="AT63" s="2052"/>
      <c r="AU63" s="2052"/>
      <c r="AV63" s="2052"/>
      <c r="AW63" s="2052"/>
      <c r="AX63" s="2052"/>
      <c r="AY63" s="2052"/>
      <c r="AZ63" s="2052"/>
      <c r="BA63" s="2052"/>
      <c r="BB63" s="2052"/>
      <c r="BC63" s="2052"/>
      <c r="BD63" s="2043"/>
      <c r="BE63" s="2043"/>
      <c r="BF63" s="2043"/>
      <c r="BG63" s="2043"/>
      <c r="BH63" s="2043"/>
      <c r="BI63" s="2043"/>
      <c r="BJ63" s="2043"/>
      <c r="BK63" s="2043"/>
      <c r="BL63" s="2043"/>
      <c r="BM63" s="2043"/>
    </row>
    <row r="64" spans="1:65" ht="11.25" customHeight="1">
      <c r="A64" s="2043"/>
      <c r="B64" s="2053">
        <v>14</v>
      </c>
      <c r="C64" s="2054" t="s">
        <v>582</v>
      </c>
      <c r="D64" s="2055">
        <v>1081.954076</v>
      </c>
      <c r="E64" s="2055"/>
      <c r="F64" s="2055"/>
      <c r="G64" s="2055">
        <v>830.61581999999999</v>
      </c>
      <c r="H64" s="2055">
        <v>596.0548</v>
      </c>
      <c r="I64" s="2055"/>
      <c r="J64" s="2055">
        <v>263.13080000000002</v>
      </c>
      <c r="K64" s="2055"/>
      <c r="L64" s="2055"/>
      <c r="M64" s="2055">
        <v>530.64986299999998</v>
      </c>
      <c r="N64" s="2055"/>
      <c r="O64" s="2055"/>
      <c r="P64" s="2055"/>
      <c r="Q64" s="2055"/>
      <c r="R64" s="2055"/>
      <c r="S64" s="2055">
        <v>3302.4053589999999</v>
      </c>
      <c r="T64" s="2055"/>
      <c r="U64" s="2043"/>
      <c r="V64"/>
      <c r="W64"/>
      <c r="X64"/>
      <c r="Y64"/>
      <c r="Z64"/>
      <c r="AA64"/>
      <c r="AB64"/>
      <c r="AC64"/>
      <c r="AD64"/>
      <c r="AE64" s="1815"/>
      <c r="AF64" s="2055"/>
      <c r="AG64" s="2043"/>
      <c r="AH64" s="2043"/>
      <c r="AI64" s="2043"/>
      <c r="AJ64" s="2043"/>
      <c r="AK64" s="2043"/>
      <c r="AL64" s="2043"/>
      <c r="AM64" s="2052"/>
      <c r="AN64" s="2052"/>
      <c r="AO64" s="2052"/>
      <c r="AP64" s="2052"/>
      <c r="AQ64" s="2052"/>
      <c r="AR64" s="2052"/>
      <c r="AS64" s="2052"/>
      <c r="AT64" s="2052"/>
      <c r="AU64" s="2052"/>
      <c r="AV64" s="2052"/>
      <c r="AW64" s="2052"/>
      <c r="AX64" s="2052"/>
      <c r="AY64" s="2052"/>
      <c r="AZ64" s="2052"/>
      <c r="BA64" s="2052"/>
      <c r="BB64" s="2052"/>
      <c r="BC64" s="2052"/>
      <c r="BD64" s="2043"/>
      <c r="BE64" s="2043"/>
      <c r="BF64" s="2043"/>
      <c r="BG64" s="2043"/>
      <c r="BH64" s="2043"/>
      <c r="BI64" s="2043"/>
      <c r="BJ64" s="2043"/>
      <c r="BK64" s="2043"/>
      <c r="BL64" s="2043"/>
      <c r="BM64" s="2043"/>
    </row>
    <row r="65" spans="1:65" ht="11.25" customHeight="1">
      <c r="A65" s="2043"/>
      <c r="B65" s="2053">
        <v>15</v>
      </c>
      <c r="C65" s="2054" t="s">
        <v>2925</v>
      </c>
      <c r="D65" s="2055"/>
      <c r="E65" s="2055"/>
      <c r="F65" s="2055"/>
      <c r="G65" s="2055"/>
      <c r="H65" s="2055"/>
      <c r="I65" s="2055"/>
      <c r="J65" s="2055"/>
      <c r="K65" s="2055"/>
      <c r="L65" s="2055"/>
      <c r="M65" s="2055">
        <v>2147.3537623027901</v>
      </c>
      <c r="N65" s="2055"/>
      <c r="O65" s="2055">
        <v>22043.376351999999</v>
      </c>
      <c r="P65" s="2055"/>
      <c r="Q65" s="2055"/>
      <c r="R65" s="2055"/>
      <c r="S65" s="2055">
        <v>24190.730114302802</v>
      </c>
      <c r="T65" s="2055">
        <v>24190.730114302802</v>
      </c>
      <c r="U65" s="2043"/>
      <c r="V65"/>
      <c r="W65"/>
      <c r="X65"/>
      <c r="Y65"/>
      <c r="Z65"/>
      <c r="AA65"/>
      <c r="AB65"/>
      <c r="AC65"/>
      <c r="AD65"/>
      <c r="AE65" s="1815"/>
      <c r="AF65" s="2055"/>
      <c r="AG65" s="2043"/>
      <c r="AH65" s="2043"/>
      <c r="AI65" s="2043"/>
      <c r="AJ65" s="2043"/>
      <c r="AK65" s="2043"/>
      <c r="AL65" s="2043"/>
      <c r="AM65" s="2052"/>
      <c r="AN65" s="2052"/>
      <c r="AO65" s="2052"/>
      <c r="AP65" s="2052"/>
      <c r="AQ65" s="2052"/>
      <c r="AR65" s="2052"/>
      <c r="AS65" s="2052"/>
      <c r="AT65" s="2052"/>
      <c r="AU65" s="2052"/>
      <c r="AV65" s="2052"/>
      <c r="AW65" s="2052"/>
      <c r="AX65" s="2052"/>
      <c r="AY65" s="2052"/>
      <c r="AZ65" s="2052"/>
      <c r="BA65" s="2052"/>
      <c r="BB65" s="2052"/>
      <c r="BC65" s="2052"/>
      <c r="BD65" s="2043"/>
      <c r="BE65" s="2043"/>
      <c r="BF65" s="2043"/>
      <c r="BG65" s="2043"/>
      <c r="BH65" s="2043"/>
      <c r="BI65" s="2043"/>
      <c r="BJ65" s="2043"/>
      <c r="BK65" s="2043"/>
      <c r="BL65" s="2043"/>
      <c r="BM65" s="2043"/>
    </row>
    <row r="66" spans="1:65" ht="11.25" customHeight="1">
      <c r="A66" s="2043"/>
      <c r="B66" s="2053">
        <v>16</v>
      </c>
      <c r="C66" s="2059" t="s">
        <v>2926</v>
      </c>
      <c r="D66" s="2055">
        <v>13990.448324086999</v>
      </c>
      <c r="E66" s="2055"/>
      <c r="F66" s="2055"/>
      <c r="G66" s="2055"/>
      <c r="H66" s="2055">
        <v>43.031745108765001</v>
      </c>
      <c r="I66" s="2055"/>
      <c r="J66" s="2055"/>
      <c r="K66" s="2055"/>
      <c r="L66" s="2055"/>
      <c r="M66" s="2055">
        <v>15568.4502558114</v>
      </c>
      <c r="N66" s="2055"/>
      <c r="O66" s="2055">
        <v>463.18876827030698</v>
      </c>
      <c r="P66" s="2055"/>
      <c r="Q66" s="2055"/>
      <c r="R66" s="2055"/>
      <c r="S66" s="2055">
        <v>30065.119093277499</v>
      </c>
      <c r="T66" s="2055">
        <v>30065.119093277499</v>
      </c>
      <c r="U66" s="2043"/>
      <c r="V66"/>
      <c r="W66"/>
      <c r="X66"/>
      <c r="Y66"/>
      <c r="Z66"/>
      <c r="AA66"/>
      <c r="AB66"/>
      <c r="AC66"/>
      <c r="AD66"/>
      <c r="AE66" s="1815"/>
      <c r="AF66" s="2055"/>
      <c r="AG66" s="2043"/>
      <c r="AH66" s="2043"/>
      <c r="AI66" s="2043"/>
      <c r="AJ66" s="2043"/>
      <c r="AK66" s="2043"/>
      <c r="AL66" s="2043"/>
      <c r="AM66" s="2052"/>
      <c r="AN66" s="2052"/>
      <c r="AO66" s="2052"/>
      <c r="AP66" s="2052"/>
      <c r="AQ66" s="2052"/>
      <c r="AR66" s="2052"/>
      <c r="AS66" s="2052"/>
      <c r="AT66" s="2052"/>
      <c r="AU66" s="2052"/>
      <c r="AV66" s="2052"/>
      <c r="AW66" s="2052"/>
      <c r="AX66" s="2052"/>
      <c r="AY66" s="2052"/>
      <c r="AZ66" s="2052"/>
      <c r="BA66" s="2052"/>
      <c r="BB66" s="2052"/>
      <c r="BC66" s="2052"/>
      <c r="BD66" s="2043"/>
      <c r="BE66" s="2043"/>
      <c r="BF66" s="2043"/>
      <c r="BG66" s="2043"/>
      <c r="BH66" s="2043"/>
      <c r="BI66" s="2043"/>
      <c r="BJ66" s="2043"/>
      <c r="BK66" s="2043"/>
      <c r="BL66" s="2043"/>
      <c r="BM66" s="2043"/>
    </row>
    <row r="67" spans="1:65" s="2041" customFormat="1" ht="11.25" customHeight="1">
      <c r="B67" s="2060">
        <v>17</v>
      </c>
      <c r="C67" s="2061" t="s">
        <v>908</v>
      </c>
      <c r="D67" s="2062">
        <v>516297.78766550799</v>
      </c>
      <c r="E67" s="2062"/>
      <c r="F67" s="2062"/>
      <c r="G67" s="2062">
        <v>59846.090903555501</v>
      </c>
      <c r="H67" s="2062">
        <v>20277.288102284801</v>
      </c>
      <c r="I67" s="2062">
        <v>138378.934494049</v>
      </c>
      <c r="J67" s="2062">
        <v>15082.5594524684</v>
      </c>
      <c r="K67" s="2062"/>
      <c r="L67" s="2062">
        <v>87032.2560735804</v>
      </c>
      <c r="M67" s="2062">
        <v>115100.351727752</v>
      </c>
      <c r="N67" s="2062">
        <v>5946.7874349467602</v>
      </c>
      <c r="O67" s="2062">
        <v>22510.2632507827</v>
      </c>
      <c r="P67" s="2062"/>
      <c r="Q67" s="2062"/>
      <c r="R67" s="2062"/>
      <c r="S67" s="2062">
        <v>980472.31910492701</v>
      </c>
      <c r="T67" s="2062"/>
      <c r="V67"/>
      <c r="W67"/>
      <c r="X67" s="531"/>
      <c r="Y67"/>
      <c r="Z67"/>
      <c r="AA67"/>
      <c r="AB67"/>
      <c r="AC67"/>
      <c r="AD67"/>
      <c r="AE67" s="1815"/>
      <c r="AF67" s="2055"/>
      <c r="AM67" s="2052"/>
      <c r="AN67" s="2052"/>
      <c r="AO67" s="2052"/>
      <c r="AP67" s="2052"/>
      <c r="AQ67" s="2052"/>
      <c r="AR67" s="2052"/>
      <c r="AS67" s="2052"/>
      <c r="AT67" s="2052"/>
      <c r="AU67" s="2052"/>
      <c r="AV67" s="2052"/>
      <c r="AW67" s="2052"/>
      <c r="AX67" s="2052"/>
      <c r="AY67" s="2052"/>
      <c r="AZ67" s="2052"/>
      <c r="BA67" s="2052"/>
      <c r="BB67" s="2052"/>
      <c r="BC67" s="2052"/>
    </row>
  </sheetData>
  <mergeCells count="9">
    <mergeCell ref="B50:C50"/>
    <mergeCell ref="B3:O3"/>
    <mergeCell ref="B8:AD8"/>
    <mergeCell ref="B7:AD7"/>
    <mergeCell ref="B11:C11"/>
    <mergeCell ref="D12:AA12"/>
    <mergeCell ref="B13:C13"/>
    <mergeCell ref="B48:C48"/>
    <mergeCell ref="D49:Q49"/>
  </mergeCells>
  <hyperlinks>
    <hyperlink ref="B3" location="Contents!A1" display="Back to index page" xr:uid="{51C875A5-480D-4450-BCFB-00D823B16003}"/>
  </hyperlinks>
  <pageMargins left="0.23622047244094491" right="0.23622047244094491" top="0.74803149606299213" bottom="0.74803149606299213" header="0.31496062992125984" footer="0.31496062992125984"/>
  <pageSetup paperSize="9"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7216-D3DD-43A7-8127-070518C88E41}">
  <sheetPr>
    <tabColor rgb="FF007272"/>
  </sheetPr>
  <dimension ref="A1:AD272"/>
  <sheetViews>
    <sheetView showGridLines="0" showRowColHeaders="0" workbookViewId="0"/>
  </sheetViews>
  <sheetFormatPr baseColWidth="10" defaultColWidth="9.140625" defaultRowHeight="11.25"/>
  <cols>
    <col min="1" max="1" width="2.5703125" style="18" customWidth="1"/>
    <col min="2" max="2" width="19.42578125" style="25" customWidth="1"/>
    <col min="3" max="3" width="17.42578125" style="12" customWidth="1"/>
    <col min="4" max="15" width="11.42578125" style="25" bestFit="1" customWidth="1"/>
    <col min="16" max="16" width="8.5703125" style="25" customWidth="1"/>
    <col min="17" max="17" width="2.140625" style="25" customWidth="1"/>
    <col min="18" max="16384" width="9.140625" style="25"/>
  </cols>
  <sheetData>
    <row r="1" spans="1:30" s="10" customFormat="1" ht="11.25" customHeight="1">
      <c r="B1" s="7"/>
      <c r="C1" s="7"/>
      <c r="D1" s="8"/>
      <c r="E1" s="8"/>
      <c r="F1" s="8"/>
      <c r="G1" s="8"/>
      <c r="H1" s="8"/>
      <c r="I1" s="8"/>
      <c r="J1" s="8"/>
      <c r="K1" s="8"/>
      <c r="L1" s="8"/>
      <c r="M1" s="8"/>
      <c r="N1" s="8"/>
      <c r="O1" s="8"/>
      <c r="P1" s="8"/>
      <c r="Q1" s="8"/>
      <c r="R1" s="8"/>
      <c r="S1" s="8"/>
      <c r="T1" s="8"/>
      <c r="U1" s="8"/>
      <c r="V1" s="8"/>
      <c r="W1" s="8"/>
      <c r="X1" s="8"/>
      <c r="Y1" s="8"/>
      <c r="Z1" s="8"/>
      <c r="AA1" s="8"/>
      <c r="AB1" s="8"/>
      <c r="AC1" s="8"/>
      <c r="AD1" s="8"/>
    </row>
    <row r="2" spans="1:30" s="10" customFormat="1" ht="5.25" customHeight="1">
      <c r="B2" s="7"/>
      <c r="C2" s="7"/>
      <c r="D2" s="8"/>
      <c r="E2" s="8"/>
      <c r="F2" s="9"/>
      <c r="G2" s="9"/>
      <c r="H2" s="9"/>
      <c r="I2" s="9"/>
    </row>
    <row r="3" spans="1:30" s="12" customFormat="1" ht="12.75" customHeight="1">
      <c r="B3" s="2410" t="s">
        <v>280</v>
      </c>
      <c r="C3" s="2430"/>
      <c r="D3" s="2430"/>
      <c r="E3" s="2430"/>
      <c r="F3" s="2430"/>
      <c r="G3" s="2430"/>
      <c r="H3" s="2430"/>
      <c r="I3" s="2430"/>
      <c r="J3" s="2430"/>
      <c r="K3" s="2430"/>
      <c r="L3" s="2430"/>
      <c r="M3" s="2430"/>
      <c r="N3" s="2430"/>
      <c r="O3" s="2430"/>
    </row>
    <row r="4" spans="1:30" s="10" customFormat="1" ht="5.25" customHeight="1">
      <c r="A4" s="7"/>
      <c r="B4" s="7"/>
      <c r="C4" s="7"/>
      <c r="D4" s="8"/>
      <c r="E4" s="8"/>
      <c r="F4" s="9"/>
      <c r="G4" s="9"/>
      <c r="H4" s="9"/>
      <c r="J4" s="7"/>
      <c r="K4" s="7"/>
      <c r="R4" s="18"/>
    </row>
    <row r="5" spans="1:30" s="6" customFormat="1" ht="15.75" customHeight="1">
      <c r="A5" s="13"/>
      <c r="B5" s="969" t="s">
        <v>3047</v>
      </c>
      <c r="C5" s="354"/>
      <c r="R5" s="85"/>
    </row>
    <row r="6" spans="1:30" s="6" customFormat="1" ht="15.75">
      <c r="A6" s="13"/>
      <c r="B6" s="14"/>
      <c r="C6" s="354"/>
      <c r="R6" s="85"/>
    </row>
    <row r="7" spans="1:30" s="12" customFormat="1" ht="34.5" customHeight="1">
      <c r="A7" s="425"/>
      <c r="B7" s="2514" t="s">
        <v>3048</v>
      </c>
      <c r="C7" s="2514"/>
      <c r="D7" s="2514"/>
      <c r="E7" s="2514"/>
      <c r="F7" s="2514"/>
      <c r="G7" s="2514"/>
      <c r="H7" s="2514"/>
      <c r="I7" s="2514"/>
      <c r="J7" s="2514"/>
      <c r="K7" s="2514"/>
      <c r="L7" s="2514"/>
      <c r="M7" s="2514"/>
      <c r="N7" s="2514"/>
      <c r="O7" s="2514"/>
    </row>
    <row r="8" spans="1:30" s="12" customFormat="1" ht="7.5" customHeight="1">
      <c r="A8" s="425"/>
      <c r="B8" s="164"/>
      <c r="C8" s="164"/>
      <c r="D8" s="164"/>
      <c r="E8" s="164"/>
      <c r="F8" s="164"/>
      <c r="G8" s="164"/>
      <c r="H8" s="164"/>
      <c r="I8" s="164"/>
      <c r="J8" s="164"/>
      <c r="K8" s="164"/>
      <c r="L8" s="164"/>
      <c r="M8" s="164"/>
      <c r="N8" s="164"/>
      <c r="O8" s="164"/>
    </row>
    <row r="9" spans="1:30" s="6" customFormat="1" ht="72.75" customHeight="1">
      <c r="A9" s="13"/>
      <c r="B9" s="2515" t="s">
        <v>3114</v>
      </c>
      <c r="C9" s="2515"/>
      <c r="D9" s="2515"/>
      <c r="E9" s="2515"/>
      <c r="F9" s="2515"/>
      <c r="G9" s="2515"/>
      <c r="H9" s="2515"/>
      <c r="I9" s="2515"/>
      <c r="J9" s="2515"/>
      <c r="K9" s="2515"/>
      <c r="L9" s="2515"/>
      <c r="M9" s="2515"/>
      <c r="N9" s="2515"/>
      <c r="O9" s="2515"/>
      <c r="R9" s="85"/>
    </row>
    <row r="10" spans="1:30" s="6" customFormat="1" ht="15">
      <c r="A10" s="13"/>
      <c r="B10" s="926"/>
      <c r="C10" s="926"/>
      <c r="D10" s="926"/>
      <c r="E10" s="926"/>
      <c r="F10" s="926"/>
      <c r="G10" s="926"/>
      <c r="H10" s="926"/>
      <c r="I10" s="926"/>
      <c r="J10" s="926"/>
      <c r="K10" s="926"/>
      <c r="L10" s="926"/>
      <c r="M10" s="926"/>
      <c r="N10" s="926"/>
      <c r="O10" s="926"/>
      <c r="R10" s="85"/>
    </row>
    <row r="11" spans="1:30" ht="11.25" customHeight="1">
      <c r="B11" s="3"/>
      <c r="C11" s="2"/>
      <c r="D11" s="3"/>
      <c r="E11" s="3"/>
      <c r="F11" s="3"/>
      <c r="G11" s="3"/>
      <c r="H11" s="3"/>
      <c r="I11" s="3"/>
      <c r="J11" s="3"/>
      <c r="K11" s="3"/>
      <c r="L11" s="3"/>
      <c r="M11" s="3"/>
      <c r="N11" s="3"/>
      <c r="O11" s="3"/>
      <c r="P11" s="3"/>
    </row>
    <row r="12" spans="1:30" ht="11.25" customHeight="1">
      <c r="A12" s="15"/>
      <c r="B12" s="2510" t="s">
        <v>2662</v>
      </c>
      <c r="C12" s="2510"/>
      <c r="D12" s="2236" t="s">
        <v>292</v>
      </c>
      <c r="E12" s="2236" t="s">
        <v>294</v>
      </c>
      <c r="F12" s="2236" t="s">
        <v>296</v>
      </c>
      <c r="G12" s="2237" t="s">
        <v>298</v>
      </c>
      <c r="H12" s="2236" t="s">
        <v>303</v>
      </c>
      <c r="I12" s="2236" t="s">
        <v>310</v>
      </c>
      <c r="J12" s="2236" t="s">
        <v>312</v>
      </c>
      <c r="K12" s="2236" t="s">
        <v>317</v>
      </c>
      <c r="L12" s="2236" t="s">
        <v>323</v>
      </c>
      <c r="M12" s="2236" t="s">
        <v>346</v>
      </c>
      <c r="N12" s="2236" t="s">
        <v>370</v>
      </c>
      <c r="O12" s="2236" t="s">
        <v>755</v>
      </c>
      <c r="P12" s="3"/>
    </row>
    <row r="13" spans="1:30">
      <c r="A13" s="15"/>
      <c r="B13" s="1275" t="s">
        <v>930</v>
      </c>
      <c r="C13" s="2249"/>
      <c r="D13" s="3"/>
      <c r="E13" s="3"/>
      <c r="F13" s="118"/>
      <c r="G13" s="118"/>
      <c r="H13" s="3"/>
      <c r="I13" s="118"/>
      <c r="J13" s="3"/>
      <c r="K13" s="71" t="s">
        <v>3049</v>
      </c>
      <c r="L13" s="71" t="s">
        <v>931</v>
      </c>
      <c r="M13" s="71" t="s">
        <v>932</v>
      </c>
      <c r="N13" s="118"/>
      <c r="O13" s="118"/>
      <c r="P13" s="3"/>
    </row>
    <row r="14" spans="1:30">
      <c r="A14" s="15"/>
      <c r="B14" s="2249"/>
      <c r="C14" s="2249"/>
      <c r="D14" s="3"/>
      <c r="E14" s="71" t="s">
        <v>3050</v>
      </c>
      <c r="F14" s="3"/>
      <c r="G14" s="3"/>
      <c r="H14" s="71" t="s">
        <v>3049</v>
      </c>
      <c r="I14" s="118"/>
      <c r="J14" s="71" t="s">
        <v>3049</v>
      </c>
      <c r="K14" s="71" t="s">
        <v>3051</v>
      </c>
      <c r="L14" s="71" t="s">
        <v>933</v>
      </c>
      <c r="M14" s="71" t="s">
        <v>3051</v>
      </c>
      <c r="N14" s="118"/>
      <c r="O14" s="118"/>
      <c r="P14" s="3"/>
    </row>
    <row r="15" spans="1:30" ht="22.5">
      <c r="A15" s="15"/>
      <c r="B15" s="2249"/>
      <c r="C15" s="2249"/>
      <c r="D15" s="71" t="s">
        <v>3052</v>
      </c>
      <c r="E15" s="71" t="s">
        <v>3053</v>
      </c>
      <c r="F15" s="71" t="s">
        <v>3049</v>
      </c>
      <c r="G15" s="71" t="s">
        <v>3049</v>
      </c>
      <c r="H15" s="71" t="s">
        <v>3051</v>
      </c>
      <c r="I15" s="3"/>
      <c r="J15" s="71" t="s">
        <v>3051</v>
      </c>
      <c r="K15" s="71" t="s">
        <v>3054</v>
      </c>
      <c r="L15" s="71" t="s">
        <v>3055</v>
      </c>
      <c r="M15" s="71" t="s">
        <v>3056</v>
      </c>
      <c r="N15" s="118"/>
      <c r="O15" s="71" t="s">
        <v>3057</v>
      </c>
      <c r="P15" s="3"/>
    </row>
    <row r="16" spans="1:30">
      <c r="A16" s="15"/>
      <c r="B16" s="310"/>
      <c r="C16" s="3"/>
      <c r="D16" s="71" t="s">
        <v>3053</v>
      </c>
      <c r="E16" s="71" t="s">
        <v>732</v>
      </c>
      <c r="F16" s="71" t="s">
        <v>3051</v>
      </c>
      <c r="G16" s="71" t="s">
        <v>3058</v>
      </c>
      <c r="H16" s="71" t="s">
        <v>934</v>
      </c>
      <c r="I16" s="71" t="s">
        <v>3059</v>
      </c>
      <c r="J16" s="71" t="s">
        <v>935</v>
      </c>
      <c r="K16" s="71" t="s">
        <v>883</v>
      </c>
      <c r="L16" s="71" t="s">
        <v>3060</v>
      </c>
      <c r="M16" s="71" t="s">
        <v>558</v>
      </c>
      <c r="N16" s="71" t="s">
        <v>3061</v>
      </c>
      <c r="O16" s="71" t="s">
        <v>3062</v>
      </c>
      <c r="P16" s="3"/>
    </row>
    <row r="17" spans="1:29" s="31" customFormat="1">
      <c r="A17" s="2247"/>
      <c r="B17" s="2250" t="s">
        <v>286</v>
      </c>
      <c r="C17" s="164" t="s">
        <v>936</v>
      </c>
      <c r="D17" s="71" t="s">
        <v>732</v>
      </c>
      <c r="E17" s="71" t="s">
        <v>3063</v>
      </c>
      <c r="F17" s="71" t="s">
        <v>3064</v>
      </c>
      <c r="G17" s="71" t="s">
        <v>3065</v>
      </c>
      <c r="H17" s="71" t="s">
        <v>937</v>
      </c>
      <c r="I17" s="71" t="s">
        <v>3066</v>
      </c>
      <c r="J17" s="71" t="s">
        <v>937</v>
      </c>
      <c r="K17" s="71" t="s">
        <v>938</v>
      </c>
      <c r="L17" s="71" t="s">
        <v>3067</v>
      </c>
      <c r="M17" s="71" t="s">
        <v>937</v>
      </c>
      <c r="N17" s="71" t="s">
        <v>558</v>
      </c>
      <c r="O17" s="71" t="s">
        <v>3068</v>
      </c>
      <c r="P17" s="547"/>
      <c r="S17" s="25"/>
      <c r="T17" s="25"/>
      <c r="U17" s="25"/>
    </row>
    <row r="18" spans="1:29">
      <c r="A18" s="12"/>
      <c r="B18" s="2251" t="s">
        <v>1045</v>
      </c>
      <c r="C18" s="2252"/>
      <c r="D18" s="2253"/>
      <c r="E18" s="2253"/>
      <c r="F18" s="2253"/>
      <c r="G18" s="2253"/>
      <c r="H18" s="2254"/>
      <c r="I18" s="2253"/>
      <c r="J18" s="2253"/>
      <c r="K18" s="2253"/>
      <c r="L18" s="2253"/>
      <c r="M18" s="2253"/>
      <c r="N18" s="2253"/>
      <c r="O18" s="2253"/>
      <c r="P18" s="3"/>
      <c r="S18" s="2248"/>
      <c r="T18" s="2248"/>
      <c r="U18" s="2248"/>
    </row>
    <row r="19" spans="1:29">
      <c r="A19" s="12"/>
      <c r="B19" s="1110"/>
      <c r="C19" s="1110" t="s">
        <v>939</v>
      </c>
      <c r="D19" s="881">
        <v>6916.4457410000005</v>
      </c>
      <c r="E19" s="210">
        <v>2228.8065580000002</v>
      </c>
      <c r="F19" s="536">
        <v>55.8</v>
      </c>
      <c r="G19" s="210">
        <v>8159.4314889999996</v>
      </c>
      <c r="H19" s="536">
        <v>0.1</v>
      </c>
      <c r="I19" s="210">
        <v>23</v>
      </c>
      <c r="J19" s="536">
        <v>22.2</v>
      </c>
      <c r="K19" s="192">
        <v>2.3490000000000002</v>
      </c>
      <c r="L19" s="210">
        <v>1302.6269279999999</v>
      </c>
      <c r="M19" s="192">
        <v>15.964677560637799</v>
      </c>
      <c r="N19" s="210">
        <v>2.2180810000000002</v>
      </c>
      <c r="O19" s="505"/>
      <c r="P19" s="3"/>
      <c r="R19" s="512"/>
      <c r="S19" s="2248"/>
      <c r="T19" s="2248"/>
      <c r="U19" s="2248"/>
      <c r="V19" s="2248"/>
      <c r="W19" s="2248"/>
      <c r="X19" s="2248"/>
      <c r="Y19" s="2248"/>
      <c r="Z19" s="2248"/>
      <c r="AA19" s="2248"/>
      <c r="AB19" s="2248"/>
      <c r="AC19" s="2248"/>
    </row>
    <row r="20" spans="1:29">
      <c r="A20" s="12"/>
      <c r="B20" s="1110"/>
      <c r="C20" s="1110" t="s">
        <v>3069</v>
      </c>
      <c r="D20" s="881">
        <v>489.68455699999998</v>
      </c>
      <c r="E20" s="210">
        <v>502.46527800000001</v>
      </c>
      <c r="F20" s="536">
        <v>53.6</v>
      </c>
      <c r="G20" s="210">
        <v>759.12173600000006</v>
      </c>
      <c r="H20" s="536">
        <v>0.1</v>
      </c>
      <c r="I20" s="210">
        <v>6</v>
      </c>
      <c r="J20" s="536">
        <v>19.8</v>
      </c>
      <c r="K20" s="192">
        <v>1.36</v>
      </c>
      <c r="L20" s="210">
        <v>64.571472999999997</v>
      </c>
      <c r="M20" s="192">
        <v>8.5060761585148406</v>
      </c>
      <c r="N20" s="210">
        <v>0.12814600000000001</v>
      </c>
      <c r="O20" s="505"/>
      <c r="P20" s="3"/>
      <c r="R20" s="512"/>
      <c r="S20" s="2248"/>
      <c r="T20" s="2248"/>
      <c r="U20" s="2248"/>
      <c r="V20" s="2248"/>
      <c r="W20" s="2248"/>
      <c r="X20" s="2248"/>
      <c r="Y20" s="2248"/>
      <c r="Z20" s="2248"/>
      <c r="AA20" s="2248"/>
      <c r="AB20" s="2248"/>
      <c r="AC20" s="2248"/>
    </row>
    <row r="21" spans="1:29">
      <c r="A21" s="12"/>
      <c r="B21" s="1110"/>
      <c r="C21" s="1110" t="s">
        <v>3070</v>
      </c>
      <c r="D21" s="881">
        <v>6426.761184</v>
      </c>
      <c r="E21" s="210">
        <v>1726.3412800000001</v>
      </c>
      <c r="F21" s="536">
        <v>56.4</v>
      </c>
      <c r="G21" s="210">
        <v>7400.3097529999995</v>
      </c>
      <c r="H21" s="536">
        <v>0.1</v>
      </c>
      <c r="I21" s="210">
        <v>17</v>
      </c>
      <c r="J21" s="536">
        <v>22.5</v>
      </c>
      <c r="K21" s="192">
        <v>2.4500000000000002</v>
      </c>
      <c r="L21" s="210">
        <v>1238.0554549999999</v>
      </c>
      <c r="M21" s="192">
        <v>16.7297788379481</v>
      </c>
      <c r="N21" s="210">
        <v>2.0899350000000001</v>
      </c>
      <c r="O21" s="505"/>
      <c r="P21" s="3"/>
      <c r="R21" s="512"/>
      <c r="S21" s="2248"/>
      <c r="T21" s="2248"/>
      <c r="U21" s="2248"/>
      <c r="V21" s="2248"/>
      <c r="W21" s="2248"/>
      <c r="X21" s="2248"/>
      <c r="Y21" s="2248"/>
      <c r="Z21" s="2248"/>
      <c r="AA21" s="2248"/>
      <c r="AB21" s="2248"/>
      <c r="AC21" s="2248"/>
    </row>
    <row r="22" spans="1:29">
      <c r="A22" s="12"/>
      <c r="B22" s="1110"/>
      <c r="C22" s="1110" t="s">
        <v>940</v>
      </c>
      <c r="D22" s="881">
        <v>1876.275478</v>
      </c>
      <c r="E22" s="210">
        <v>2881.962086</v>
      </c>
      <c r="F22" s="536">
        <v>57.7</v>
      </c>
      <c r="G22" s="210">
        <v>3539.0471389999998</v>
      </c>
      <c r="H22" s="536">
        <v>0.2</v>
      </c>
      <c r="I22" s="210">
        <v>8</v>
      </c>
      <c r="J22" s="536">
        <v>31.3</v>
      </c>
      <c r="K22" s="1515">
        <v>4.2720000000000002</v>
      </c>
      <c r="L22" s="210">
        <v>1097.422499</v>
      </c>
      <c r="M22" s="1515">
        <v>31.008982245715199</v>
      </c>
      <c r="N22" s="210">
        <v>2.385141</v>
      </c>
      <c r="O22" s="505"/>
      <c r="P22" s="3"/>
      <c r="R22" s="512"/>
      <c r="S22" s="2248"/>
      <c r="T22" s="2248"/>
      <c r="U22" s="2248"/>
      <c r="V22" s="2248"/>
      <c r="W22" s="2248"/>
      <c r="X22" s="2248"/>
      <c r="Y22" s="2248"/>
      <c r="Z22" s="2248"/>
      <c r="AA22" s="2248"/>
      <c r="AB22" s="2248"/>
      <c r="AC22" s="2248"/>
    </row>
    <row r="23" spans="1:29">
      <c r="A23" s="12"/>
      <c r="B23" s="1110"/>
      <c r="C23" s="1110" t="s">
        <v>941</v>
      </c>
      <c r="D23" s="881">
        <v>7542.4438810000001</v>
      </c>
      <c r="E23" s="210">
        <v>2630.0017330000001</v>
      </c>
      <c r="F23" s="536">
        <v>51.9</v>
      </c>
      <c r="G23" s="210">
        <v>6988.4399460000004</v>
      </c>
      <c r="H23" s="536">
        <v>0.4</v>
      </c>
      <c r="I23" s="210">
        <v>37</v>
      </c>
      <c r="J23" s="536">
        <v>26.6</v>
      </c>
      <c r="K23" s="1515">
        <v>3.6379999999999999</v>
      </c>
      <c r="L23" s="210">
        <v>2492.3420219999998</v>
      </c>
      <c r="M23" s="1515">
        <v>35.6637824930663</v>
      </c>
      <c r="N23" s="210">
        <v>7.2047369999999997</v>
      </c>
      <c r="O23" s="505"/>
      <c r="P23" s="3"/>
      <c r="R23" s="512"/>
      <c r="S23" s="2248"/>
      <c r="T23" s="2248"/>
      <c r="U23" s="2248"/>
      <c r="V23" s="2248"/>
      <c r="W23" s="2248"/>
      <c r="X23" s="2248"/>
      <c r="Y23" s="2248"/>
      <c r="Z23" s="2248"/>
      <c r="AA23" s="2248"/>
      <c r="AB23" s="2248"/>
      <c r="AC23" s="2248"/>
    </row>
    <row r="24" spans="1:29">
      <c r="A24" s="12"/>
      <c r="B24" s="1110"/>
      <c r="C24" s="1110" t="s">
        <v>942</v>
      </c>
      <c r="D24" s="881">
        <v>8320.8143980000004</v>
      </c>
      <c r="E24" s="210">
        <v>7433.5046009999996</v>
      </c>
      <c r="F24" s="536">
        <v>47.2</v>
      </c>
      <c r="G24" s="210">
        <v>11825.724861999999</v>
      </c>
      <c r="H24" s="536">
        <v>0.6</v>
      </c>
      <c r="I24" s="210">
        <v>58</v>
      </c>
      <c r="J24" s="536">
        <v>28.1</v>
      </c>
      <c r="K24" s="1515">
        <v>3.1629999999999998</v>
      </c>
      <c r="L24" s="210">
        <v>4694.0058879999997</v>
      </c>
      <c r="M24" s="1515">
        <v>39.693176890013802</v>
      </c>
      <c r="N24" s="210">
        <v>20.381789999999999</v>
      </c>
      <c r="O24" s="505"/>
      <c r="P24" s="3"/>
      <c r="R24" s="512"/>
      <c r="S24" s="2248"/>
      <c r="T24" s="2248"/>
      <c r="U24" s="2248"/>
      <c r="V24" s="2248"/>
      <c r="W24" s="2248"/>
      <c r="X24" s="2248"/>
      <c r="Y24" s="2248"/>
      <c r="Z24" s="2248"/>
      <c r="AA24" s="2248"/>
      <c r="AB24" s="2248"/>
      <c r="AC24" s="2248"/>
    </row>
    <row r="25" spans="1:29">
      <c r="A25" s="12"/>
      <c r="B25" s="1110"/>
      <c r="C25" s="1110" t="s">
        <v>943</v>
      </c>
      <c r="D25" s="881">
        <v>26145.562847000001</v>
      </c>
      <c r="E25" s="210">
        <v>13781.738722</v>
      </c>
      <c r="F25" s="536">
        <v>49.6</v>
      </c>
      <c r="G25" s="210">
        <v>32225.226460999998</v>
      </c>
      <c r="H25" s="536">
        <v>1.1000000000000001</v>
      </c>
      <c r="I25" s="210">
        <v>86</v>
      </c>
      <c r="J25" s="536">
        <v>23.7</v>
      </c>
      <c r="K25" s="1515">
        <v>3.2469999999999999</v>
      </c>
      <c r="L25" s="210">
        <v>14493.013580999999</v>
      </c>
      <c r="M25" s="1515">
        <v>44.9741248476249</v>
      </c>
      <c r="N25" s="210">
        <v>83.172623999999999</v>
      </c>
      <c r="O25" s="505"/>
      <c r="P25" s="3"/>
      <c r="R25" s="512"/>
      <c r="S25" s="2248"/>
      <c r="T25" s="2248"/>
      <c r="U25" s="2248"/>
      <c r="V25" s="2248"/>
      <c r="W25" s="2248"/>
      <c r="X25" s="2248"/>
      <c r="Y25" s="2248"/>
      <c r="Z25" s="2248"/>
      <c r="AA25" s="2248"/>
      <c r="AB25" s="2248"/>
      <c r="AC25" s="2248"/>
    </row>
    <row r="26" spans="1:29">
      <c r="A26" s="12"/>
      <c r="B26" s="1110"/>
      <c r="C26" s="1110" t="s">
        <v>3071</v>
      </c>
      <c r="D26" s="881">
        <v>24077.420213000001</v>
      </c>
      <c r="E26" s="210">
        <v>13193.492554</v>
      </c>
      <c r="F26" s="536">
        <v>48.8</v>
      </c>
      <c r="G26" s="210">
        <v>29822.458905</v>
      </c>
      <c r="H26" s="536">
        <v>1</v>
      </c>
      <c r="I26" s="210">
        <v>80</v>
      </c>
      <c r="J26" s="536">
        <v>24.1</v>
      </c>
      <c r="K26" s="1515">
        <v>3.2360000000000002</v>
      </c>
      <c r="L26" s="210">
        <v>13444.743306</v>
      </c>
      <c r="M26" s="1515">
        <v>45.082611560731699</v>
      </c>
      <c r="N26" s="210">
        <v>73.879113000000004</v>
      </c>
      <c r="O26" s="505"/>
      <c r="P26" s="3"/>
      <c r="R26" s="512"/>
      <c r="S26" s="2248"/>
      <c r="T26" s="2248"/>
      <c r="U26" s="2248"/>
      <c r="V26" s="2248"/>
      <c r="W26" s="2248"/>
      <c r="X26" s="2248"/>
      <c r="Y26" s="2248"/>
      <c r="Z26" s="2248"/>
      <c r="AA26" s="2248"/>
      <c r="AB26" s="2248"/>
      <c r="AC26" s="2248"/>
    </row>
    <row r="27" spans="1:29">
      <c r="A27" s="12"/>
      <c r="B27" s="1110"/>
      <c r="C27" s="1110" t="s">
        <v>3072</v>
      </c>
      <c r="D27" s="881">
        <v>2068.1426339999998</v>
      </c>
      <c r="E27" s="210">
        <v>588.24616800000001</v>
      </c>
      <c r="F27" s="536">
        <v>66.599999999999994</v>
      </c>
      <c r="G27" s="210">
        <v>2402.7675559999998</v>
      </c>
      <c r="H27" s="536">
        <v>1.9</v>
      </c>
      <c r="I27" s="210">
        <v>6</v>
      </c>
      <c r="J27" s="536">
        <v>19.600000000000001</v>
      </c>
      <c r="K27" s="1515">
        <v>3.3820000000000001</v>
      </c>
      <c r="L27" s="210">
        <v>1048.2702750000001</v>
      </c>
      <c r="M27" s="1515">
        <v>43.627619008852598</v>
      </c>
      <c r="N27" s="210">
        <v>9.2935110000000005</v>
      </c>
      <c r="O27" s="505"/>
      <c r="P27" s="3"/>
      <c r="R27" s="512"/>
      <c r="S27" s="2248"/>
      <c r="T27" s="2248"/>
      <c r="U27" s="2248"/>
      <c r="V27" s="2248"/>
      <c r="W27" s="2248"/>
      <c r="X27" s="2248"/>
      <c r="Y27" s="2248"/>
      <c r="Z27" s="2248"/>
      <c r="AA27" s="2248"/>
      <c r="AB27" s="2248"/>
      <c r="AC27" s="2248"/>
    </row>
    <row r="28" spans="1:29">
      <c r="A28" s="12"/>
      <c r="B28" s="1110"/>
      <c r="C28" s="1110" t="s">
        <v>944</v>
      </c>
      <c r="D28" s="881">
        <v>6587.0608579999998</v>
      </c>
      <c r="E28" s="210">
        <v>2114.5668609999998</v>
      </c>
      <c r="F28" s="536">
        <v>63.4</v>
      </c>
      <c r="G28" s="210">
        <v>6751.4584640000003</v>
      </c>
      <c r="H28" s="536">
        <v>4</v>
      </c>
      <c r="I28" s="210">
        <v>23</v>
      </c>
      <c r="J28" s="536">
        <v>16.100000000000001</v>
      </c>
      <c r="K28" s="1515">
        <v>4.2960000000000003</v>
      </c>
      <c r="L28" s="210">
        <v>2870.4739009999998</v>
      </c>
      <c r="M28" s="1515">
        <v>42.516352819259502</v>
      </c>
      <c r="N28" s="210">
        <v>43.244489999999999</v>
      </c>
      <c r="O28" s="505"/>
      <c r="P28" s="3"/>
      <c r="R28" s="512"/>
      <c r="S28" s="2248"/>
      <c r="T28" s="2248"/>
      <c r="U28" s="2248"/>
      <c r="V28" s="2248"/>
      <c r="W28" s="2248"/>
      <c r="X28" s="2248"/>
      <c r="Y28" s="2248"/>
      <c r="Z28" s="2248"/>
      <c r="AA28" s="2248"/>
      <c r="AB28" s="2248"/>
      <c r="AC28" s="2248"/>
    </row>
    <row r="29" spans="1:29">
      <c r="A29" s="12"/>
      <c r="B29" s="1110"/>
      <c r="C29" s="1110" t="s">
        <v>3073</v>
      </c>
      <c r="D29" s="210">
        <v>5257.3654729999998</v>
      </c>
      <c r="E29" s="210">
        <v>1153.7285910000001</v>
      </c>
      <c r="F29" s="536">
        <v>69.2</v>
      </c>
      <c r="G29" s="210">
        <v>5383.1319450000001</v>
      </c>
      <c r="H29" s="536">
        <v>3.3</v>
      </c>
      <c r="I29" s="210">
        <v>19</v>
      </c>
      <c r="J29" s="536">
        <v>15.7</v>
      </c>
      <c r="K29" s="1515">
        <v>4.0780000000000003</v>
      </c>
      <c r="L29" s="210">
        <v>2109.8943859999999</v>
      </c>
      <c r="M29" s="1515">
        <v>39.194550822030799</v>
      </c>
      <c r="N29" s="210">
        <v>27.546932999999999</v>
      </c>
      <c r="O29" s="505"/>
      <c r="P29" s="3"/>
      <c r="R29" s="512"/>
      <c r="S29" s="2248"/>
      <c r="T29" s="2248"/>
      <c r="U29" s="2248"/>
      <c r="V29" s="2248"/>
      <c r="W29" s="2248"/>
      <c r="X29" s="2248"/>
      <c r="Y29" s="2248"/>
      <c r="Z29" s="2248"/>
      <c r="AA29" s="2248"/>
      <c r="AB29" s="2248"/>
      <c r="AC29" s="2248"/>
    </row>
    <row r="30" spans="1:29">
      <c r="A30" s="12"/>
      <c r="B30" s="1110"/>
      <c r="C30" s="1110" t="s">
        <v>3074</v>
      </c>
      <c r="D30" s="210">
        <v>1329.695385</v>
      </c>
      <c r="E30" s="210">
        <v>960.83826999999997</v>
      </c>
      <c r="F30" s="536">
        <v>56.4</v>
      </c>
      <c r="G30" s="210">
        <v>1368.326519</v>
      </c>
      <c r="H30" s="536">
        <v>6.5</v>
      </c>
      <c r="I30" s="210">
        <v>4</v>
      </c>
      <c r="J30" s="536">
        <v>17.5</v>
      </c>
      <c r="K30" s="1515">
        <v>5.1539999999999999</v>
      </c>
      <c r="L30" s="210">
        <v>760.57951500000001</v>
      </c>
      <c r="M30" s="1515">
        <v>55.584650625338099</v>
      </c>
      <c r="N30" s="210">
        <v>15.697557</v>
      </c>
      <c r="O30" s="505"/>
      <c r="P30" s="3"/>
      <c r="R30" s="512"/>
      <c r="S30" s="2248"/>
      <c r="T30" s="2248"/>
      <c r="U30" s="2248"/>
      <c r="V30" s="2248"/>
      <c r="W30" s="2248"/>
      <c r="X30" s="2248"/>
      <c r="Y30" s="2248"/>
      <c r="Z30" s="2248"/>
      <c r="AA30" s="2248"/>
      <c r="AB30" s="2248"/>
      <c r="AC30" s="2248"/>
    </row>
    <row r="31" spans="1:29">
      <c r="A31" s="12"/>
      <c r="B31" s="1110"/>
      <c r="C31" s="1110" t="s">
        <v>945</v>
      </c>
      <c r="D31" s="881">
        <v>6.4458000000000001E-2</v>
      </c>
      <c r="E31" s="210">
        <v>0</v>
      </c>
      <c r="F31" s="536"/>
      <c r="G31" s="210">
        <v>6.4458000000000001E-2</v>
      </c>
      <c r="H31" s="536">
        <v>19.100000000000001</v>
      </c>
      <c r="I31" s="210">
        <v>1</v>
      </c>
      <c r="J31" s="536">
        <v>20.100000000000001</v>
      </c>
      <c r="K31" s="1515">
        <v>1</v>
      </c>
      <c r="L31" s="210">
        <v>3.8114000000000002E-2</v>
      </c>
      <c r="M31" s="1515">
        <v>59.129976108473699</v>
      </c>
      <c r="N31" s="210">
        <v>2.4659999999999999E-3</v>
      </c>
      <c r="O31" s="505"/>
      <c r="P31" s="3"/>
      <c r="R31" s="512"/>
      <c r="S31" s="2248"/>
      <c r="T31" s="2248"/>
      <c r="U31" s="2248"/>
      <c r="V31" s="2248"/>
      <c r="W31" s="2248"/>
      <c r="X31" s="2248"/>
      <c r="Y31" s="2248"/>
      <c r="Z31" s="2248"/>
      <c r="AA31" s="2248"/>
      <c r="AB31" s="2248"/>
      <c r="AC31" s="2248"/>
    </row>
    <row r="32" spans="1:29">
      <c r="A32" s="12"/>
      <c r="B32" s="1110"/>
      <c r="C32" s="1110" t="s">
        <v>3075</v>
      </c>
      <c r="D32" s="210">
        <v>6.4458000000000001E-2</v>
      </c>
      <c r="E32" s="210">
        <v>0</v>
      </c>
      <c r="F32" s="536"/>
      <c r="G32" s="210">
        <v>6.4458000000000001E-2</v>
      </c>
      <c r="H32" s="536">
        <v>19.100000000000001</v>
      </c>
      <c r="I32" s="210">
        <v>1</v>
      </c>
      <c r="J32" s="536">
        <v>20.100000000000001</v>
      </c>
      <c r="K32" s="1515">
        <v>1</v>
      </c>
      <c r="L32" s="210">
        <v>3.8114000000000002E-2</v>
      </c>
      <c r="M32" s="1515">
        <v>59.129976108473699</v>
      </c>
      <c r="N32" s="210">
        <v>2.4659999999999999E-3</v>
      </c>
      <c r="O32" s="505"/>
      <c r="P32" s="3"/>
      <c r="R32" s="512"/>
      <c r="S32" s="2248"/>
      <c r="T32" s="2248"/>
      <c r="U32" s="2248"/>
      <c r="V32" s="2248"/>
      <c r="W32" s="2248"/>
      <c r="X32" s="2248"/>
      <c r="Y32" s="2248"/>
      <c r="Z32" s="2248"/>
      <c r="AA32" s="2248"/>
      <c r="AB32" s="2248"/>
      <c r="AC32" s="2248"/>
    </row>
    <row r="33" spans="1:30">
      <c r="A33" s="12"/>
      <c r="B33" s="1110"/>
      <c r="C33" s="1110" t="s">
        <v>3076</v>
      </c>
      <c r="D33" s="210">
        <v>0</v>
      </c>
      <c r="E33" s="210">
        <v>0</v>
      </c>
      <c r="F33" s="536"/>
      <c r="G33" s="210">
        <v>0</v>
      </c>
      <c r="H33" s="536"/>
      <c r="I33" s="210"/>
      <c r="J33" s="536"/>
      <c r="K33" s="1515"/>
      <c r="L33" s="210">
        <v>0</v>
      </c>
      <c r="M33" s="1515">
        <v>0</v>
      </c>
      <c r="N33" s="210">
        <v>0</v>
      </c>
      <c r="O33" s="505"/>
      <c r="P33" s="3"/>
      <c r="R33" s="512"/>
      <c r="S33" s="2248"/>
      <c r="T33" s="2248"/>
      <c r="U33" s="2248"/>
      <c r="V33" s="2248"/>
      <c r="W33" s="2248"/>
      <c r="X33" s="2248"/>
      <c r="Y33" s="2248"/>
      <c r="Z33" s="2248"/>
      <c r="AA33" s="2248"/>
      <c r="AB33" s="2248"/>
      <c r="AC33" s="2248"/>
    </row>
    <row r="34" spans="1:30">
      <c r="A34" s="12"/>
      <c r="B34" s="1110"/>
      <c r="C34" s="1110" t="s">
        <v>3077</v>
      </c>
      <c r="D34" s="210">
        <v>0</v>
      </c>
      <c r="E34" s="210">
        <v>0</v>
      </c>
      <c r="F34" s="536"/>
      <c r="G34" s="210">
        <v>0</v>
      </c>
      <c r="H34" s="536"/>
      <c r="I34" s="210"/>
      <c r="J34" s="536"/>
      <c r="K34" s="1515"/>
      <c r="L34" s="210">
        <v>0</v>
      </c>
      <c r="M34" s="1515">
        <v>0</v>
      </c>
      <c r="N34" s="210">
        <v>0</v>
      </c>
      <c r="O34" s="505"/>
      <c r="P34" s="3"/>
      <c r="R34" s="512"/>
      <c r="S34" s="2248"/>
      <c r="T34" s="2248"/>
      <c r="U34" s="2248"/>
      <c r="V34" s="2248"/>
      <c r="W34" s="2248"/>
      <c r="X34" s="2248"/>
      <c r="Y34" s="2248"/>
      <c r="Z34" s="2248"/>
      <c r="AA34" s="2248"/>
      <c r="AB34" s="2248"/>
      <c r="AC34" s="2248"/>
    </row>
    <row r="35" spans="1:30">
      <c r="A35" s="12"/>
      <c r="B35" s="1110"/>
      <c r="C35" s="1110" t="s">
        <v>946</v>
      </c>
      <c r="D35" s="881">
        <v>3908.6008470000002</v>
      </c>
      <c r="E35" s="210">
        <v>37.073283000000004</v>
      </c>
      <c r="F35" s="536">
        <v>100</v>
      </c>
      <c r="G35" s="210">
        <v>3830.4787329999999</v>
      </c>
      <c r="H35" s="536">
        <v>100</v>
      </c>
      <c r="I35" s="210">
        <v>6</v>
      </c>
      <c r="J35" s="536">
        <v>22.9</v>
      </c>
      <c r="K35" s="1515">
        <v>2.726</v>
      </c>
      <c r="L35" s="210">
        <v>2239.385671</v>
      </c>
      <c r="M35" s="1515">
        <v>58.462292237976499</v>
      </c>
      <c r="N35" s="210">
        <v>822.34908600000006</v>
      </c>
      <c r="O35" s="1340">
        <v>-883.14784299999997</v>
      </c>
      <c r="P35" s="3"/>
      <c r="R35" s="512"/>
      <c r="S35" s="2248"/>
      <c r="T35" s="2248"/>
      <c r="U35" s="2248"/>
      <c r="V35" s="2248"/>
      <c r="W35" s="2248"/>
      <c r="X35" s="2248"/>
      <c r="Y35" s="2248"/>
      <c r="Z35" s="2248"/>
      <c r="AA35" s="2248"/>
      <c r="AB35" s="2248"/>
      <c r="AC35" s="2248"/>
      <c r="AD35" s="2248"/>
    </row>
    <row r="36" spans="1:30">
      <c r="A36" s="12"/>
      <c r="B36" s="2255" t="s">
        <v>3078</v>
      </c>
      <c r="C36" s="2255"/>
      <c r="D36" s="556">
        <v>61297.268508000001</v>
      </c>
      <c r="E36" s="556">
        <v>31107.653844</v>
      </c>
      <c r="F36" s="2256">
        <v>49.352861933778101</v>
      </c>
      <c r="G36" s="2257">
        <v>73319.871551999997</v>
      </c>
      <c r="H36" s="2256">
        <v>6.1371000000000002</v>
      </c>
      <c r="I36" s="556">
        <v>242</v>
      </c>
      <c r="J36" s="2256">
        <v>24.169699999999999</v>
      </c>
      <c r="K36" s="742">
        <v>3.29</v>
      </c>
      <c r="L36" s="2257">
        <v>29189.308604000002</v>
      </c>
      <c r="M36" s="742">
        <v>39.810910720565502</v>
      </c>
      <c r="N36" s="556">
        <v>980.95841499999995</v>
      </c>
      <c r="O36" s="556">
        <v>-883.14784299999997</v>
      </c>
      <c r="P36" s="3"/>
      <c r="R36" s="512"/>
      <c r="V36" s="2248"/>
      <c r="W36" s="2248"/>
      <c r="X36" s="2248"/>
      <c r="Y36" s="2248"/>
      <c r="Z36" s="2248"/>
      <c r="AA36" s="2248"/>
      <c r="AB36" s="2248"/>
      <c r="AC36" s="2248"/>
      <c r="AD36" s="2248"/>
    </row>
    <row r="37" spans="1:30">
      <c r="A37" s="12"/>
      <c r="B37" s="1110"/>
      <c r="C37" s="1110"/>
      <c r="D37" s="2258"/>
      <c r="E37" s="2258"/>
      <c r="F37" s="536"/>
      <c r="G37" s="2259"/>
      <c r="H37" s="536"/>
      <c r="I37" s="210"/>
      <c r="J37" s="536"/>
      <c r="K37" s="1515"/>
      <c r="L37" s="2259"/>
      <c r="M37" s="1515"/>
      <c r="N37" s="210"/>
      <c r="O37" s="210"/>
      <c r="P37" s="3"/>
      <c r="R37" s="512"/>
      <c r="V37" s="2248"/>
      <c r="W37" s="2248"/>
      <c r="X37" s="2248"/>
      <c r="Y37" s="2248"/>
      <c r="Z37" s="2248"/>
      <c r="AA37" s="2248"/>
      <c r="AB37" s="2248"/>
      <c r="AC37" s="2248"/>
      <c r="AD37" s="2248"/>
    </row>
    <row r="38" spans="1:30">
      <c r="A38" s="12"/>
      <c r="B38" s="1244" t="s">
        <v>3079</v>
      </c>
      <c r="C38" s="1110"/>
      <c r="D38" s="505"/>
      <c r="E38" s="505"/>
      <c r="F38" s="3"/>
      <c r="G38" s="505"/>
      <c r="H38" s="2260"/>
      <c r="I38" s="505"/>
      <c r="J38" s="505"/>
      <c r="K38" s="2261"/>
      <c r="L38" s="505"/>
      <c r="M38" s="505"/>
      <c r="N38" s="505"/>
      <c r="O38" s="2"/>
      <c r="P38" s="3"/>
    </row>
    <row r="39" spans="1:30">
      <c r="A39" s="12"/>
      <c r="B39" s="1110"/>
      <c r="C39" s="1110" t="s">
        <v>939</v>
      </c>
      <c r="D39" s="210">
        <v>0</v>
      </c>
      <c r="E39" s="210">
        <v>0</v>
      </c>
      <c r="F39" s="536"/>
      <c r="G39" s="210">
        <v>0</v>
      </c>
      <c r="H39" s="536"/>
      <c r="I39" s="210"/>
      <c r="J39" s="536"/>
      <c r="K39" s="536"/>
      <c r="L39" s="210">
        <v>0</v>
      </c>
      <c r="M39" s="536">
        <v>0</v>
      </c>
      <c r="N39" s="210">
        <v>0</v>
      </c>
      <c r="O39" s="210">
        <v>0</v>
      </c>
      <c r="P39" s="3"/>
    </row>
    <row r="40" spans="1:30">
      <c r="A40" s="12"/>
      <c r="B40" s="1110"/>
      <c r="C40" s="1110" t="s">
        <v>3069</v>
      </c>
      <c r="D40" s="210">
        <v>0</v>
      </c>
      <c r="E40" s="210">
        <v>0</v>
      </c>
      <c r="F40" s="536"/>
      <c r="G40" s="210">
        <v>0</v>
      </c>
      <c r="H40" s="536"/>
      <c r="I40" s="210"/>
      <c r="J40" s="536"/>
      <c r="K40" s="536"/>
      <c r="L40" s="210">
        <v>0</v>
      </c>
      <c r="M40" s="536">
        <v>0</v>
      </c>
      <c r="N40" s="210">
        <v>0</v>
      </c>
      <c r="O40" s="210">
        <v>0</v>
      </c>
      <c r="P40" s="3"/>
    </row>
    <row r="41" spans="1:30">
      <c r="A41" s="12"/>
      <c r="B41" s="1110"/>
      <c r="C41" s="1110" t="s">
        <v>3070</v>
      </c>
      <c r="D41" s="210">
        <v>0</v>
      </c>
      <c r="E41" s="210">
        <v>0</v>
      </c>
      <c r="F41" s="536"/>
      <c r="G41" s="210">
        <v>0</v>
      </c>
      <c r="H41" s="536"/>
      <c r="I41" s="210"/>
      <c r="J41" s="536"/>
      <c r="K41" s="536"/>
      <c r="L41" s="210">
        <v>0</v>
      </c>
      <c r="M41" s="536">
        <v>0</v>
      </c>
      <c r="N41" s="210">
        <v>0</v>
      </c>
      <c r="O41" s="210">
        <v>0</v>
      </c>
      <c r="P41" s="3"/>
      <c r="R41" s="506"/>
      <c r="S41" s="506"/>
    </row>
    <row r="42" spans="1:30">
      <c r="A42" s="12"/>
      <c r="B42" s="1110"/>
      <c r="C42" s="1110" t="s">
        <v>940</v>
      </c>
      <c r="D42" s="210">
        <v>0</v>
      </c>
      <c r="E42" s="210">
        <v>0</v>
      </c>
      <c r="F42" s="536"/>
      <c r="G42" s="210">
        <v>0</v>
      </c>
      <c r="H42" s="536"/>
      <c r="I42" s="210"/>
      <c r="J42" s="536"/>
      <c r="K42" s="536"/>
      <c r="L42" s="210">
        <v>0</v>
      </c>
      <c r="M42" s="536">
        <v>0</v>
      </c>
      <c r="N42" s="210">
        <v>0</v>
      </c>
      <c r="O42" s="210">
        <v>0</v>
      </c>
      <c r="P42" s="3"/>
      <c r="R42" s="506"/>
      <c r="S42" s="506"/>
    </row>
    <row r="43" spans="1:30">
      <c r="A43" s="12"/>
      <c r="B43" s="1110"/>
      <c r="C43" s="1110" t="s">
        <v>941</v>
      </c>
      <c r="D43" s="210">
        <v>0</v>
      </c>
      <c r="E43" s="210">
        <v>0</v>
      </c>
      <c r="F43" s="536"/>
      <c r="G43" s="210">
        <v>0</v>
      </c>
      <c r="H43" s="536"/>
      <c r="I43" s="210"/>
      <c r="J43" s="536"/>
      <c r="K43" s="536"/>
      <c r="L43" s="210">
        <v>0</v>
      </c>
      <c r="M43" s="536">
        <v>0</v>
      </c>
      <c r="N43" s="210">
        <v>0</v>
      </c>
      <c r="O43" s="210">
        <v>0</v>
      </c>
      <c r="P43" s="3"/>
      <c r="R43" s="506"/>
      <c r="S43" s="506"/>
    </row>
    <row r="44" spans="1:30">
      <c r="A44" s="12"/>
      <c r="B44" s="1110"/>
      <c r="C44" s="1110" t="s">
        <v>942</v>
      </c>
      <c r="D44" s="210">
        <v>0</v>
      </c>
      <c r="E44" s="210">
        <v>0</v>
      </c>
      <c r="F44" s="536"/>
      <c r="G44" s="210">
        <v>0</v>
      </c>
      <c r="H44" s="536"/>
      <c r="I44" s="210"/>
      <c r="J44" s="536"/>
      <c r="K44" s="536"/>
      <c r="L44" s="210">
        <v>0</v>
      </c>
      <c r="M44" s="536">
        <v>0</v>
      </c>
      <c r="N44" s="210">
        <v>0</v>
      </c>
      <c r="O44" s="210">
        <v>0</v>
      </c>
      <c r="P44" s="3"/>
      <c r="R44" s="506"/>
      <c r="S44" s="506"/>
    </row>
    <row r="45" spans="1:30">
      <c r="A45" s="12"/>
      <c r="B45" s="1110"/>
      <c r="C45" s="1110" t="s">
        <v>943</v>
      </c>
      <c r="D45" s="210">
        <v>7.5843309999999997</v>
      </c>
      <c r="E45" s="210">
        <v>0</v>
      </c>
      <c r="F45" s="536"/>
      <c r="G45" s="210">
        <v>7.5843309999999997</v>
      </c>
      <c r="H45" s="536">
        <v>1.2</v>
      </c>
      <c r="I45" s="210">
        <v>1</v>
      </c>
      <c r="J45" s="536">
        <v>27.4</v>
      </c>
      <c r="K45" s="536">
        <v>1</v>
      </c>
      <c r="L45" s="210">
        <v>2.6905030000000001</v>
      </c>
      <c r="M45" s="536">
        <v>35.474493399615604</v>
      </c>
      <c r="N45" s="210">
        <v>2.5085E-2</v>
      </c>
      <c r="O45" s="210">
        <v>0</v>
      </c>
      <c r="P45" s="3"/>
      <c r="R45" s="506"/>
      <c r="S45" s="506"/>
    </row>
    <row r="46" spans="1:30">
      <c r="A46" s="12"/>
      <c r="B46" s="1110"/>
      <c r="C46" s="1110" t="s">
        <v>3071</v>
      </c>
      <c r="D46" s="210">
        <v>7.5843309999999997</v>
      </c>
      <c r="E46" s="210">
        <v>0</v>
      </c>
      <c r="F46" s="536"/>
      <c r="G46" s="210">
        <v>7.5843309999999997</v>
      </c>
      <c r="H46" s="536">
        <v>1.2</v>
      </c>
      <c r="I46" s="210">
        <v>1</v>
      </c>
      <c r="J46" s="536">
        <v>27.4</v>
      </c>
      <c r="K46" s="536">
        <v>1</v>
      </c>
      <c r="L46" s="210">
        <v>2.6905030000000001</v>
      </c>
      <c r="M46" s="536">
        <v>35.474493399615604</v>
      </c>
      <c r="N46" s="210">
        <v>2.5085E-2</v>
      </c>
      <c r="O46" s="210">
        <v>0</v>
      </c>
      <c r="P46" s="3"/>
      <c r="R46" s="506"/>
      <c r="S46" s="506"/>
    </row>
    <row r="47" spans="1:30">
      <c r="A47" s="12"/>
      <c r="B47" s="1110"/>
      <c r="C47" s="1110" t="s">
        <v>3072</v>
      </c>
      <c r="D47" s="210">
        <v>0</v>
      </c>
      <c r="E47" s="210">
        <v>0</v>
      </c>
      <c r="F47" s="536"/>
      <c r="G47" s="210">
        <v>0</v>
      </c>
      <c r="H47" s="536"/>
      <c r="I47" s="210"/>
      <c r="J47" s="536"/>
      <c r="K47" s="536"/>
      <c r="L47" s="210">
        <v>0</v>
      </c>
      <c r="M47" s="536">
        <v>0</v>
      </c>
      <c r="N47" s="210">
        <v>0</v>
      </c>
      <c r="O47" s="210">
        <v>0</v>
      </c>
      <c r="P47" s="3"/>
      <c r="R47" s="506"/>
      <c r="S47" s="506"/>
    </row>
    <row r="48" spans="1:30">
      <c r="A48" s="12"/>
      <c r="B48" s="1110"/>
      <c r="C48" s="1110" t="s">
        <v>944</v>
      </c>
      <c r="D48" s="210">
        <v>328.43547100000001</v>
      </c>
      <c r="E48" s="210">
        <v>0</v>
      </c>
      <c r="F48" s="536"/>
      <c r="G48" s="210">
        <v>328.43547100000001</v>
      </c>
      <c r="H48" s="536">
        <v>3.4</v>
      </c>
      <c r="I48" s="210">
        <v>3</v>
      </c>
      <c r="J48" s="536">
        <v>28.5</v>
      </c>
      <c r="K48" s="536">
        <v>1</v>
      </c>
      <c r="L48" s="210">
        <v>216.77860899999999</v>
      </c>
      <c r="M48" s="536">
        <v>66.0034095403782</v>
      </c>
      <c r="N48" s="210">
        <v>3.1526380000000001</v>
      </c>
      <c r="O48" s="210">
        <v>0</v>
      </c>
      <c r="P48" s="3"/>
      <c r="R48" s="506"/>
      <c r="S48" s="506"/>
    </row>
    <row r="49" spans="1:19">
      <c r="A49" s="12"/>
      <c r="B49" s="1110"/>
      <c r="C49" s="1110" t="s">
        <v>3073</v>
      </c>
      <c r="D49" s="210">
        <v>328.43547100000001</v>
      </c>
      <c r="E49" s="210">
        <v>0</v>
      </c>
      <c r="F49" s="536"/>
      <c r="G49" s="210">
        <v>328.43547100000001</v>
      </c>
      <c r="H49" s="536">
        <v>3.4</v>
      </c>
      <c r="I49" s="210">
        <v>3</v>
      </c>
      <c r="J49" s="536">
        <v>28.5</v>
      </c>
      <c r="K49" s="536">
        <v>1</v>
      </c>
      <c r="L49" s="210">
        <v>216.77860899999999</v>
      </c>
      <c r="M49" s="536">
        <v>66.0034095403782</v>
      </c>
      <c r="N49" s="210">
        <v>3.1526380000000001</v>
      </c>
      <c r="O49" s="210">
        <v>0</v>
      </c>
      <c r="P49" s="3"/>
      <c r="R49" s="506"/>
      <c r="S49" s="506"/>
    </row>
    <row r="50" spans="1:19">
      <c r="A50" s="12"/>
      <c r="B50" s="1110"/>
      <c r="C50" s="1110" t="s">
        <v>3074</v>
      </c>
      <c r="D50" s="210">
        <v>0</v>
      </c>
      <c r="E50" s="210">
        <v>0</v>
      </c>
      <c r="F50" s="536"/>
      <c r="G50" s="210">
        <v>0</v>
      </c>
      <c r="H50" s="536"/>
      <c r="I50" s="210"/>
      <c r="J50" s="536"/>
      <c r="K50" s="536"/>
      <c r="L50" s="210">
        <v>0</v>
      </c>
      <c r="M50" s="536">
        <v>0</v>
      </c>
      <c r="N50" s="210">
        <v>0</v>
      </c>
      <c r="O50" s="210">
        <v>0</v>
      </c>
      <c r="P50" s="3"/>
      <c r="R50" s="506"/>
      <c r="S50" s="506"/>
    </row>
    <row r="51" spans="1:19">
      <c r="A51" s="12"/>
      <c r="B51" s="1110"/>
      <c r="C51" s="1110" t="s">
        <v>945</v>
      </c>
      <c r="D51" s="210">
        <v>0</v>
      </c>
      <c r="E51" s="210">
        <v>0</v>
      </c>
      <c r="F51" s="536"/>
      <c r="G51" s="210">
        <v>0</v>
      </c>
      <c r="H51" s="536"/>
      <c r="I51" s="210"/>
      <c r="J51" s="536"/>
      <c r="K51" s="536"/>
      <c r="L51" s="210">
        <v>0</v>
      </c>
      <c r="M51" s="536">
        <v>0</v>
      </c>
      <c r="N51" s="210">
        <v>0</v>
      </c>
      <c r="O51" s="210">
        <v>0</v>
      </c>
      <c r="P51" s="3"/>
      <c r="R51" s="506"/>
      <c r="S51" s="506"/>
    </row>
    <row r="52" spans="1:19">
      <c r="A52" s="12"/>
      <c r="B52" s="1110"/>
      <c r="C52" s="1110" t="s">
        <v>3075</v>
      </c>
      <c r="D52" s="210">
        <v>0</v>
      </c>
      <c r="E52" s="210">
        <v>0</v>
      </c>
      <c r="F52" s="536"/>
      <c r="G52" s="210">
        <v>0</v>
      </c>
      <c r="H52" s="536"/>
      <c r="I52" s="210"/>
      <c r="J52" s="536"/>
      <c r="K52" s="536"/>
      <c r="L52" s="210">
        <v>0</v>
      </c>
      <c r="M52" s="536">
        <v>0</v>
      </c>
      <c r="N52" s="210">
        <v>0</v>
      </c>
      <c r="O52" s="210">
        <v>0</v>
      </c>
      <c r="P52" s="3"/>
      <c r="R52" s="506"/>
      <c r="S52" s="506"/>
    </row>
    <row r="53" spans="1:19">
      <c r="A53" s="12"/>
      <c r="B53" s="1110"/>
      <c r="C53" s="1110" t="s">
        <v>3076</v>
      </c>
      <c r="D53" s="210">
        <v>0</v>
      </c>
      <c r="E53" s="210">
        <v>0</v>
      </c>
      <c r="F53" s="536"/>
      <c r="G53" s="210">
        <v>0</v>
      </c>
      <c r="H53" s="536"/>
      <c r="I53" s="210"/>
      <c r="J53" s="536"/>
      <c r="K53" s="536"/>
      <c r="L53" s="210">
        <v>0</v>
      </c>
      <c r="M53" s="536">
        <v>0</v>
      </c>
      <c r="N53" s="210">
        <v>0</v>
      </c>
      <c r="O53" s="210">
        <v>0</v>
      </c>
      <c r="P53" s="3"/>
      <c r="R53" s="506"/>
      <c r="S53" s="506"/>
    </row>
    <row r="54" spans="1:19">
      <c r="A54" s="12"/>
      <c r="B54" s="1110"/>
      <c r="C54" s="1110" t="s">
        <v>3077</v>
      </c>
      <c r="D54" s="210">
        <v>0</v>
      </c>
      <c r="E54" s="210">
        <v>0</v>
      </c>
      <c r="F54" s="536"/>
      <c r="G54" s="210">
        <v>0</v>
      </c>
      <c r="H54" s="536"/>
      <c r="I54" s="210"/>
      <c r="J54" s="536"/>
      <c r="K54" s="536"/>
      <c r="L54" s="210">
        <v>0</v>
      </c>
      <c r="M54" s="536">
        <v>0</v>
      </c>
      <c r="N54" s="210">
        <v>0</v>
      </c>
      <c r="O54" s="210">
        <v>0</v>
      </c>
      <c r="P54" s="3"/>
      <c r="R54" s="506"/>
    </row>
    <row r="55" spans="1:19">
      <c r="A55" s="12"/>
      <c r="B55" s="1110"/>
      <c r="C55" s="1110" t="s">
        <v>946</v>
      </c>
      <c r="D55" s="210">
        <v>0</v>
      </c>
      <c r="E55" s="210">
        <v>0</v>
      </c>
      <c r="F55" s="536"/>
      <c r="G55" s="210">
        <v>0</v>
      </c>
      <c r="H55" s="536"/>
      <c r="I55" s="210"/>
      <c r="J55" s="536"/>
      <c r="K55" s="536"/>
      <c r="L55" s="210">
        <v>0</v>
      </c>
      <c r="M55" s="536">
        <v>0</v>
      </c>
      <c r="N55" s="210">
        <v>0</v>
      </c>
      <c r="O55" s="210">
        <v>0</v>
      </c>
      <c r="P55" s="3"/>
      <c r="Q55" s="3"/>
      <c r="R55" s="1115"/>
    </row>
    <row r="56" spans="1:19">
      <c r="A56" s="12"/>
      <c r="B56" s="2255" t="s">
        <v>3080</v>
      </c>
      <c r="C56" s="2255"/>
      <c r="D56" s="556">
        <v>336.01980200000003</v>
      </c>
      <c r="E56" s="556">
        <v>0</v>
      </c>
      <c r="F56" s="2256"/>
      <c r="G56" s="556">
        <v>336.01980200000003</v>
      </c>
      <c r="H56" s="2256">
        <v>3.3376999999999999</v>
      </c>
      <c r="I56" s="556">
        <v>4</v>
      </c>
      <c r="J56" s="2256">
        <v>28.4832</v>
      </c>
      <c r="K56" s="2256">
        <v>1</v>
      </c>
      <c r="L56" s="556">
        <v>219.469112</v>
      </c>
      <c r="M56" s="2256">
        <v>65.314338825781505</v>
      </c>
      <c r="N56" s="556">
        <v>3.1777229999999999</v>
      </c>
      <c r="O56" s="556">
        <v>0</v>
      </c>
      <c r="P56" s="3"/>
      <c r="Q56" s="3"/>
      <c r="R56" s="1115"/>
    </row>
    <row r="57" spans="1:19">
      <c r="A57" s="12"/>
      <c r="B57" s="1110"/>
      <c r="C57" s="1110"/>
      <c r="D57" s="210"/>
      <c r="E57" s="210"/>
      <c r="F57" s="536"/>
      <c r="G57" s="210"/>
      <c r="H57" s="536"/>
      <c r="I57" s="210"/>
      <c r="J57" s="536"/>
      <c r="K57" s="536"/>
      <c r="L57" s="210"/>
      <c r="M57" s="536"/>
      <c r="N57" s="210"/>
      <c r="O57" s="210"/>
      <c r="P57" s="3"/>
      <c r="Q57" s="3"/>
      <c r="R57" s="1115"/>
    </row>
    <row r="58" spans="1:19">
      <c r="A58" s="12"/>
      <c r="B58" s="1244" t="s">
        <v>1046</v>
      </c>
      <c r="C58" s="1110"/>
      <c r="D58" s="3"/>
      <c r="E58" s="3"/>
      <c r="F58" s="3"/>
      <c r="G58" s="3"/>
      <c r="H58" s="2260"/>
      <c r="I58" s="3"/>
      <c r="J58" s="2262"/>
      <c r="K58" s="2263"/>
      <c r="L58" s="3"/>
      <c r="M58" s="575"/>
      <c r="N58" s="948"/>
      <c r="O58" s="2"/>
      <c r="P58" s="3"/>
      <c r="Q58" s="3"/>
      <c r="R58" s="1115"/>
    </row>
    <row r="59" spans="1:19">
      <c r="A59" s="12"/>
      <c r="B59" s="1110"/>
      <c r="C59" s="1110" t="s">
        <v>939</v>
      </c>
      <c r="D59" s="1541">
        <v>33304.032743999996</v>
      </c>
      <c r="E59" s="210">
        <v>24264.083729000002</v>
      </c>
      <c r="F59" s="536">
        <v>46.3</v>
      </c>
      <c r="G59" s="210">
        <v>40910.026726999997</v>
      </c>
      <c r="H59" s="536">
        <v>0.1</v>
      </c>
      <c r="I59" s="210">
        <v>1248</v>
      </c>
      <c r="J59" s="536">
        <v>27.2</v>
      </c>
      <c r="K59" s="536">
        <v>1.8580000000000001</v>
      </c>
      <c r="L59" s="210">
        <v>4493.2440189999998</v>
      </c>
      <c r="M59" s="536">
        <v>10.9832341322684</v>
      </c>
      <c r="N59" s="210">
        <v>8.0544449999999994</v>
      </c>
      <c r="O59" s="210">
        <v>0</v>
      </c>
      <c r="P59" s="3"/>
      <c r="R59" s="506"/>
      <c r="S59" s="498"/>
    </row>
    <row r="60" spans="1:19">
      <c r="A60" s="12"/>
      <c r="B60" s="1110"/>
      <c r="C60" s="1110" t="s">
        <v>3069</v>
      </c>
      <c r="D60" s="210">
        <v>24191.556831999998</v>
      </c>
      <c r="E60" s="210">
        <v>17857.847559000002</v>
      </c>
      <c r="F60" s="536">
        <v>45.9</v>
      </c>
      <c r="G60" s="210">
        <v>30662.040377000001</v>
      </c>
      <c r="H60" s="536">
        <v>0.1</v>
      </c>
      <c r="I60" s="210">
        <v>209</v>
      </c>
      <c r="J60" s="536">
        <v>27.6</v>
      </c>
      <c r="K60" s="536">
        <v>1.77</v>
      </c>
      <c r="L60" s="210">
        <v>2798.7478120000001</v>
      </c>
      <c r="M60" s="536">
        <v>9.1277285450950494</v>
      </c>
      <c r="N60" s="210">
        <v>4.789034</v>
      </c>
      <c r="O60" s="210">
        <v>0</v>
      </c>
      <c r="P60" s="3"/>
      <c r="R60" s="506"/>
      <c r="S60" s="498"/>
    </row>
    <row r="61" spans="1:19">
      <c r="A61" s="12"/>
      <c r="B61" s="1110"/>
      <c r="C61" s="1110" t="s">
        <v>3070</v>
      </c>
      <c r="D61" s="210">
        <v>9112.4759119999999</v>
      </c>
      <c r="E61" s="210">
        <v>6406.2361700000001</v>
      </c>
      <c r="F61" s="536">
        <v>47.4</v>
      </c>
      <c r="G61" s="210">
        <v>10247.986349999999</v>
      </c>
      <c r="H61" s="536">
        <v>0.1</v>
      </c>
      <c r="I61" s="210">
        <v>1039</v>
      </c>
      <c r="J61" s="536">
        <v>26</v>
      </c>
      <c r="K61" s="536">
        <v>2.1240000000000001</v>
      </c>
      <c r="L61" s="210">
        <v>1694.4962069999999</v>
      </c>
      <c r="M61" s="536">
        <v>16.534918657458999</v>
      </c>
      <c r="N61" s="210">
        <v>3.2654109999999998</v>
      </c>
      <c r="O61" s="210">
        <v>0</v>
      </c>
      <c r="P61" s="3"/>
      <c r="R61" s="506"/>
      <c r="S61" s="498"/>
    </row>
    <row r="62" spans="1:19">
      <c r="A62" s="12"/>
      <c r="B62" s="1110"/>
      <c r="C62" s="1110" t="s">
        <v>940</v>
      </c>
      <c r="D62" s="210">
        <v>33760.934084</v>
      </c>
      <c r="E62" s="210">
        <v>11278.620883</v>
      </c>
      <c r="F62" s="536">
        <v>50.6</v>
      </c>
      <c r="G62" s="210">
        <v>38846.128046999998</v>
      </c>
      <c r="H62" s="536">
        <v>0.2</v>
      </c>
      <c r="I62" s="210">
        <v>933</v>
      </c>
      <c r="J62" s="536">
        <v>25.7</v>
      </c>
      <c r="K62" s="536">
        <v>2.0790000000000002</v>
      </c>
      <c r="L62" s="210">
        <v>8257.9781569999996</v>
      </c>
      <c r="M62" s="536">
        <v>21.258175710610502</v>
      </c>
      <c r="N62" s="210">
        <v>20.179932999999998</v>
      </c>
      <c r="O62" s="210">
        <v>0</v>
      </c>
      <c r="P62" s="3"/>
      <c r="R62" s="506"/>
      <c r="S62" s="498"/>
    </row>
    <row r="63" spans="1:19">
      <c r="A63" s="12"/>
      <c r="B63" s="1110"/>
      <c r="C63" s="1110" t="s">
        <v>941</v>
      </c>
      <c r="D63" s="210">
        <v>119037.15153</v>
      </c>
      <c r="E63" s="210">
        <v>41025.490677000002</v>
      </c>
      <c r="F63" s="536">
        <v>44.4</v>
      </c>
      <c r="G63" s="210">
        <v>133953.98444299999</v>
      </c>
      <c r="H63" s="536">
        <v>0.4</v>
      </c>
      <c r="I63" s="210">
        <v>7657</v>
      </c>
      <c r="J63" s="536">
        <v>26.1</v>
      </c>
      <c r="K63" s="536">
        <v>2.2650000000000001</v>
      </c>
      <c r="L63" s="210">
        <v>39102.725453999999</v>
      </c>
      <c r="M63" s="536">
        <v>29.1911626343888</v>
      </c>
      <c r="N63" s="210">
        <v>135.04078699999999</v>
      </c>
      <c r="O63" s="210">
        <v>0</v>
      </c>
      <c r="P63" s="3"/>
      <c r="R63" s="506"/>
      <c r="S63" s="498"/>
    </row>
    <row r="64" spans="1:19">
      <c r="A64" s="12"/>
      <c r="B64" s="1110"/>
      <c r="C64" s="1110" t="s">
        <v>942</v>
      </c>
      <c r="D64" s="210">
        <v>89541.137377999999</v>
      </c>
      <c r="E64" s="210">
        <v>30244.923396999999</v>
      </c>
      <c r="F64" s="536">
        <v>45.6</v>
      </c>
      <c r="G64" s="210">
        <v>100772.75806599999</v>
      </c>
      <c r="H64" s="536">
        <v>0.6</v>
      </c>
      <c r="I64" s="210">
        <v>7942</v>
      </c>
      <c r="J64" s="536">
        <v>26.7</v>
      </c>
      <c r="K64" s="536">
        <v>1.966</v>
      </c>
      <c r="L64" s="210">
        <v>35213.661862000001</v>
      </c>
      <c r="M64" s="536">
        <v>34.943632126191503</v>
      </c>
      <c r="N64" s="210">
        <v>164.09707700000001</v>
      </c>
      <c r="O64" s="210">
        <v>0</v>
      </c>
      <c r="P64" s="3"/>
      <c r="R64" s="506"/>
      <c r="S64" s="498"/>
    </row>
    <row r="65" spans="1:19">
      <c r="A65" s="12"/>
      <c r="B65" s="1110"/>
      <c r="C65" s="1110" t="s">
        <v>943</v>
      </c>
      <c r="D65" s="210">
        <v>197197.87703</v>
      </c>
      <c r="E65" s="210">
        <v>55748.589335999997</v>
      </c>
      <c r="F65" s="536">
        <v>42.6</v>
      </c>
      <c r="G65" s="210">
        <v>216527.61173199999</v>
      </c>
      <c r="H65" s="536">
        <v>1.3</v>
      </c>
      <c r="I65" s="210">
        <v>18806</v>
      </c>
      <c r="J65" s="536">
        <v>26</v>
      </c>
      <c r="K65" s="536">
        <v>2.0129999999999999</v>
      </c>
      <c r="L65" s="210">
        <v>97574.482535999996</v>
      </c>
      <c r="M65" s="536">
        <v>45.063297819388303</v>
      </c>
      <c r="N65" s="210">
        <v>714.98620600000004</v>
      </c>
      <c r="O65" s="210">
        <v>0</v>
      </c>
      <c r="P65" s="3"/>
      <c r="R65" s="506"/>
      <c r="S65" s="498"/>
    </row>
    <row r="66" spans="1:19">
      <c r="A66" s="12"/>
      <c r="B66" s="1110"/>
      <c r="C66" s="1110" t="s">
        <v>3071</v>
      </c>
      <c r="D66" s="210">
        <v>164135.51852499999</v>
      </c>
      <c r="E66" s="210">
        <v>48620.074627000002</v>
      </c>
      <c r="F66" s="536">
        <v>42.7</v>
      </c>
      <c r="G66" s="210">
        <v>181576.14275999999</v>
      </c>
      <c r="H66" s="536">
        <v>1.1000000000000001</v>
      </c>
      <c r="I66" s="210">
        <v>14411</v>
      </c>
      <c r="J66" s="536">
        <v>26.1</v>
      </c>
      <c r="K66" s="536">
        <v>2.0219999999999998</v>
      </c>
      <c r="L66" s="210">
        <v>79315.907777999993</v>
      </c>
      <c r="M66" s="536">
        <v>43.6818992695734</v>
      </c>
      <c r="N66" s="210">
        <v>525.51344400000005</v>
      </c>
      <c r="O66" s="210">
        <v>0</v>
      </c>
      <c r="P66" s="3"/>
      <c r="R66" s="506"/>
      <c r="S66" s="498"/>
    </row>
    <row r="67" spans="1:19">
      <c r="A67" s="12"/>
      <c r="B67" s="1110"/>
      <c r="C67" s="1110" t="s">
        <v>3072</v>
      </c>
      <c r="D67" s="210">
        <v>33062.358504999997</v>
      </c>
      <c r="E67" s="210">
        <v>7128.514709</v>
      </c>
      <c r="F67" s="536">
        <v>42</v>
      </c>
      <c r="G67" s="210">
        <v>34951.468972000002</v>
      </c>
      <c r="H67" s="536">
        <v>2.1</v>
      </c>
      <c r="I67" s="210">
        <v>4395</v>
      </c>
      <c r="J67" s="536">
        <v>25.5</v>
      </c>
      <c r="K67" s="536">
        <v>1.968</v>
      </c>
      <c r="L67" s="210">
        <v>18258.574757999999</v>
      </c>
      <c r="M67" s="536">
        <v>52.239792189069803</v>
      </c>
      <c r="N67" s="210">
        <v>189.47276199999999</v>
      </c>
      <c r="O67" s="210">
        <v>0</v>
      </c>
      <c r="P67" s="3"/>
      <c r="R67" s="506"/>
      <c r="S67" s="498"/>
    </row>
    <row r="68" spans="1:19">
      <c r="A68" s="12"/>
      <c r="B68" s="1110"/>
      <c r="C68" s="1110" t="s">
        <v>944</v>
      </c>
      <c r="D68" s="210">
        <v>69373.640773000006</v>
      </c>
      <c r="E68" s="210">
        <v>22580.864616999999</v>
      </c>
      <c r="F68" s="536">
        <v>45.5</v>
      </c>
      <c r="G68" s="210">
        <v>78709.682830999998</v>
      </c>
      <c r="H68" s="536">
        <v>4</v>
      </c>
      <c r="I68" s="210">
        <v>12532</v>
      </c>
      <c r="J68" s="536">
        <v>26.3</v>
      </c>
      <c r="K68" s="536">
        <v>2.246</v>
      </c>
      <c r="L68" s="210">
        <v>50684.242058000003</v>
      </c>
      <c r="M68" s="536">
        <v>64.393909662710399</v>
      </c>
      <c r="N68" s="210">
        <v>848.40741400000002</v>
      </c>
      <c r="O68" s="210">
        <v>0</v>
      </c>
      <c r="P68" s="3"/>
      <c r="R68" s="506"/>
      <c r="S68" s="498"/>
    </row>
    <row r="69" spans="1:19">
      <c r="A69" s="12"/>
      <c r="B69" s="1110"/>
      <c r="C69" s="1110" t="s">
        <v>3073</v>
      </c>
      <c r="D69" s="210">
        <v>58142.512742999999</v>
      </c>
      <c r="E69" s="210">
        <v>16467.244896</v>
      </c>
      <c r="F69" s="536">
        <v>45.2</v>
      </c>
      <c r="G69" s="210">
        <v>64953.182794</v>
      </c>
      <c r="H69" s="536">
        <v>3.5</v>
      </c>
      <c r="I69" s="210">
        <v>8271</v>
      </c>
      <c r="J69" s="536">
        <v>25.9</v>
      </c>
      <c r="K69" s="536">
        <v>2.2280000000000002</v>
      </c>
      <c r="L69" s="210">
        <v>39052.84648</v>
      </c>
      <c r="M69" s="536">
        <v>60.124607910064498</v>
      </c>
      <c r="N69" s="210">
        <v>585.82794200000001</v>
      </c>
      <c r="O69" s="210">
        <v>0</v>
      </c>
      <c r="P69" s="3"/>
      <c r="R69" s="506"/>
      <c r="S69" s="498"/>
    </row>
    <row r="70" spans="1:19">
      <c r="A70" s="12"/>
      <c r="B70" s="1110"/>
      <c r="C70" s="1110" t="s">
        <v>3074</v>
      </c>
      <c r="D70" s="210">
        <v>11231.12803</v>
      </c>
      <c r="E70" s="210">
        <v>6113.619721</v>
      </c>
      <c r="F70" s="536">
        <v>46.4</v>
      </c>
      <c r="G70" s="210">
        <v>13756.500037</v>
      </c>
      <c r="H70" s="536">
        <v>6.7</v>
      </c>
      <c r="I70" s="210">
        <v>4261</v>
      </c>
      <c r="J70" s="536">
        <v>28.3</v>
      </c>
      <c r="K70" s="536">
        <v>2.3330000000000002</v>
      </c>
      <c r="L70" s="210">
        <v>11631.395578</v>
      </c>
      <c r="M70" s="536">
        <v>84.551997577259897</v>
      </c>
      <c r="N70" s="210">
        <v>262.57947200000001</v>
      </c>
      <c r="O70" s="210">
        <v>0</v>
      </c>
      <c r="P70" s="3"/>
      <c r="R70" s="506"/>
      <c r="S70" s="498"/>
    </row>
    <row r="71" spans="1:19">
      <c r="A71" s="12"/>
      <c r="B71" s="1110"/>
      <c r="C71" s="1110" t="s">
        <v>945</v>
      </c>
      <c r="D71" s="210">
        <v>5079.3506779999998</v>
      </c>
      <c r="E71" s="210">
        <v>1120.811475</v>
      </c>
      <c r="F71" s="536">
        <v>39.6</v>
      </c>
      <c r="G71" s="210">
        <v>5485.4932790000003</v>
      </c>
      <c r="H71" s="536">
        <v>16.8</v>
      </c>
      <c r="I71" s="210">
        <v>3756</v>
      </c>
      <c r="J71" s="536">
        <v>28.1</v>
      </c>
      <c r="K71" s="536">
        <v>2.254</v>
      </c>
      <c r="L71" s="210">
        <v>5849.3504979999998</v>
      </c>
      <c r="M71" s="536">
        <v>106.63308111948599</v>
      </c>
      <c r="N71" s="210">
        <v>259.718434</v>
      </c>
      <c r="O71" s="210">
        <v>0</v>
      </c>
      <c r="P71" s="3"/>
      <c r="R71" s="506"/>
      <c r="S71" s="498"/>
    </row>
    <row r="72" spans="1:19">
      <c r="A72" s="12"/>
      <c r="B72" s="1110"/>
      <c r="C72" s="1110" t="s">
        <v>3075</v>
      </c>
      <c r="D72" s="210">
        <v>3743.943186</v>
      </c>
      <c r="E72" s="210">
        <v>640.63610000000006</v>
      </c>
      <c r="F72" s="536">
        <v>48.8</v>
      </c>
      <c r="G72" s="210">
        <v>4033.0649539999999</v>
      </c>
      <c r="H72" s="536">
        <v>13.6</v>
      </c>
      <c r="I72" s="210">
        <v>2264</v>
      </c>
      <c r="J72" s="536">
        <v>28.3</v>
      </c>
      <c r="K72" s="536">
        <v>2.2269999999999999</v>
      </c>
      <c r="L72" s="210">
        <v>4211.4260290000002</v>
      </c>
      <c r="M72" s="536">
        <v>104.422469685818</v>
      </c>
      <c r="N72" s="210">
        <v>155.503961</v>
      </c>
      <c r="O72" s="210">
        <v>0</v>
      </c>
      <c r="P72" s="3"/>
      <c r="R72" s="506"/>
      <c r="S72" s="498"/>
    </row>
    <row r="73" spans="1:19">
      <c r="A73" s="12"/>
      <c r="B73" s="1110"/>
      <c r="C73" s="1110" t="s">
        <v>3076</v>
      </c>
      <c r="D73" s="210">
        <v>1037.9863499999999</v>
      </c>
      <c r="E73" s="210">
        <v>111.706243</v>
      </c>
      <c r="F73" s="536">
        <v>39.1</v>
      </c>
      <c r="G73" s="210">
        <v>1076.5211670000001</v>
      </c>
      <c r="H73" s="536">
        <v>22.4</v>
      </c>
      <c r="I73" s="210">
        <v>999</v>
      </c>
      <c r="J73" s="536">
        <v>28.1</v>
      </c>
      <c r="K73" s="536">
        <v>2.3580000000000001</v>
      </c>
      <c r="L73" s="210">
        <v>1299.4033509999999</v>
      </c>
      <c r="M73" s="536">
        <v>120.703929549395</v>
      </c>
      <c r="N73" s="210">
        <v>68.287481999999997</v>
      </c>
      <c r="O73" s="210">
        <v>0</v>
      </c>
      <c r="P73" s="3"/>
      <c r="R73" s="506"/>
      <c r="S73" s="498"/>
    </row>
    <row r="74" spans="1:19">
      <c r="A74" s="12"/>
      <c r="B74" s="1110"/>
      <c r="C74" s="1110" t="s">
        <v>3077</v>
      </c>
      <c r="D74" s="210">
        <v>297.42114199999997</v>
      </c>
      <c r="E74" s="210">
        <v>368.469132</v>
      </c>
      <c r="F74" s="536">
        <v>23.8</v>
      </c>
      <c r="G74" s="210">
        <v>375.90715799999998</v>
      </c>
      <c r="H74" s="536">
        <v>35.9</v>
      </c>
      <c r="I74" s="210">
        <v>493</v>
      </c>
      <c r="J74" s="536">
        <v>26</v>
      </c>
      <c r="K74" s="536">
        <v>2.2400000000000002</v>
      </c>
      <c r="L74" s="210">
        <v>338.521118</v>
      </c>
      <c r="M74" s="536">
        <v>90.054448497626097</v>
      </c>
      <c r="N74" s="210">
        <v>35.926991000000001</v>
      </c>
      <c r="O74" s="210">
        <v>0</v>
      </c>
      <c r="P74" s="3"/>
      <c r="R74" s="506"/>
      <c r="S74" s="498"/>
    </row>
    <row r="75" spans="1:19">
      <c r="A75" s="12"/>
      <c r="B75" s="1110"/>
      <c r="C75" s="1110" t="s">
        <v>946</v>
      </c>
      <c r="D75" s="210">
        <v>12905.691042</v>
      </c>
      <c r="E75" s="210">
        <v>539.35567700000001</v>
      </c>
      <c r="F75" s="536">
        <v>39</v>
      </c>
      <c r="G75" s="210">
        <v>12950.094354000001</v>
      </c>
      <c r="H75" s="536">
        <v>100</v>
      </c>
      <c r="I75" s="210">
        <v>3653</v>
      </c>
      <c r="J75" s="536">
        <v>35.700000000000003</v>
      </c>
      <c r="K75" s="536">
        <v>1.51</v>
      </c>
      <c r="L75" s="210">
        <v>24782.918577</v>
      </c>
      <c r="M75" s="536">
        <v>191.37249428105599</v>
      </c>
      <c r="N75" s="210">
        <v>3463.735216</v>
      </c>
      <c r="O75" s="210">
        <v>-3580.5018679999998</v>
      </c>
      <c r="P75" s="3"/>
      <c r="R75" s="506"/>
      <c r="S75" s="498"/>
    </row>
    <row r="76" spans="1:19">
      <c r="A76" s="12"/>
      <c r="B76" s="2255" t="s">
        <v>3081</v>
      </c>
      <c r="C76" s="2255"/>
      <c r="D76" s="556">
        <v>560199.81525900005</v>
      </c>
      <c r="E76" s="556">
        <v>186802.739791</v>
      </c>
      <c r="F76" s="2256">
        <v>44.553077457654197</v>
      </c>
      <c r="G76" s="556">
        <v>628155.77947900002</v>
      </c>
      <c r="H76" s="2256">
        <v>3.3258000000000001</v>
      </c>
      <c r="I76" s="556">
        <v>56527</v>
      </c>
      <c r="J76" s="2256">
        <v>26.505500000000001</v>
      </c>
      <c r="K76" s="2256">
        <v>2.0739999999999998</v>
      </c>
      <c r="L76" s="556">
        <v>265958.60316100001</v>
      </c>
      <c r="M76" s="2256">
        <v>42.339593433588902</v>
      </c>
      <c r="N76" s="556">
        <v>5614.2195119999997</v>
      </c>
      <c r="O76" s="556">
        <v>-3580.5018679999998</v>
      </c>
      <c r="P76" s="3"/>
      <c r="R76" s="506"/>
    </row>
    <row r="77" spans="1:19">
      <c r="A77" s="12"/>
      <c r="B77" s="1110"/>
      <c r="C77" s="1110"/>
      <c r="D77" s="2259"/>
      <c r="E77" s="2259"/>
      <c r="F77" s="536"/>
      <c r="G77" s="210"/>
      <c r="H77" s="536"/>
      <c r="I77" s="2259"/>
      <c r="J77" s="536"/>
      <c r="K77" s="536"/>
      <c r="L77" s="210"/>
      <c r="M77" s="536"/>
      <c r="N77" s="210"/>
      <c r="O77" s="210"/>
      <c r="P77" s="3"/>
      <c r="R77" s="506"/>
    </row>
    <row r="78" spans="1:19">
      <c r="A78" s="12"/>
      <c r="B78" s="1244" t="s">
        <v>3082</v>
      </c>
      <c r="C78" s="1110"/>
      <c r="D78" s="3"/>
      <c r="E78" s="3"/>
      <c r="F78" s="3"/>
      <c r="G78" s="3"/>
      <c r="H78" s="2260"/>
      <c r="I78" s="3"/>
      <c r="J78" s="2262"/>
      <c r="K78" s="2263"/>
      <c r="L78" s="3"/>
      <c r="M78" s="575"/>
      <c r="N78" s="3"/>
      <c r="O78" s="2"/>
      <c r="P78" s="3"/>
    </row>
    <row r="79" spans="1:19">
      <c r="A79" s="12"/>
      <c r="B79" s="1110"/>
      <c r="C79" s="1110" t="s">
        <v>939</v>
      </c>
      <c r="D79" s="210">
        <v>34717.593408000001</v>
      </c>
      <c r="E79" s="210">
        <v>38780.787876000002</v>
      </c>
      <c r="F79" s="536">
        <v>100</v>
      </c>
      <c r="G79" s="210">
        <v>73498.381284000003</v>
      </c>
      <c r="H79" s="536">
        <v>0.1</v>
      </c>
      <c r="I79" s="210">
        <v>33682</v>
      </c>
      <c r="J79" s="536">
        <v>17.600000000000001</v>
      </c>
      <c r="K79" s="536">
        <v>4.4400000000000004</v>
      </c>
      <c r="L79" s="210">
        <v>4036.1446000000001</v>
      </c>
      <c r="M79" s="536">
        <v>5.4914741379190604</v>
      </c>
      <c r="N79" s="210">
        <v>18.510421000000001</v>
      </c>
      <c r="O79" s="210">
        <v>0</v>
      </c>
      <c r="P79" s="3"/>
    </row>
    <row r="80" spans="1:19">
      <c r="A80" s="12"/>
      <c r="B80" s="1110"/>
      <c r="C80" s="1110" t="s">
        <v>3069</v>
      </c>
      <c r="D80" s="210">
        <v>0</v>
      </c>
      <c r="E80" s="210">
        <v>0</v>
      </c>
      <c r="F80" s="536"/>
      <c r="G80" s="210">
        <v>0</v>
      </c>
      <c r="H80" s="536"/>
      <c r="I80" s="210"/>
      <c r="J80" s="536"/>
      <c r="K80" s="536"/>
      <c r="L80" s="210">
        <v>0</v>
      </c>
      <c r="M80" s="536">
        <v>0</v>
      </c>
      <c r="N80" s="210">
        <v>0</v>
      </c>
      <c r="O80" s="210">
        <v>0</v>
      </c>
      <c r="P80" s="3"/>
      <c r="Q80" s="507"/>
    </row>
    <row r="81" spans="1:20">
      <c r="A81" s="12"/>
      <c r="B81" s="1110"/>
      <c r="C81" s="1110" t="s">
        <v>3070</v>
      </c>
      <c r="D81" s="210">
        <v>34717.593408000001</v>
      </c>
      <c r="E81" s="210">
        <v>38780.787876000002</v>
      </c>
      <c r="F81" s="536">
        <v>100</v>
      </c>
      <c r="G81" s="210">
        <v>73498.381284000003</v>
      </c>
      <c r="H81" s="536">
        <v>0.1</v>
      </c>
      <c r="I81" s="210">
        <v>33682</v>
      </c>
      <c r="J81" s="536">
        <v>17.600000000000001</v>
      </c>
      <c r="K81" s="536">
        <v>4.4400000000000004</v>
      </c>
      <c r="L81" s="210">
        <v>4036.1446000000001</v>
      </c>
      <c r="M81" s="536">
        <v>5.4914741379190604</v>
      </c>
      <c r="N81" s="210">
        <v>18.510421000000001</v>
      </c>
      <c r="O81" s="210">
        <v>0</v>
      </c>
      <c r="P81" s="3"/>
      <c r="Q81" s="507"/>
    </row>
    <row r="82" spans="1:20">
      <c r="A82" s="12"/>
      <c r="B82" s="1110"/>
      <c r="C82" s="1110" t="s">
        <v>940</v>
      </c>
      <c r="D82" s="210">
        <v>117145.07347</v>
      </c>
      <c r="E82" s="210">
        <v>29659.340156999999</v>
      </c>
      <c r="F82" s="536">
        <v>100</v>
      </c>
      <c r="G82" s="210">
        <v>146804.413627</v>
      </c>
      <c r="H82" s="536">
        <v>0.2</v>
      </c>
      <c r="I82" s="210">
        <v>68191</v>
      </c>
      <c r="J82" s="536">
        <v>18.5</v>
      </c>
      <c r="K82" s="536">
        <v>4.7919999999999998</v>
      </c>
      <c r="L82" s="210">
        <v>11110.376414</v>
      </c>
      <c r="M82" s="536">
        <v>7.5681487630400497</v>
      </c>
      <c r="N82" s="210">
        <v>55.887006999999997</v>
      </c>
      <c r="O82" s="210">
        <v>0</v>
      </c>
      <c r="P82" s="3"/>
      <c r="Q82" s="507"/>
    </row>
    <row r="83" spans="1:20">
      <c r="A83" s="12"/>
      <c r="B83" s="1110"/>
      <c r="C83" s="1110" t="s">
        <v>941</v>
      </c>
      <c r="D83" s="210">
        <v>273920.99273699999</v>
      </c>
      <c r="E83" s="210">
        <v>42588.68361</v>
      </c>
      <c r="F83" s="536">
        <v>100</v>
      </c>
      <c r="G83" s="210">
        <v>316509.676347</v>
      </c>
      <c r="H83" s="536">
        <v>0.4</v>
      </c>
      <c r="I83" s="210">
        <v>129950</v>
      </c>
      <c r="J83" s="536">
        <v>19.2</v>
      </c>
      <c r="K83" s="536">
        <v>4.8760000000000003</v>
      </c>
      <c r="L83" s="210">
        <v>37347.434642</v>
      </c>
      <c r="M83" s="536">
        <v>11.799776573356599</v>
      </c>
      <c r="N83" s="210">
        <v>219.29694499999999</v>
      </c>
      <c r="O83" s="210">
        <v>0</v>
      </c>
      <c r="P83" s="3"/>
      <c r="Q83" s="507"/>
    </row>
    <row r="84" spans="1:20">
      <c r="A84" s="12"/>
      <c r="B84" s="1110"/>
      <c r="C84" s="1110" t="s">
        <v>942</v>
      </c>
      <c r="D84" s="210">
        <v>156974.62645000001</v>
      </c>
      <c r="E84" s="210">
        <v>14647.472127000001</v>
      </c>
      <c r="F84" s="536">
        <v>100</v>
      </c>
      <c r="G84" s="210">
        <v>171622.098577</v>
      </c>
      <c r="H84" s="536">
        <v>0.6</v>
      </c>
      <c r="I84" s="210">
        <v>72653</v>
      </c>
      <c r="J84" s="536">
        <v>20.5</v>
      </c>
      <c r="K84" s="536">
        <v>4.9119999999999999</v>
      </c>
      <c r="L84" s="210">
        <v>31746.591367000001</v>
      </c>
      <c r="M84" s="536">
        <v>18.4979624595119</v>
      </c>
      <c r="N84" s="210">
        <v>217.55478400000001</v>
      </c>
      <c r="O84" s="210">
        <v>0</v>
      </c>
      <c r="P84" s="3"/>
      <c r="Q84" s="507"/>
    </row>
    <row r="85" spans="1:20">
      <c r="A85" s="12"/>
      <c r="B85" s="1110"/>
      <c r="C85" s="1110" t="s">
        <v>943</v>
      </c>
      <c r="D85" s="210">
        <v>253557.254885</v>
      </c>
      <c r="E85" s="210">
        <v>15133.384316</v>
      </c>
      <c r="F85" s="536">
        <v>100</v>
      </c>
      <c r="G85" s="210">
        <v>268690.63920099998</v>
      </c>
      <c r="H85" s="536">
        <v>1.3</v>
      </c>
      <c r="I85" s="210">
        <v>105181</v>
      </c>
      <c r="J85" s="536">
        <v>21.2</v>
      </c>
      <c r="K85" s="536">
        <v>4.9370000000000003</v>
      </c>
      <c r="L85" s="210">
        <v>82999.740552999996</v>
      </c>
      <c r="M85" s="536">
        <v>30.890447393260398</v>
      </c>
      <c r="N85" s="210">
        <v>735.37239099999999</v>
      </c>
      <c r="O85" s="210">
        <v>0</v>
      </c>
      <c r="P85" s="3"/>
      <c r="Q85" s="507"/>
    </row>
    <row r="86" spans="1:20">
      <c r="A86" s="12"/>
      <c r="B86" s="1110"/>
      <c r="C86" s="1110" t="s">
        <v>3071</v>
      </c>
      <c r="D86" s="210">
        <v>210270.91614799999</v>
      </c>
      <c r="E86" s="210">
        <v>13311.345300999999</v>
      </c>
      <c r="F86" s="536">
        <v>100</v>
      </c>
      <c r="G86" s="210">
        <v>223582.26144900001</v>
      </c>
      <c r="H86" s="536">
        <v>1.1000000000000001</v>
      </c>
      <c r="I86" s="210">
        <v>87272</v>
      </c>
      <c r="J86" s="536">
        <v>21</v>
      </c>
      <c r="K86" s="536">
        <v>4.9370000000000003</v>
      </c>
      <c r="L86" s="210">
        <v>62846.113375000001</v>
      </c>
      <c r="M86" s="536">
        <v>28.108720686383901</v>
      </c>
      <c r="N86" s="210">
        <v>524.94248200000004</v>
      </c>
      <c r="O86" s="210">
        <v>0</v>
      </c>
      <c r="P86" s="3"/>
      <c r="Q86" s="507"/>
    </row>
    <row r="87" spans="1:20">
      <c r="A87" s="12"/>
      <c r="B87" s="1110"/>
      <c r="C87" s="1110" t="s">
        <v>3072</v>
      </c>
      <c r="D87" s="210">
        <v>43286.338736999998</v>
      </c>
      <c r="E87" s="210">
        <v>1822.0390150000001</v>
      </c>
      <c r="F87" s="536">
        <v>100</v>
      </c>
      <c r="G87" s="210">
        <v>45108.377752</v>
      </c>
      <c r="H87" s="536">
        <v>2.1</v>
      </c>
      <c r="I87" s="210">
        <v>17909</v>
      </c>
      <c r="J87" s="536">
        <v>22.3</v>
      </c>
      <c r="K87" s="536">
        <v>4.9379999999999997</v>
      </c>
      <c r="L87" s="210">
        <v>20153.627177999999</v>
      </c>
      <c r="M87" s="536">
        <v>44.678235357524997</v>
      </c>
      <c r="N87" s="210">
        <v>210.42990900000001</v>
      </c>
      <c r="O87" s="210">
        <v>0</v>
      </c>
      <c r="P87" s="3"/>
      <c r="Q87" s="507"/>
    </row>
    <row r="88" spans="1:20">
      <c r="A88" s="12"/>
      <c r="B88" s="1110"/>
      <c r="C88" s="1110" t="s">
        <v>944</v>
      </c>
      <c r="D88" s="210">
        <v>58986.394504000004</v>
      </c>
      <c r="E88" s="210">
        <v>1687.222</v>
      </c>
      <c r="F88" s="536">
        <v>100</v>
      </c>
      <c r="G88" s="210">
        <v>60673.616504999998</v>
      </c>
      <c r="H88" s="536">
        <v>4.2</v>
      </c>
      <c r="I88" s="210">
        <v>24931</v>
      </c>
      <c r="J88" s="536">
        <v>22.8</v>
      </c>
      <c r="K88" s="536">
        <v>4.9429999999999996</v>
      </c>
      <c r="L88" s="210">
        <v>40678.342809000002</v>
      </c>
      <c r="M88" s="536">
        <v>67.044532948926403</v>
      </c>
      <c r="N88" s="210">
        <v>584.24357799999996</v>
      </c>
      <c r="O88" s="210">
        <v>0</v>
      </c>
      <c r="P88" s="3"/>
      <c r="Q88" s="507"/>
    </row>
    <row r="89" spans="1:20">
      <c r="A89" s="12"/>
      <c r="B89" s="1110"/>
      <c r="C89" s="1110" t="s">
        <v>3073</v>
      </c>
      <c r="D89" s="210">
        <v>44544.469078000002</v>
      </c>
      <c r="E89" s="210">
        <v>1402.2127029999999</v>
      </c>
      <c r="F89" s="536">
        <v>100</v>
      </c>
      <c r="G89" s="210">
        <v>45946.681782</v>
      </c>
      <c r="H89" s="536">
        <v>3.4</v>
      </c>
      <c r="I89" s="210">
        <v>18911</v>
      </c>
      <c r="J89" s="536">
        <v>22.7</v>
      </c>
      <c r="K89" s="536">
        <v>4.9379999999999997</v>
      </c>
      <c r="L89" s="210">
        <v>28001.424629000001</v>
      </c>
      <c r="M89" s="536">
        <v>60.943301111180098</v>
      </c>
      <c r="N89" s="210">
        <v>361.32714900000002</v>
      </c>
      <c r="O89" s="210">
        <v>0</v>
      </c>
      <c r="P89" s="3"/>
      <c r="Q89" s="507"/>
    </row>
    <row r="90" spans="1:20">
      <c r="A90" s="12"/>
      <c r="B90" s="1110"/>
      <c r="C90" s="1110" t="s">
        <v>3074</v>
      </c>
      <c r="D90" s="210">
        <v>14441.925426</v>
      </c>
      <c r="E90" s="210">
        <v>285.009297</v>
      </c>
      <c r="F90" s="536">
        <v>100</v>
      </c>
      <c r="G90" s="210">
        <v>14726.934723</v>
      </c>
      <c r="H90" s="536">
        <v>6.6</v>
      </c>
      <c r="I90" s="210">
        <v>6020</v>
      </c>
      <c r="J90" s="536">
        <v>22.9</v>
      </c>
      <c r="K90" s="536">
        <v>4.9569999999999999</v>
      </c>
      <c r="L90" s="210">
        <v>12676.918180000001</v>
      </c>
      <c r="M90" s="536">
        <v>86.079815103693306</v>
      </c>
      <c r="N90" s="210">
        <v>222.91642899999999</v>
      </c>
      <c r="O90" s="210">
        <v>0</v>
      </c>
      <c r="P90" s="3"/>
      <c r="Q90" s="507"/>
    </row>
    <row r="91" spans="1:20">
      <c r="A91" s="12"/>
      <c r="B91" s="1110"/>
      <c r="C91" s="1110" t="s">
        <v>945</v>
      </c>
      <c r="D91" s="210">
        <v>5451.4314370000002</v>
      </c>
      <c r="E91" s="210">
        <v>37.874226</v>
      </c>
      <c r="F91" s="536">
        <v>100</v>
      </c>
      <c r="G91" s="210">
        <v>5489.3056619999998</v>
      </c>
      <c r="H91" s="536">
        <v>16.8</v>
      </c>
      <c r="I91" s="210">
        <v>2387</v>
      </c>
      <c r="J91" s="536">
        <v>22.2</v>
      </c>
      <c r="K91" s="536">
        <v>4.9429999999999996</v>
      </c>
      <c r="L91" s="210">
        <v>6345.7481479999997</v>
      </c>
      <c r="M91" s="536">
        <v>115.60201851991501</v>
      </c>
      <c r="N91" s="210">
        <v>205.36716999999999</v>
      </c>
      <c r="O91" s="210">
        <v>0</v>
      </c>
      <c r="P91" s="3"/>
      <c r="Q91" s="507"/>
    </row>
    <row r="92" spans="1:20">
      <c r="A92" s="12"/>
      <c r="B92" s="1110"/>
      <c r="C92" s="1110" t="s">
        <v>3075</v>
      </c>
      <c r="D92" s="210">
        <v>4000.9193559999999</v>
      </c>
      <c r="E92" s="210">
        <v>30.714866000000001</v>
      </c>
      <c r="F92" s="536">
        <v>100</v>
      </c>
      <c r="G92" s="210">
        <v>4031.6342220000001</v>
      </c>
      <c r="H92" s="536">
        <v>13.5</v>
      </c>
      <c r="I92" s="210">
        <v>1825</v>
      </c>
      <c r="J92" s="536">
        <v>22.2</v>
      </c>
      <c r="K92" s="536">
        <v>4.9370000000000003</v>
      </c>
      <c r="L92" s="210">
        <v>4471.6310940000003</v>
      </c>
      <c r="M92" s="536">
        <v>110.913610902472</v>
      </c>
      <c r="N92" s="210">
        <v>119.545514</v>
      </c>
      <c r="O92" s="210">
        <v>0</v>
      </c>
      <c r="P92" s="3"/>
      <c r="Q92" s="507"/>
    </row>
    <row r="93" spans="1:20">
      <c r="A93" s="12"/>
      <c r="B93" s="1110"/>
      <c r="C93" s="1110" t="s">
        <v>3076</v>
      </c>
      <c r="D93" s="210">
        <v>1190.5846429999999</v>
      </c>
      <c r="E93" s="210">
        <v>6.332884</v>
      </c>
      <c r="F93" s="536">
        <v>100</v>
      </c>
      <c r="G93" s="210">
        <v>1196.917526</v>
      </c>
      <c r="H93" s="536">
        <v>24.1</v>
      </c>
      <c r="I93" s="210">
        <v>463</v>
      </c>
      <c r="J93" s="536">
        <v>21.2</v>
      </c>
      <c r="K93" s="536">
        <v>4.9530000000000003</v>
      </c>
      <c r="L93" s="210">
        <v>1460.5559699999999</v>
      </c>
      <c r="M93" s="536">
        <v>122.026450300302</v>
      </c>
      <c r="N93" s="210">
        <v>61.013178000000003</v>
      </c>
      <c r="O93" s="210">
        <v>0</v>
      </c>
      <c r="P93" s="3"/>
      <c r="Q93" s="507"/>
    </row>
    <row r="94" spans="1:20">
      <c r="A94" s="12"/>
      <c r="B94" s="1110"/>
      <c r="C94" s="1110" t="s">
        <v>3077</v>
      </c>
      <c r="D94" s="210">
        <v>259.927438</v>
      </c>
      <c r="E94" s="210">
        <v>0.82647599999999999</v>
      </c>
      <c r="F94" s="536">
        <v>100</v>
      </c>
      <c r="G94" s="210">
        <v>260.75391400000001</v>
      </c>
      <c r="H94" s="536">
        <v>34.5</v>
      </c>
      <c r="I94" s="210">
        <v>99</v>
      </c>
      <c r="J94" s="536">
        <v>27.6</v>
      </c>
      <c r="K94" s="536">
        <v>4.992</v>
      </c>
      <c r="L94" s="210">
        <v>413.56108399999999</v>
      </c>
      <c r="M94" s="536">
        <v>158.60206186588599</v>
      </c>
      <c r="N94" s="210">
        <v>24.808478000000001</v>
      </c>
      <c r="O94" s="210">
        <v>0</v>
      </c>
      <c r="P94" s="3"/>
      <c r="Q94" s="507"/>
    </row>
    <row r="95" spans="1:20">
      <c r="A95" s="12"/>
      <c r="B95" s="1110"/>
      <c r="C95" s="1110" t="s">
        <v>946</v>
      </c>
      <c r="D95" s="210">
        <v>3361.2638900000002</v>
      </c>
      <c r="E95" s="210">
        <v>52.464326999999997</v>
      </c>
      <c r="F95" s="536">
        <v>100</v>
      </c>
      <c r="G95" s="210">
        <v>3413.728216</v>
      </c>
      <c r="H95" s="536">
        <v>100</v>
      </c>
      <c r="I95" s="210">
        <v>1662</v>
      </c>
      <c r="J95" s="536">
        <v>11.5</v>
      </c>
      <c r="K95" s="536">
        <v>4.8499999999999996</v>
      </c>
      <c r="L95" s="210">
        <v>3481.3179089999999</v>
      </c>
      <c r="M95" s="536">
        <v>101.979937731516</v>
      </c>
      <c r="N95" s="210">
        <v>172.64946599999999</v>
      </c>
      <c r="O95" s="210">
        <v>-172.64946599999999</v>
      </c>
      <c r="P95" s="3"/>
      <c r="Q95" s="507"/>
      <c r="R95" s="512"/>
    </row>
    <row r="96" spans="1:20">
      <c r="A96" s="12"/>
      <c r="B96" s="2255" t="s">
        <v>3083</v>
      </c>
      <c r="C96" s="2255"/>
      <c r="D96" s="556">
        <v>904114.63078100001</v>
      </c>
      <c r="E96" s="556">
        <v>142587.22863900001</v>
      </c>
      <c r="F96" s="2256">
        <v>100</v>
      </c>
      <c r="G96" s="556">
        <v>1046701.859419</v>
      </c>
      <c r="H96" s="2256">
        <v>1.2353000000000001</v>
      </c>
      <c r="I96" s="556">
        <v>438637</v>
      </c>
      <c r="J96" s="2256">
        <v>19.901299999999999</v>
      </c>
      <c r="K96" s="2256">
        <v>4.859</v>
      </c>
      <c r="L96" s="556">
        <v>217745.69644199999</v>
      </c>
      <c r="M96" s="2256">
        <v>20.803029485670901</v>
      </c>
      <c r="N96" s="556">
        <v>2208.881762</v>
      </c>
      <c r="O96" s="556">
        <v>-172.64946599999999</v>
      </c>
      <c r="P96" s="3"/>
      <c r="S96" s="512"/>
      <c r="T96" s="512"/>
    </row>
    <row r="97" spans="1:20">
      <c r="A97" s="12"/>
      <c r="B97" s="1110"/>
      <c r="C97" s="1110"/>
      <c r="D97" s="1110"/>
      <c r="E97" s="1110"/>
      <c r="F97" s="1110"/>
      <c r="G97" s="1110"/>
      <c r="H97" s="1110"/>
      <c r="I97" s="1110"/>
      <c r="J97" s="1110"/>
      <c r="K97" s="1110"/>
      <c r="L97" s="1110"/>
      <c r="M97" s="536"/>
      <c r="N97" s="210"/>
      <c r="O97" s="210"/>
      <c r="P97" s="3"/>
      <c r="S97" s="512"/>
      <c r="T97" s="512"/>
    </row>
    <row r="98" spans="1:20">
      <c r="A98" s="12"/>
      <c r="B98" s="1244" t="s">
        <v>3084</v>
      </c>
      <c r="C98" s="338"/>
      <c r="D98" s="505"/>
      <c r="E98" s="505"/>
      <c r="F98" s="505"/>
      <c r="G98" s="505"/>
      <c r="H98" s="2260"/>
      <c r="I98" s="575"/>
      <c r="J98" s="2262"/>
      <c r="K98" s="2263"/>
      <c r="L98" s="505"/>
      <c r="M98" s="575"/>
      <c r="N98" s="505"/>
      <c r="O98" s="2264"/>
      <c r="P98" s="3"/>
    </row>
    <row r="99" spans="1:20">
      <c r="A99" s="12"/>
      <c r="B99" s="1110"/>
      <c r="C99" s="1110" t="s">
        <v>939</v>
      </c>
      <c r="D99" s="210">
        <v>2617.93262</v>
      </c>
      <c r="E99" s="210">
        <v>883.12922800000001</v>
      </c>
      <c r="F99" s="536">
        <v>40</v>
      </c>
      <c r="G99" s="210">
        <v>2970.910292</v>
      </c>
      <c r="H99" s="536">
        <v>0.1</v>
      </c>
      <c r="I99" s="210">
        <v>8201</v>
      </c>
      <c r="J99" s="536">
        <v>20.2</v>
      </c>
      <c r="K99" s="536">
        <v>3.782</v>
      </c>
      <c r="L99" s="210">
        <v>234.09748999999999</v>
      </c>
      <c r="M99" s="536">
        <v>7.8796552905138997</v>
      </c>
      <c r="N99" s="210">
        <v>0.72726999999999997</v>
      </c>
      <c r="O99" s="210">
        <v>0</v>
      </c>
      <c r="P99" s="3"/>
      <c r="Q99" s="448"/>
    </row>
    <row r="100" spans="1:20">
      <c r="A100" s="12"/>
      <c r="B100" s="1110"/>
      <c r="C100" s="1110" t="s">
        <v>3069</v>
      </c>
      <c r="D100" s="210">
        <v>0</v>
      </c>
      <c r="E100" s="210">
        <v>0</v>
      </c>
      <c r="F100" s="536"/>
      <c r="G100" s="210">
        <v>0</v>
      </c>
      <c r="H100" s="536"/>
      <c r="I100" s="210"/>
      <c r="J100" s="536"/>
      <c r="K100" s="536"/>
      <c r="L100" s="210">
        <v>0</v>
      </c>
      <c r="M100" s="536">
        <v>0</v>
      </c>
      <c r="N100" s="210">
        <v>0</v>
      </c>
      <c r="O100" s="210">
        <v>0</v>
      </c>
      <c r="P100" s="3"/>
      <c r="Q100" s="448"/>
    </row>
    <row r="101" spans="1:20">
      <c r="A101" s="12"/>
      <c r="B101" s="1110"/>
      <c r="C101" s="1110" t="s">
        <v>3070</v>
      </c>
      <c r="D101" s="210">
        <v>2617.93262</v>
      </c>
      <c r="E101" s="210">
        <v>883.12922800000001</v>
      </c>
      <c r="F101" s="536">
        <v>40</v>
      </c>
      <c r="G101" s="210">
        <v>2970.910292</v>
      </c>
      <c r="H101" s="536">
        <v>0.1</v>
      </c>
      <c r="I101" s="210">
        <v>8201</v>
      </c>
      <c r="J101" s="536">
        <v>20.2</v>
      </c>
      <c r="K101" s="536">
        <v>3.782</v>
      </c>
      <c r="L101" s="210">
        <v>234.09748999999999</v>
      </c>
      <c r="M101" s="536">
        <v>7.8796552905138997</v>
      </c>
      <c r="N101" s="210">
        <v>0.72726999999999997</v>
      </c>
      <c r="O101" s="210">
        <v>0</v>
      </c>
      <c r="P101" s="3"/>
      <c r="Q101" s="448"/>
    </row>
    <row r="102" spans="1:20">
      <c r="A102" s="12"/>
      <c r="B102" s="1110"/>
      <c r="C102" s="1110" t="s">
        <v>940</v>
      </c>
      <c r="D102" s="210">
        <v>11600.214599000001</v>
      </c>
      <c r="E102" s="210">
        <v>35792.918586</v>
      </c>
      <c r="F102" s="536">
        <v>64.3</v>
      </c>
      <c r="G102" s="210">
        <v>34599.902199999997</v>
      </c>
      <c r="H102" s="536">
        <v>0.2</v>
      </c>
      <c r="I102" s="210">
        <v>873488</v>
      </c>
      <c r="J102" s="536">
        <v>33.299999999999997</v>
      </c>
      <c r="K102" s="536">
        <v>1.446</v>
      </c>
      <c r="L102" s="210">
        <v>4494.8561630000004</v>
      </c>
      <c r="M102" s="536">
        <v>12.990950485981401</v>
      </c>
      <c r="N102" s="210">
        <v>20.467479999999998</v>
      </c>
      <c r="O102" s="210">
        <v>0</v>
      </c>
      <c r="P102" s="3"/>
      <c r="Q102" s="448"/>
    </row>
    <row r="103" spans="1:20">
      <c r="A103" s="12"/>
      <c r="B103" s="1110"/>
      <c r="C103" s="1110" t="s">
        <v>941</v>
      </c>
      <c r="D103" s="210">
        <v>11837.070352999999</v>
      </c>
      <c r="E103" s="210">
        <v>2484.822083</v>
      </c>
      <c r="F103" s="536">
        <v>55.3</v>
      </c>
      <c r="G103" s="210">
        <v>13210.387392000001</v>
      </c>
      <c r="H103" s="536">
        <v>0.4</v>
      </c>
      <c r="I103" s="210">
        <v>78073</v>
      </c>
      <c r="J103" s="536">
        <v>24.2</v>
      </c>
      <c r="K103" s="536">
        <v>3.452</v>
      </c>
      <c r="L103" s="210">
        <v>2452.1633569999999</v>
      </c>
      <c r="M103" s="536">
        <v>18.562387946965099</v>
      </c>
      <c r="N103" s="210">
        <v>11.747749000000001</v>
      </c>
      <c r="O103" s="210">
        <v>0</v>
      </c>
      <c r="P103" s="3"/>
      <c r="Q103" s="448"/>
    </row>
    <row r="104" spans="1:20">
      <c r="A104" s="12"/>
      <c r="B104" s="1110"/>
      <c r="C104" s="1110" t="s">
        <v>942</v>
      </c>
      <c r="D104" s="210">
        <v>6915.9964419999997</v>
      </c>
      <c r="E104" s="210">
        <v>801.80188299999998</v>
      </c>
      <c r="F104" s="536">
        <v>50.3</v>
      </c>
      <c r="G104" s="210">
        <v>7319.2572149999996</v>
      </c>
      <c r="H104" s="536">
        <v>0.6</v>
      </c>
      <c r="I104" s="210">
        <v>30741</v>
      </c>
      <c r="J104" s="536">
        <v>22.7</v>
      </c>
      <c r="K104" s="536">
        <v>3.6850000000000001</v>
      </c>
      <c r="L104" s="210">
        <v>1738.6668400000001</v>
      </c>
      <c r="M104" s="536">
        <v>23.7546897031682</v>
      </c>
      <c r="N104" s="210">
        <v>10.318668000000001</v>
      </c>
      <c r="O104" s="210">
        <v>0</v>
      </c>
      <c r="P104" s="3"/>
      <c r="Q104" s="448"/>
    </row>
    <row r="105" spans="1:20">
      <c r="A105" s="12"/>
      <c r="B105" s="1110"/>
      <c r="C105" s="1110" t="s">
        <v>943</v>
      </c>
      <c r="D105" s="210">
        <v>17602.608016999999</v>
      </c>
      <c r="E105" s="210">
        <v>1394.8705910000001</v>
      </c>
      <c r="F105" s="536">
        <v>49.6</v>
      </c>
      <c r="G105" s="210">
        <v>18294.076934000001</v>
      </c>
      <c r="H105" s="536">
        <v>1.4</v>
      </c>
      <c r="I105" s="210">
        <v>69068</v>
      </c>
      <c r="J105" s="536">
        <v>24.5</v>
      </c>
      <c r="K105" s="536">
        <v>3.6179999999999999</v>
      </c>
      <c r="L105" s="210">
        <v>5771.615202</v>
      </c>
      <c r="M105" s="536">
        <v>31.5490922161441</v>
      </c>
      <c r="N105" s="210">
        <v>63.82235</v>
      </c>
      <c r="O105" s="210">
        <v>0</v>
      </c>
      <c r="P105" s="3"/>
      <c r="Q105" s="448"/>
    </row>
    <row r="106" spans="1:20">
      <c r="A106" s="12"/>
      <c r="B106" s="1110"/>
      <c r="C106" s="1110" t="s">
        <v>3071</v>
      </c>
      <c r="D106" s="210">
        <v>13007.644874</v>
      </c>
      <c r="E106" s="210">
        <v>1199.7886189999999</v>
      </c>
      <c r="F106" s="536">
        <v>51.1</v>
      </c>
      <c r="G106" s="210">
        <v>13621.133682</v>
      </c>
      <c r="H106" s="536">
        <v>1.2</v>
      </c>
      <c r="I106" s="210">
        <v>55627</v>
      </c>
      <c r="J106" s="536">
        <v>24.2</v>
      </c>
      <c r="K106" s="536">
        <v>3.6080000000000001</v>
      </c>
      <c r="L106" s="210">
        <v>4106.6336039999997</v>
      </c>
      <c r="M106" s="536">
        <v>30.1489853919194</v>
      </c>
      <c r="N106" s="210">
        <v>39.067002000000002</v>
      </c>
      <c r="O106" s="210">
        <v>0</v>
      </c>
      <c r="P106" s="3"/>
      <c r="Q106" s="448"/>
    </row>
    <row r="107" spans="1:20">
      <c r="A107" s="12"/>
      <c r="B107" s="1110"/>
      <c r="C107" s="1110" t="s">
        <v>3072</v>
      </c>
      <c r="D107" s="210">
        <v>4594.9631429999999</v>
      </c>
      <c r="E107" s="210">
        <v>195.08197200000001</v>
      </c>
      <c r="F107" s="536">
        <v>40</v>
      </c>
      <c r="G107" s="210">
        <v>4672.943252</v>
      </c>
      <c r="H107" s="536">
        <v>2.1</v>
      </c>
      <c r="I107" s="210">
        <v>13441</v>
      </c>
      <c r="J107" s="536">
        <v>25.2</v>
      </c>
      <c r="K107" s="536">
        <v>3.6440000000000001</v>
      </c>
      <c r="L107" s="210">
        <v>1664.9815980000001</v>
      </c>
      <c r="M107" s="536">
        <v>35.630255027971799</v>
      </c>
      <c r="N107" s="210">
        <v>24.755348000000001</v>
      </c>
      <c r="O107" s="210">
        <v>0</v>
      </c>
      <c r="P107" s="3"/>
      <c r="Q107" s="448"/>
    </row>
    <row r="108" spans="1:20">
      <c r="A108" s="12"/>
      <c r="B108" s="1110"/>
      <c r="C108" s="1110" t="s">
        <v>944</v>
      </c>
      <c r="D108" s="210">
        <v>10220.567106</v>
      </c>
      <c r="E108" s="210">
        <v>1332.6698349999999</v>
      </c>
      <c r="F108" s="536">
        <v>56.7</v>
      </c>
      <c r="G108" s="210">
        <v>10976.542104</v>
      </c>
      <c r="H108" s="536">
        <v>4.3</v>
      </c>
      <c r="I108" s="210">
        <v>69185</v>
      </c>
      <c r="J108" s="536">
        <v>29.7</v>
      </c>
      <c r="K108" s="536">
        <v>3.3260000000000001</v>
      </c>
      <c r="L108" s="210">
        <v>4974.5876390000003</v>
      </c>
      <c r="M108" s="536">
        <v>45.3201708868515</v>
      </c>
      <c r="N108" s="210">
        <v>140.08929599999999</v>
      </c>
      <c r="O108" s="210">
        <v>0</v>
      </c>
      <c r="P108" s="3"/>
      <c r="Q108" s="448"/>
    </row>
    <row r="109" spans="1:20">
      <c r="A109" s="12"/>
      <c r="B109" s="1110"/>
      <c r="C109" s="1110" t="s">
        <v>3073</v>
      </c>
      <c r="D109" s="210">
        <v>7342.6758659999996</v>
      </c>
      <c r="E109" s="210">
        <v>1018.706143</v>
      </c>
      <c r="F109" s="536">
        <v>57.4</v>
      </c>
      <c r="G109" s="210">
        <v>7927.0773660000004</v>
      </c>
      <c r="H109" s="536">
        <v>3.4</v>
      </c>
      <c r="I109" s="210">
        <v>48766</v>
      </c>
      <c r="J109" s="536">
        <v>29.3</v>
      </c>
      <c r="K109" s="536">
        <v>3.327</v>
      </c>
      <c r="L109" s="210">
        <v>3448.8854590000001</v>
      </c>
      <c r="M109" s="536">
        <v>43.507654836227601</v>
      </c>
      <c r="N109" s="210">
        <v>79.583274000000003</v>
      </c>
      <c r="O109" s="210">
        <v>0</v>
      </c>
      <c r="P109" s="3"/>
      <c r="Q109" s="448"/>
    </row>
    <row r="110" spans="1:20">
      <c r="A110" s="12"/>
      <c r="B110" s="1110"/>
      <c r="C110" s="1110" t="s">
        <v>3074</v>
      </c>
      <c r="D110" s="210">
        <v>2877.8912399999999</v>
      </c>
      <c r="E110" s="210">
        <v>313.96369199999998</v>
      </c>
      <c r="F110" s="536">
        <v>54.6</v>
      </c>
      <c r="G110" s="210">
        <v>3049.4647380000001</v>
      </c>
      <c r="H110" s="536">
        <v>6.5</v>
      </c>
      <c r="I110" s="210">
        <v>20419</v>
      </c>
      <c r="J110" s="536">
        <v>30.5</v>
      </c>
      <c r="K110" s="536">
        <v>3.3220000000000001</v>
      </c>
      <c r="L110" s="210">
        <v>1525.70218</v>
      </c>
      <c r="M110" s="536">
        <v>50.031802663199102</v>
      </c>
      <c r="N110" s="210">
        <v>60.506022000000002</v>
      </c>
      <c r="O110" s="210">
        <v>0</v>
      </c>
      <c r="P110" s="3"/>
      <c r="Q110" s="448"/>
    </row>
    <row r="111" spans="1:20">
      <c r="A111" s="12"/>
      <c r="B111" s="1110"/>
      <c r="C111" s="1110" t="s">
        <v>945</v>
      </c>
      <c r="D111" s="210">
        <v>904.50016300000004</v>
      </c>
      <c r="E111" s="210">
        <v>107.075221</v>
      </c>
      <c r="F111" s="536">
        <v>70</v>
      </c>
      <c r="G111" s="210">
        <v>979.46777699999996</v>
      </c>
      <c r="H111" s="536">
        <v>16.399999999999999</v>
      </c>
      <c r="I111" s="210">
        <v>9422</v>
      </c>
      <c r="J111" s="536">
        <v>32.9</v>
      </c>
      <c r="K111" s="536">
        <v>2.6280000000000001</v>
      </c>
      <c r="L111" s="210">
        <v>731.27043500000002</v>
      </c>
      <c r="M111" s="536">
        <v>74.659978834607401</v>
      </c>
      <c r="N111" s="210">
        <v>53.228617</v>
      </c>
      <c r="O111" s="210">
        <v>0</v>
      </c>
      <c r="P111" s="3"/>
      <c r="Q111" s="448"/>
    </row>
    <row r="112" spans="1:20">
      <c r="A112" s="12"/>
      <c r="B112" s="1110"/>
      <c r="C112" s="1110" t="s">
        <v>3075</v>
      </c>
      <c r="D112" s="210">
        <v>790.93582700000002</v>
      </c>
      <c r="E112" s="210">
        <v>105.79087199999999</v>
      </c>
      <c r="F112" s="536">
        <v>70.400000000000006</v>
      </c>
      <c r="G112" s="210">
        <v>865.38796600000001</v>
      </c>
      <c r="H112" s="536">
        <v>15.2</v>
      </c>
      <c r="I112" s="210">
        <v>9149</v>
      </c>
      <c r="J112" s="536">
        <v>34.4</v>
      </c>
      <c r="K112" s="536">
        <v>2.4460000000000002</v>
      </c>
      <c r="L112" s="210">
        <v>649.887246</v>
      </c>
      <c r="M112" s="536">
        <v>75.097790994703999</v>
      </c>
      <c r="N112" s="210">
        <v>47.149813000000002</v>
      </c>
      <c r="O112" s="210">
        <v>0</v>
      </c>
      <c r="P112" s="3"/>
      <c r="Q112" s="448"/>
    </row>
    <row r="113" spans="1:21">
      <c r="A113" s="12"/>
      <c r="B113" s="1110"/>
      <c r="C113" s="1110" t="s">
        <v>3076</v>
      </c>
      <c r="D113" s="210">
        <v>92.033440999999996</v>
      </c>
      <c r="E113" s="210">
        <v>1.1704779999999999</v>
      </c>
      <c r="F113" s="536">
        <v>40</v>
      </c>
      <c r="G113" s="210">
        <v>92.501632000000001</v>
      </c>
      <c r="H113" s="536">
        <v>23.6</v>
      </c>
      <c r="I113" s="210">
        <v>236</v>
      </c>
      <c r="J113" s="536">
        <v>20.8</v>
      </c>
      <c r="K113" s="536">
        <v>3.9689999999999999</v>
      </c>
      <c r="L113" s="210">
        <v>65.261598000000006</v>
      </c>
      <c r="M113" s="536">
        <v>70.551834155747599</v>
      </c>
      <c r="N113" s="210">
        <v>4.4892329999999996</v>
      </c>
      <c r="O113" s="210">
        <v>0</v>
      </c>
      <c r="P113" s="3"/>
      <c r="Q113" s="448"/>
    </row>
    <row r="114" spans="1:21">
      <c r="A114" s="12"/>
      <c r="B114" s="1110"/>
      <c r="C114" s="1110" t="s">
        <v>3077</v>
      </c>
      <c r="D114" s="210">
        <v>21.530895000000001</v>
      </c>
      <c r="E114" s="210">
        <v>0.113871</v>
      </c>
      <c r="F114" s="536">
        <v>41.5</v>
      </c>
      <c r="G114" s="210">
        <v>21.578178999999999</v>
      </c>
      <c r="H114" s="536">
        <v>34.4</v>
      </c>
      <c r="I114" s="210">
        <v>37</v>
      </c>
      <c r="J114" s="536">
        <v>21.4</v>
      </c>
      <c r="K114" s="536">
        <v>4.149</v>
      </c>
      <c r="L114" s="210">
        <v>16.121590999999999</v>
      </c>
      <c r="M114" s="536">
        <v>74.712472261908701</v>
      </c>
      <c r="N114" s="210">
        <v>1.5895710000000001</v>
      </c>
      <c r="O114" s="210">
        <v>0</v>
      </c>
      <c r="P114" s="3"/>
      <c r="Q114" s="448"/>
    </row>
    <row r="115" spans="1:21">
      <c r="A115" s="12"/>
      <c r="B115" s="1110"/>
      <c r="C115" s="1110" t="s">
        <v>946</v>
      </c>
      <c r="D115" s="210">
        <v>1461.6908309999999</v>
      </c>
      <c r="E115" s="210">
        <v>175.926727</v>
      </c>
      <c r="F115" s="536">
        <v>76.3</v>
      </c>
      <c r="G115" s="210">
        <v>1595.919991</v>
      </c>
      <c r="H115" s="536">
        <v>100</v>
      </c>
      <c r="I115" s="210">
        <v>12812</v>
      </c>
      <c r="J115" s="536">
        <v>34.299999999999997</v>
      </c>
      <c r="K115" s="536">
        <v>2.351</v>
      </c>
      <c r="L115" s="210">
        <v>4738.695412</v>
      </c>
      <c r="M115" s="536">
        <v>296.92562526463098</v>
      </c>
      <c r="N115" s="210">
        <v>183.81850600000001</v>
      </c>
      <c r="O115" s="210">
        <v>-183.81850600000001</v>
      </c>
      <c r="P115" s="3"/>
      <c r="Q115" s="448"/>
    </row>
    <row r="116" spans="1:21">
      <c r="A116" s="12"/>
      <c r="B116" s="2255" t="s">
        <v>3085</v>
      </c>
      <c r="C116" s="2255"/>
      <c r="D116" s="556">
        <v>63160.580131000002</v>
      </c>
      <c r="E116" s="556">
        <v>42973.214154000001</v>
      </c>
      <c r="F116" s="2256">
        <v>62.331580968090599</v>
      </c>
      <c r="G116" s="556">
        <v>89946.463904999997</v>
      </c>
      <c r="H116" s="2256">
        <v>2.9434999999999998</v>
      </c>
      <c r="I116" s="556">
        <v>1150990</v>
      </c>
      <c r="J116" s="2256">
        <v>28.447399999999998</v>
      </c>
      <c r="K116" s="2256">
        <v>2.7</v>
      </c>
      <c r="L116" s="556">
        <v>25135.952538000001</v>
      </c>
      <c r="M116" s="2256">
        <v>27.9454593840934</v>
      </c>
      <c r="N116" s="556">
        <v>484.21993600000002</v>
      </c>
      <c r="O116" s="556">
        <v>-183.81850600000001</v>
      </c>
      <c r="P116" s="3"/>
    </row>
    <row r="117" spans="1:21">
      <c r="A117" s="12"/>
      <c r="B117" s="2265" t="s">
        <v>3086</v>
      </c>
      <c r="C117" s="2265"/>
      <c r="D117" s="577">
        <v>1589108.3144799999</v>
      </c>
      <c r="E117" s="577">
        <v>403470.836427</v>
      </c>
      <c r="F117" s="2266">
        <v>66.385428725504298</v>
      </c>
      <c r="G117" s="577">
        <v>1838459.994159</v>
      </c>
      <c r="H117" s="2266">
        <v>2.2395999999999998</v>
      </c>
      <c r="I117" s="577">
        <v>1646367</v>
      </c>
      <c r="J117" s="2266">
        <v>22.769400000000001</v>
      </c>
      <c r="K117" s="2266">
        <v>3.7389999999999999</v>
      </c>
      <c r="L117" s="577">
        <v>538249.02985799999</v>
      </c>
      <c r="M117" s="2266">
        <v>29.277168476229001</v>
      </c>
      <c r="N117" s="577">
        <v>9291.4573490000002</v>
      </c>
      <c r="O117" s="577">
        <v>-4820.1176830000004</v>
      </c>
      <c r="P117" s="3"/>
    </row>
    <row r="118" spans="1:21">
      <c r="A118" s="12"/>
      <c r="B118" s="830"/>
      <c r="C118" s="830"/>
      <c r="D118" s="2259"/>
      <c r="E118" s="2259"/>
      <c r="F118" s="2267"/>
      <c r="G118" s="2268"/>
      <c r="H118" s="2267"/>
      <c r="I118" s="2259"/>
      <c r="J118" s="2267"/>
      <c r="K118" s="2267"/>
      <c r="L118" s="2268"/>
      <c r="M118" s="2267"/>
      <c r="N118" s="2268"/>
      <c r="O118" s="2268"/>
      <c r="P118" s="3"/>
    </row>
    <row r="119" spans="1:21">
      <c r="A119" s="12"/>
      <c r="B119" s="3"/>
      <c r="C119" s="2"/>
      <c r="D119" s="948"/>
      <c r="E119" s="948"/>
      <c r="F119" s="948"/>
      <c r="G119" s="948"/>
      <c r="H119" s="948"/>
      <c r="I119" s="948"/>
      <c r="J119" s="948"/>
      <c r="K119" s="948"/>
      <c r="L119" s="948"/>
      <c r="M119" s="948"/>
      <c r="N119" s="948"/>
      <c r="O119" s="948"/>
      <c r="P119" s="3"/>
    </row>
    <row r="120" spans="1:21" ht="11.25" customHeight="1">
      <c r="A120" s="12"/>
      <c r="B120" s="2510" t="s">
        <v>2662</v>
      </c>
      <c r="C120" s="2510"/>
      <c r="D120" s="2236" t="s">
        <v>292</v>
      </c>
      <c r="E120" s="2236" t="s">
        <v>294</v>
      </c>
      <c r="F120" s="2236" t="s">
        <v>296</v>
      </c>
      <c r="G120" s="2237" t="s">
        <v>298</v>
      </c>
      <c r="H120" s="2236" t="s">
        <v>303</v>
      </c>
      <c r="I120" s="2236" t="s">
        <v>310</v>
      </c>
      <c r="J120" s="2236" t="s">
        <v>312</v>
      </c>
      <c r="K120" s="2236" t="s">
        <v>317</v>
      </c>
      <c r="L120" s="2236" t="s">
        <v>323</v>
      </c>
      <c r="M120" s="2236" t="s">
        <v>346</v>
      </c>
      <c r="N120" s="2236" t="s">
        <v>370</v>
      </c>
      <c r="O120" s="2236" t="s">
        <v>755</v>
      </c>
      <c r="P120" s="3"/>
    </row>
    <row r="121" spans="1:21">
      <c r="A121" s="15"/>
      <c r="B121" s="1275" t="s">
        <v>2734</v>
      </c>
      <c r="C121" s="2249"/>
      <c r="D121" s="3"/>
      <c r="E121" s="3"/>
      <c r="F121" s="118"/>
      <c r="G121" s="118"/>
      <c r="H121" s="3"/>
      <c r="I121" s="118"/>
      <c r="J121" s="3"/>
      <c r="K121" s="71" t="s">
        <v>3049</v>
      </c>
      <c r="L121" s="71" t="s">
        <v>931</v>
      </c>
      <c r="M121" s="71" t="s">
        <v>932</v>
      </c>
      <c r="N121" s="118"/>
      <c r="O121" s="118"/>
      <c r="P121" s="3"/>
    </row>
    <row r="122" spans="1:21">
      <c r="A122" s="15"/>
      <c r="B122" s="2249"/>
      <c r="C122" s="2249"/>
      <c r="D122" s="3"/>
      <c r="E122" s="71" t="s">
        <v>3050</v>
      </c>
      <c r="F122" s="3"/>
      <c r="G122" s="3"/>
      <c r="H122" s="71" t="s">
        <v>3049</v>
      </c>
      <c r="I122" s="118"/>
      <c r="J122" s="71" t="s">
        <v>3049</v>
      </c>
      <c r="K122" s="71" t="s">
        <v>3051</v>
      </c>
      <c r="L122" s="71" t="s">
        <v>933</v>
      </c>
      <c r="M122" s="71" t="s">
        <v>3051</v>
      </c>
      <c r="N122" s="118"/>
      <c r="O122" s="118"/>
      <c r="P122" s="3"/>
    </row>
    <row r="123" spans="1:21" ht="22.5">
      <c r="A123" s="15"/>
      <c r="B123" s="2249"/>
      <c r="C123" s="2249"/>
      <c r="D123" s="71" t="s">
        <v>3052</v>
      </c>
      <c r="E123" s="71" t="s">
        <v>3053</v>
      </c>
      <c r="F123" s="71" t="s">
        <v>3049</v>
      </c>
      <c r="G123" s="71" t="s">
        <v>3049</v>
      </c>
      <c r="H123" s="71" t="s">
        <v>3051</v>
      </c>
      <c r="I123" s="3"/>
      <c r="J123" s="71" t="s">
        <v>3051</v>
      </c>
      <c r="K123" s="71" t="s">
        <v>3054</v>
      </c>
      <c r="L123" s="71" t="s">
        <v>3055</v>
      </c>
      <c r="M123" s="71" t="s">
        <v>3056</v>
      </c>
      <c r="N123" s="118"/>
      <c r="O123" s="71" t="s">
        <v>3057</v>
      </c>
      <c r="P123" s="3"/>
    </row>
    <row r="124" spans="1:21">
      <c r="A124" s="15"/>
      <c r="B124" s="310"/>
      <c r="C124" s="3"/>
      <c r="D124" s="71" t="s">
        <v>3053</v>
      </c>
      <c r="E124" s="71" t="s">
        <v>732</v>
      </c>
      <c r="F124" s="71" t="s">
        <v>3051</v>
      </c>
      <c r="G124" s="71" t="s">
        <v>3058</v>
      </c>
      <c r="H124" s="71" t="s">
        <v>934</v>
      </c>
      <c r="I124" s="71" t="s">
        <v>3059</v>
      </c>
      <c r="J124" s="71" t="s">
        <v>935</v>
      </c>
      <c r="K124" s="71" t="s">
        <v>883</v>
      </c>
      <c r="L124" s="71" t="s">
        <v>3060</v>
      </c>
      <c r="M124" s="71" t="s">
        <v>558</v>
      </c>
      <c r="N124" s="71" t="s">
        <v>3061</v>
      </c>
      <c r="O124" s="71" t="s">
        <v>3062</v>
      </c>
      <c r="P124" s="3"/>
    </row>
    <row r="125" spans="1:21">
      <c r="A125" s="15"/>
      <c r="B125" s="2250" t="s">
        <v>286</v>
      </c>
      <c r="C125" s="164" t="s">
        <v>936</v>
      </c>
      <c r="D125" s="71" t="s">
        <v>732</v>
      </c>
      <c r="E125" s="71" t="s">
        <v>3063</v>
      </c>
      <c r="F125" s="71" t="s">
        <v>3064</v>
      </c>
      <c r="G125" s="71" t="s">
        <v>3065</v>
      </c>
      <c r="H125" s="71" t="s">
        <v>937</v>
      </c>
      <c r="I125" s="71" t="s">
        <v>3066</v>
      </c>
      <c r="J125" s="71" t="s">
        <v>937</v>
      </c>
      <c r="K125" s="71" t="s">
        <v>938</v>
      </c>
      <c r="L125" s="71" t="s">
        <v>3067</v>
      </c>
      <c r="M125" s="71" t="s">
        <v>937</v>
      </c>
      <c r="N125" s="71" t="s">
        <v>558</v>
      </c>
      <c r="O125" s="71" t="s">
        <v>3068</v>
      </c>
      <c r="P125" s="3"/>
    </row>
    <row r="126" spans="1:21">
      <c r="A126" s="2247"/>
      <c r="B126" s="2251" t="s">
        <v>3087</v>
      </c>
      <c r="C126" s="2252"/>
      <c r="D126" s="2253"/>
      <c r="E126" s="2253"/>
      <c r="F126" s="2253"/>
      <c r="G126" s="2253"/>
      <c r="H126" s="2254"/>
      <c r="I126" s="2253"/>
      <c r="J126" s="2253"/>
      <c r="K126" s="2253"/>
      <c r="L126" s="2253"/>
      <c r="M126" s="2253"/>
      <c r="N126" s="2253"/>
      <c r="O126" s="2253"/>
      <c r="P126" s="3"/>
    </row>
    <row r="127" spans="1:21" ht="15">
      <c r="A127" s="12"/>
      <c r="B127" s="1110"/>
      <c r="C127" s="1110" t="s">
        <v>939</v>
      </c>
      <c r="D127" s="210">
        <v>6956.1587980000004</v>
      </c>
      <c r="E127" s="210">
        <v>0</v>
      </c>
      <c r="F127" s="536"/>
      <c r="G127" s="210">
        <v>1354.1291610000001</v>
      </c>
      <c r="H127" s="536">
        <v>0.1</v>
      </c>
      <c r="I127" s="210">
        <v>9</v>
      </c>
      <c r="J127" s="536">
        <v>40</v>
      </c>
      <c r="K127" s="192">
        <v>1.1719999999999999</v>
      </c>
      <c r="L127" s="210">
        <v>275.50515899999999</v>
      </c>
      <c r="M127" s="192">
        <v>20.345559857565199</v>
      </c>
      <c r="N127" s="210">
        <v>0.66301399999999999</v>
      </c>
      <c r="O127" s="505"/>
      <c r="P127" s="3"/>
      <c r="U127" s="203"/>
    </row>
    <row r="128" spans="1:21">
      <c r="A128" s="12"/>
      <c r="B128" s="1110"/>
      <c r="C128" s="1110" t="s">
        <v>3069</v>
      </c>
      <c r="D128" s="210">
        <v>0</v>
      </c>
      <c r="E128" s="210">
        <v>0</v>
      </c>
      <c r="F128" s="536"/>
      <c r="G128" s="210">
        <v>0</v>
      </c>
      <c r="H128" s="536"/>
      <c r="I128" s="210"/>
      <c r="J128" s="536"/>
      <c r="K128" s="192"/>
      <c r="L128" s="210">
        <v>0</v>
      </c>
      <c r="M128" s="192">
        <v>0</v>
      </c>
      <c r="N128" s="210">
        <v>0</v>
      </c>
      <c r="O128" s="505"/>
      <c r="P128" s="3"/>
    </row>
    <row r="129" spans="1:18">
      <c r="A129" s="12"/>
      <c r="B129" s="1110"/>
      <c r="C129" s="1110" t="s">
        <v>3070</v>
      </c>
      <c r="D129" s="210">
        <v>6956.1587980000004</v>
      </c>
      <c r="E129" s="210">
        <v>0</v>
      </c>
      <c r="F129" s="536"/>
      <c r="G129" s="210">
        <v>1354.1291610000001</v>
      </c>
      <c r="H129" s="536">
        <v>0.1</v>
      </c>
      <c r="I129" s="210">
        <v>9</v>
      </c>
      <c r="J129" s="536">
        <v>40</v>
      </c>
      <c r="K129" s="192">
        <v>1.1719999999999999</v>
      </c>
      <c r="L129" s="210">
        <v>275.50515899999999</v>
      </c>
      <c r="M129" s="192">
        <v>20.345559857565199</v>
      </c>
      <c r="N129" s="210">
        <v>0.66301399999999999</v>
      </c>
      <c r="O129" s="505"/>
      <c r="P129" s="3"/>
    </row>
    <row r="130" spans="1:18">
      <c r="A130" s="12"/>
      <c r="B130" s="1110"/>
      <c r="C130" s="1110" t="s">
        <v>940</v>
      </c>
      <c r="D130" s="210">
        <v>0</v>
      </c>
      <c r="E130" s="210">
        <v>0</v>
      </c>
      <c r="F130" s="536"/>
      <c r="G130" s="210">
        <v>0</v>
      </c>
      <c r="H130" s="536"/>
      <c r="I130" s="210"/>
      <c r="J130" s="536"/>
      <c r="K130" s="1515"/>
      <c r="L130" s="210">
        <v>0</v>
      </c>
      <c r="M130" s="1515">
        <v>0</v>
      </c>
      <c r="N130" s="210">
        <v>0</v>
      </c>
      <c r="O130" s="505"/>
      <c r="P130" s="3"/>
    </row>
    <row r="131" spans="1:18">
      <c r="A131" s="12"/>
      <c r="B131" s="1110"/>
      <c r="C131" s="1110" t="s">
        <v>941</v>
      </c>
      <c r="D131" s="210">
        <v>482.21482200000003</v>
      </c>
      <c r="E131" s="210">
        <v>0</v>
      </c>
      <c r="F131" s="536"/>
      <c r="G131" s="210">
        <v>482.21482200000003</v>
      </c>
      <c r="H131" s="536">
        <v>0.4</v>
      </c>
      <c r="I131" s="210">
        <v>1</v>
      </c>
      <c r="J131" s="536">
        <v>40</v>
      </c>
      <c r="K131" s="1515">
        <v>1</v>
      </c>
      <c r="L131" s="210">
        <v>206.87214</v>
      </c>
      <c r="M131" s="1515">
        <v>42.900410887826297</v>
      </c>
      <c r="N131" s="210">
        <v>0.83805200000000002</v>
      </c>
      <c r="O131" s="505"/>
      <c r="P131" s="3"/>
      <c r="R131" s="507"/>
    </row>
    <row r="132" spans="1:18">
      <c r="A132" s="12"/>
      <c r="B132" s="1110"/>
      <c r="C132" s="1110" t="s">
        <v>942</v>
      </c>
      <c r="D132" s="210">
        <v>496.22066799999999</v>
      </c>
      <c r="E132" s="210">
        <v>0</v>
      </c>
      <c r="F132" s="536"/>
      <c r="G132" s="210">
        <v>197.80009999999999</v>
      </c>
      <c r="H132" s="536">
        <v>0.7</v>
      </c>
      <c r="I132" s="210">
        <v>1</v>
      </c>
      <c r="J132" s="536">
        <v>40</v>
      </c>
      <c r="K132" s="1515">
        <v>1</v>
      </c>
      <c r="L132" s="210">
        <v>108.839106</v>
      </c>
      <c r="M132" s="1515">
        <v>55.024798268555003</v>
      </c>
      <c r="N132" s="210">
        <v>0.55022099999999996</v>
      </c>
      <c r="O132" s="505"/>
      <c r="P132" s="3"/>
      <c r="R132" s="507"/>
    </row>
    <row r="133" spans="1:18">
      <c r="A133" s="12"/>
      <c r="B133" s="1110"/>
      <c r="C133" s="1110" t="s">
        <v>943</v>
      </c>
      <c r="D133" s="210">
        <v>155.26086900000001</v>
      </c>
      <c r="E133" s="210">
        <v>0</v>
      </c>
      <c r="F133" s="536"/>
      <c r="G133" s="210">
        <v>14.503114</v>
      </c>
      <c r="H133" s="536">
        <v>1.7</v>
      </c>
      <c r="I133" s="210">
        <v>2</v>
      </c>
      <c r="J133" s="536">
        <v>40</v>
      </c>
      <c r="K133" s="1515">
        <v>1</v>
      </c>
      <c r="L133" s="210">
        <v>11.638555</v>
      </c>
      <c r="M133" s="1515">
        <v>80.2486624596621</v>
      </c>
      <c r="N133" s="210">
        <v>9.8187999999999998E-2</v>
      </c>
      <c r="O133" s="505"/>
      <c r="P133" s="3"/>
      <c r="R133" s="507"/>
    </row>
    <row r="134" spans="1:18">
      <c r="A134" s="12"/>
      <c r="B134" s="1110"/>
      <c r="C134" s="1110" t="s">
        <v>3071</v>
      </c>
      <c r="D134" s="210">
        <v>155.26086900000001</v>
      </c>
      <c r="E134" s="210">
        <v>0</v>
      </c>
      <c r="F134" s="536"/>
      <c r="G134" s="210">
        <v>14.503114</v>
      </c>
      <c r="H134" s="536">
        <v>1.7</v>
      </c>
      <c r="I134" s="210">
        <v>2</v>
      </c>
      <c r="J134" s="536">
        <v>40</v>
      </c>
      <c r="K134" s="1515">
        <v>1</v>
      </c>
      <c r="L134" s="210">
        <v>11.638555</v>
      </c>
      <c r="M134" s="1515">
        <v>80.2486624596621</v>
      </c>
      <c r="N134" s="210">
        <v>9.8187999999999998E-2</v>
      </c>
      <c r="O134" s="505"/>
      <c r="P134" s="3"/>
      <c r="R134" s="507"/>
    </row>
    <row r="135" spans="1:18">
      <c r="A135" s="12"/>
      <c r="B135" s="1110"/>
      <c r="C135" s="1110" t="s">
        <v>3072</v>
      </c>
      <c r="D135" s="210">
        <v>0</v>
      </c>
      <c r="E135" s="210">
        <v>0</v>
      </c>
      <c r="F135" s="536"/>
      <c r="G135" s="210">
        <v>0</v>
      </c>
      <c r="H135" s="536"/>
      <c r="I135" s="210"/>
      <c r="J135" s="536"/>
      <c r="K135" s="1515"/>
      <c r="L135" s="210">
        <v>0</v>
      </c>
      <c r="M135" s="1515">
        <v>0</v>
      </c>
      <c r="N135" s="210">
        <v>0</v>
      </c>
      <c r="O135" s="505"/>
      <c r="P135" s="3"/>
      <c r="R135" s="507"/>
    </row>
    <row r="136" spans="1:18">
      <c r="A136" s="12"/>
      <c r="B136" s="1110"/>
      <c r="C136" s="1110" t="s">
        <v>944</v>
      </c>
      <c r="D136" s="210">
        <v>0</v>
      </c>
      <c r="E136" s="210">
        <v>0</v>
      </c>
      <c r="F136" s="536"/>
      <c r="G136" s="210">
        <v>0</v>
      </c>
      <c r="H136" s="536"/>
      <c r="I136" s="210"/>
      <c r="J136" s="536"/>
      <c r="K136" s="1515"/>
      <c r="L136" s="210">
        <v>0</v>
      </c>
      <c r="M136" s="1515">
        <v>0</v>
      </c>
      <c r="N136" s="210">
        <v>0</v>
      </c>
      <c r="O136" s="505"/>
      <c r="P136" s="3"/>
      <c r="R136" s="507"/>
    </row>
    <row r="137" spans="1:18">
      <c r="A137" s="12"/>
      <c r="B137" s="1110"/>
      <c r="C137" s="1110" t="s">
        <v>3073</v>
      </c>
      <c r="D137" s="210">
        <v>0</v>
      </c>
      <c r="E137" s="210">
        <v>0</v>
      </c>
      <c r="F137" s="536"/>
      <c r="G137" s="210">
        <v>0</v>
      </c>
      <c r="H137" s="536"/>
      <c r="I137" s="210"/>
      <c r="J137" s="536"/>
      <c r="K137" s="1515"/>
      <c r="L137" s="210">
        <v>0</v>
      </c>
      <c r="M137" s="1515">
        <v>0</v>
      </c>
      <c r="N137" s="210">
        <v>0</v>
      </c>
      <c r="O137" s="505"/>
      <c r="P137" s="3"/>
      <c r="R137" s="507"/>
    </row>
    <row r="138" spans="1:18">
      <c r="A138" s="12"/>
      <c r="B138" s="1110"/>
      <c r="C138" s="1110" t="s">
        <v>3074</v>
      </c>
      <c r="D138" s="210">
        <v>0</v>
      </c>
      <c r="E138" s="210">
        <v>0</v>
      </c>
      <c r="F138" s="536"/>
      <c r="G138" s="210">
        <v>0</v>
      </c>
      <c r="H138" s="536"/>
      <c r="I138" s="210"/>
      <c r="J138" s="536"/>
      <c r="K138" s="1515"/>
      <c r="L138" s="210">
        <v>0</v>
      </c>
      <c r="M138" s="1515">
        <v>0</v>
      </c>
      <c r="N138" s="210">
        <v>0</v>
      </c>
      <c r="O138" s="505"/>
      <c r="P138" s="3"/>
      <c r="R138" s="507"/>
    </row>
    <row r="139" spans="1:18">
      <c r="A139" s="12"/>
      <c r="B139" s="1110"/>
      <c r="C139" s="1110" t="s">
        <v>945</v>
      </c>
      <c r="D139" s="210">
        <v>0</v>
      </c>
      <c r="E139" s="210">
        <v>0</v>
      </c>
      <c r="F139" s="536"/>
      <c r="G139" s="210">
        <v>0</v>
      </c>
      <c r="H139" s="536"/>
      <c r="I139" s="210"/>
      <c r="J139" s="536"/>
      <c r="K139" s="1515"/>
      <c r="L139" s="210">
        <v>0</v>
      </c>
      <c r="M139" s="1515">
        <v>0</v>
      </c>
      <c r="N139" s="210">
        <v>0</v>
      </c>
      <c r="O139" s="505"/>
      <c r="P139" s="3"/>
      <c r="R139" s="507"/>
    </row>
    <row r="140" spans="1:18">
      <c r="A140" s="12"/>
      <c r="B140" s="1110"/>
      <c r="C140" s="1110" t="s">
        <v>3075</v>
      </c>
      <c r="D140" s="210">
        <v>0</v>
      </c>
      <c r="E140" s="210">
        <v>0</v>
      </c>
      <c r="F140" s="536"/>
      <c r="G140" s="210">
        <v>0</v>
      </c>
      <c r="H140" s="536"/>
      <c r="I140" s="210"/>
      <c r="J140" s="536"/>
      <c r="K140" s="1515"/>
      <c r="L140" s="210">
        <v>0</v>
      </c>
      <c r="M140" s="1515">
        <v>0</v>
      </c>
      <c r="N140" s="210">
        <v>0</v>
      </c>
      <c r="O140" s="505"/>
      <c r="P140" s="3"/>
      <c r="R140" s="507"/>
    </row>
    <row r="141" spans="1:18">
      <c r="A141" s="12"/>
      <c r="B141" s="1110"/>
      <c r="C141" s="1110" t="s">
        <v>3076</v>
      </c>
      <c r="D141" s="210">
        <v>0</v>
      </c>
      <c r="E141" s="210">
        <v>0</v>
      </c>
      <c r="F141" s="536"/>
      <c r="G141" s="210">
        <v>0</v>
      </c>
      <c r="H141" s="536"/>
      <c r="I141" s="210"/>
      <c r="J141" s="536"/>
      <c r="K141" s="1515"/>
      <c r="L141" s="210">
        <v>0</v>
      </c>
      <c r="M141" s="1515">
        <v>0</v>
      </c>
      <c r="N141" s="210">
        <v>0</v>
      </c>
      <c r="O141" s="505"/>
      <c r="P141" s="3"/>
      <c r="R141" s="507"/>
    </row>
    <row r="142" spans="1:18">
      <c r="A142" s="12"/>
      <c r="B142" s="1110"/>
      <c r="C142" s="1110" t="s">
        <v>3077</v>
      </c>
      <c r="D142" s="210">
        <v>0</v>
      </c>
      <c r="E142" s="210">
        <v>0</v>
      </c>
      <c r="F142" s="536"/>
      <c r="G142" s="210">
        <v>0</v>
      </c>
      <c r="H142" s="536"/>
      <c r="I142" s="210"/>
      <c r="J142" s="536"/>
      <c r="K142" s="1515"/>
      <c r="L142" s="210">
        <v>0</v>
      </c>
      <c r="M142" s="1515">
        <v>0</v>
      </c>
      <c r="N142" s="210">
        <v>0</v>
      </c>
      <c r="O142" s="505"/>
      <c r="P142" s="3"/>
      <c r="R142" s="507"/>
    </row>
    <row r="143" spans="1:18">
      <c r="A143" s="12"/>
      <c r="B143" s="1110"/>
      <c r="C143" s="1110" t="s">
        <v>946</v>
      </c>
      <c r="D143" s="210">
        <v>0</v>
      </c>
      <c r="E143" s="210">
        <v>0</v>
      </c>
      <c r="F143" s="536"/>
      <c r="G143" s="210">
        <v>0</v>
      </c>
      <c r="H143" s="536"/>
      <c r="I143" s="210"/>
      <c r="J143" s="536"/>
      <c r="K143" s="1515"/>
      <c r="L143" s="210">
        <v>0</v>
      </c>
      <c r="M143" s="1515">
        <v>0</v>
      </c>
      <c r="N143" s="210">
        <v>0</v>
      </c>
      <c r="O143" s="1340">
        <v>0</v>
      </c>
      <c r="P143" s="3"/>
      <c r="R143" s="507"/>
    </row>
    <row r="144" spans="1:18">
      <c r="A144" s="12"/>
      <c r="B144" s="2255" t="s">
        <v>3088</v>
      </c>
      <c r="C144" s="2255"/>
      <c r="D144" s="556">
        <v>8089.855157</v>
      </c>
      <c r="E144" s="556">
        <v>0</v>
      </c>
      <c r="F144" s="2256"/>
      <c r="G144" s="556">
        <v>2048.6471969999998</v>
      </c>
      <c r="H144" s="2256">
        <v>0.2601</v>
      </c>
      <c r="I144" s="556">
        <v>13</v>
      </c>
      <c r="J144" s="2256">
        <v>40</v>
      </c>
      <c r="K144" s="742">
        <v>1.1140000000000001</v>
      </c>
      <c r="L144" s="556">
        <v>602.85496000000001</v>
      </c>
      <c r="M144" s="742">
        <v>29.426978002010799</v>
      </c>
      <c r="N144" s="556">
        <v>2.1494749999999998</v>
      </c>
      <c r="O144" s="556">
        <v>0</v>
      </c>
      <c r="P144" s="3"/>
      <c r="R144" s="507"/>
    </row>
    <row r="145" spans="1:19">
      <c r="A145" s="12"/>
      <c r="B145" s="2252"/>
      <c r="C145" s="1110"/>
      <c r="D145" s="2258"/>
      <c r="E145" s="210"/>
      <c r="F145" s="536"/>
      <c r="G145" s="210"/>
      <c r="H145" s="536"/>
      <c r="I145" s="2259">
        <v>19</v>
      </c>
      <c r="J145" s="536"/>
      <c r="K145" s="1515"/>
      <c r="L145" s="210"/>
      <c r="M145" s="1515"/>
      <c r="N145" s="210"/>
      <c r="O145" s="210"/>
      <c r="P145" s="3"/>
      <c r="R145" s="507"/>
    </row>
    <row r="146" spans="1:19">
      <c r="A146" s="12"/>
      <c r="B146" s="1244" t="s">
        <v>3089</v>
      </c>
      <c r="C146" s="1110"/>
      <c r="D146" s="505"/>
      <c r="E146" s="505"/>
      <c r="F146" s="3"/>
      <c r="G146" s="505"/>
      <c r="H146" s="2260"/>
      <c r="I146" s="505"/>
      <c r="J146" s="505"/>
      <c r="K146" s="2261"/>
      <c r="L146" s="505"/>
      <c r="M146" s="505"/>
      <c r="N146" s="505"/>
      <c r="O146" s="2"/>
      <c r="P146" s="3"/>
      <c r="R146" s="507"/>
    </row>
    <row r="147" spans="1:19">
      <c r="A147" s="12"/>
      <c r="B147" s="1110"/>
      <c r="C147" s="1110" t="s">
        <v>939</v>
      </c>
      <c r="D147" s="210">
        <v>18053.798511000001</v>
      </c>
      <c r="E147" s="210">
        <v>115448.679816</v>
      </c>
      <c r="F147" s="536">
        <v>45.8</v>
      </c>
      <c r="G147" s="210">
        <v>58019.512369999997</v>
      </c>
      <c r="H147" s="536">
        <v>0.1</v>
      </c>
      <c r="I147" s="210">
        <v>307</v>
      </c>
      <c r="J147" s="536">
        <v>39.6</v>
      </c>
      <c r="K147" s="536">
        <v>2.6379999999999999</v>
      </c>
      <c r="L147" s="210">
        <v>13682.336409</v>
      </c>
      <c r="M147" s="536">
        <v>23.582301625952098</v>
      </c>
      <c r="N147" s="210">
        <v>20.059062999999998</v>
      </c>
      <c r="O147" s="210">
        <v>0</v>
      </c>
      <c r="P147" s="3"/>
      <c r="R147" s="507"/>
    </row>
    <row r="148" spans="1:19">
      <c r="A148" s="12"/>
      <c r="B148" s="1110"/>
      <c r="C148" s="1110" t="s">
        <v>3069</v>
      </c>
      <c r="D148" s="210">
        <v>12471.032635</v>
      </c>
      <c r="E148" s="210">
        <v>69502.677412999998</v>
      </c>
      <c r="F148" s="536">
        <v>48.4</v>
      </c>
      <c r="G148" s="210">
        <v>37619.045086999999</v>
      </c>
      <c r="H148" s="536">
        <v>0.1</v>
      </c>
      <c r="I148" s="210">
        <v>197</v>
      </c>
      <c r="J148" s="536">
        <v>39.799999999999997</v>
      </c>
      <c r="K148" s="536">
        <v>2.5779999999999998</v>
      </c>
      <c r="L148" s="210">
        <v>7724.4112770000002</v>
      </c>
      <c r="M148" s="536">
        <v>20.533246548752299</v>
      </c>
      <c r="N148" s="210">
        <v>10.245343999999999</v>
      </c>
      <c r="O148" s="210">
        <v>0</v>
      </c>
      <c r="P148" s="3"/>
      <c r="R148" s="507"/>
    </row>
    <row r="149" spans="1:19">
      <c r="A149" s="12"/>
      <c r="B149" s="1110"/>
      <c r="C149" s="1110" t="s">
        <v>3070</v>
      </c>
      <c r="D149" s="210">
        <v>5582.7658760000004</v>
      </c>
      <c r="E149" s="210">
        <v>45946.002402999999</v>
      </c>
      <c r="F149" s="536">
        <v>41.9</v>
      </c>
      <c r="G149" s="210">
        <v>20400.467283000002</v>
      </c>
      <c r="H149" s="536">
        <v>0.1</v>
      </c>
      <c r="I149" s="210">
        <v>110</v>
      </c>
      <c r="J149" s="536">
        <v>39.200000000000003</v>
      </c>
      <c r="K149" s="536">
        <v>2.7480000000000002</v>
      </c>
      <c r="L149" s="210">
        <v>5957.9251320000003</v>
      </c>
      <c r="M149" s="536">
        <v>29.204846385870901</v>
      </c>
      <c r="N149" s="210">
        <v>9.8137190000000007</v>
      </c>
      <c r="O149" s="210">
        <v>0</v>
      </c>
      <c r="P149" s="3"/>
      <c r="R149" s="507"/>
      <c r="S149" s="507"/>
    </row>
    <row r="150" spans="1:19">
      <c r="A150" s="12"/>
      <c r="B150" s="1110"/>
      <c r="C150" s="1110" t="s">
        <v>940</v>
      </c>
      <c r="D150" s="210">
        <v>27922.560033999998</v>
      </c>
      <c r="E150" s="210">
        <v>38314.576824000003</v>
      </c>
      <c r="F150" s="536">
        <v>51</v>
      </c>
      <c r="G150" s="210">
        <v>41419.664900000003</v>
      </c>
      <c r="H150" s="536">
        <v>0.2</v>
      </c>
      <c r="I150" s="210">
        <v>164</v>
      </c>
      <c r="J150" s="536">
        <v>36.6</v>
      </c>
      <c r="K150" s="536">
        <v>2.262</v>
      </c>
      <c r="L150" s="210">
        <v>13781.26324</v>
      </c>
      <c r="M150" s="536">
        <v>33.27227121048</v>
      </c>
      <c r="N150" s="210">
        <v>29.73415</v>
      </c>
      <c r="O150" s="210">
        <v>0</v>
      </c>
      <c r="P150" s="3"/>
    </row>
    <row r="151" spans="1:19">
      <c r="A151" s="12"/>
      <c r="B151" s="1110"/>
      <c r="C151" s="1110" t="s">
        <v>941</v>
      </c>
      <c r="D151" s="210">
        <v>55164.183683000003</v>
      </c>
      <c r="E151" s="210">
        <v>59366.815105000001</v>
      </c>
      <c r="F151" s="536">
        <v>44.3</v>
      </c>
      <c r="G151" s="210">
        <v>68665.043344999998</v>
      </c>
      <c r="H151" s="536">
        <v>0.4</v>
      </c>
      <c r="I151" s="210">
        <v>413</v>
      </c>
      <c r="J151" s="536">
        <v>36.1</v>
      </c>
      <c r="K151" s="536">
        <v>2.16</v>
      </c>
      <c r="L151" s="210">
        <v>30009.09319</v>
      </c>
      <c r="M151" s="536">
        <v>43.703596077588699</v>
      </c>
      <c r="N151" s="210">
        <v>89.683696999999995</v>
      </c>
      <c r="O151" s="210">
        <v>0</v>
      </c>
      <c r="P151" s="3"/>
    </row>
    <row r="152" spans="1:19">
      <c r="A152" s="12"/>
      <c r="B152" s="1110"/>
      <c r="C152" s="1110" t="s">
        <v>942</v>
      </c>
      <c r="D152" s="210">
        <v>15530.295611</v>
      </c>
      <c r="E152" s="210">
        <v>16238.469788</v>
      </c>
      <c r="F152" s="536">
        <v>49.8</v>
      </c>
      <c r="G152" s="210">
        <v>20525.832783000002</v>
      </c>
      <c r="H152" s="536">
        <v>0.6</v>
      </c>
      <c r="I152" s="210">
        <v>330</v>
      </c>
      <c r="J152" s="536">
        <v>35</v>
      </c>
      <c r="K152" s="536">
        <v>2.302</v>
      </c>
      <c r="L152" s="210">
        <v>11742.284868999999</v>
      </c>
      <c r="M152" s="536">
        <v>57.207349358927097</v>
      </c>
      <c r="N152" s="210">
        <v>44.396867</v>
      </c>
      <c r="O152" s="210">
        <v>0</v>
      </c>
      <c r="P152" s="3"/>
    </row>
    <row r="153" spans="1:19">
      <c r="A153" s="12"/>
      <c r="B153" s="1110"/>
      <c r="C153" s="1110" t="s">
        <v>943</v>
      </c>
      <c r="D153" s="210">
        <v>51185.28198</v>
      </c>
      <c r="E153" s="210">
        <v>45539.141529</v>
      </c>
      <c r="F153" s="536">
        <v>46.2</v>
      </c>
      <c r="G153" s="210">
        <v>61322.371711</v>
      </c>
      <c r="H153" s="536">
        <v>1.2</v>
      </c>
      <c r="I153" s="210">
        <v>720</v>
      </c>
      <c r="J153" s="536">
        <v>35.6</v>
      </c>
      <c r="K153" s="536">
        <v>2.0190000000000001</v>
      </c>
      <c r="L153" s="210">
        <v>43834.685541999999</v>
      </c>
      <c r="M153" s="536">
        <v>71.482371472166903</v>
      </c>
      <c r="N153" s="210">
        <v>268.05635000000001</v>
      </c>
      <c r="O153" s="210">
        <v>0</v>
      </c>
      <c r="P153" s="3"/>
    </row>
    <row r="154" spans="1:19">
      <c r="A154" s="12"/>
      <c r="B154" s="1110"/>
      <c r="C154" s="1110" t="s">
        <v>3071</v>
      </c>
      <c r="D154" s="210">
        <v>46210.706722000003</v>
      </c>
      <c r="E154" s="210">
        <v>37749.289664999997</v>
      </c>
      <c r="F154" s="536">
        <v>46.7</v>
      </c>
      <c r="G154" s="210">
        <v>54233.430259000001</v>
      </c>
      <c r="H154" s="536">
        <v>1.1000000000000001</v>
      </c>
      <c r="I154" s="210">
        <v>595</v>
      </c>
      <c r="J154" s="536">
        <v>35.5</v>
      </c>
      <c r="K154" s="536">
        <v>1.9990000000000001</v>
      </c>
      <c r="L154" s="210">
        <v>37455.423032999999</v>
      </c>
      <c r="M154" s="536">
        <v>69.063348665437402</v>
      </c>
      <c r="N154" s="210">
        <v>212.554508</v>
      </c>
      <c r="O154" s="210">
        <v>0</v>
      </c>
      <c r="P154" s="3"/>
    </row>
    <row r="155" spans="1:19">
      <c r="A155" s="12"/>
      <c r="B155" s="1110"/>
      <c r="C155" s="1110" t="s">
        <v>3072</v>
      </c>
      <c r="D155" s="210">
        <v>4974.5752579999998</v>
      </c>
      <c r="E155" s="210">
        <v>7789.8518640000002</v>
      </c>
      <c r="F155" s="536">
        <v>44</v>
      </c>
      <c r="G155" s="210">
        <v>7088.941452</v>
      </c>
      <c r="H155" s="536">
        <v>2.2000000000000002</v>
      </c>
      <c r="I155" s="210">
        <v>125</v>
      </c>
      <c r="J155" s="536">
        <v>36.299999999999997</v>
      </c>
      <c r="K155" s="536">
        <v>2.1669999999999998</v>
      </c>
      <c r="L155" s="210">
        <v>6379.2625090000001</v>
      </c>
      <c r="M155" s="536">
        <v>89.988929266727396</v>
      </c>
      <c r="N155" s="210">
        <v>55.501842000000003</v>
      </c>
      <c r="O155" s="210">
        <v>0</v>
      </c>
      <c r="P155" s="3"/>
    </row>
    <row r="156" spans="1:19">
      <c r="A156" s="12"/>
      <c r="B156" s="1110"/>
      <c r="C156" s="1110" t="s">
        <v>944</v>
      </c>
      <c r="D156" s="210">
        <v>8436.291604</v>
      </c>
      <c r="E156" s="210">
        <v>9745.8728919999994</v>
      </c>
      <c r="F156" s="536">
        <v>40.5</v>
      </c>
      <c r="G156" s="210">
        <v>11054.157402999999</v>
      </c>
      <c r="H156" s="536">
        <v>4.5</v>
      </c>
      <c r="I156" s="210">
        <v>206</v>
      </c>
      <c r="J156" s="536">
        <v>37.799999999999997</v>
      </c>
      <c r="K156" s="536">
        <v>2.3180000000000001</v>
      </c>
      <c r="L156" s="210">
        <v>13027.856426</v>
      </c>
      <c r="M156" s="536">
        <v>117.85481200461599</v>
      </c>
      <c r="N156" s="210">
        <v>187.00622100000001</v>
      </c>
      <c r="O156" s="210">
        <v>0</v>
      </c>
      <c r="P156" s="3"/>
    </row>
    <row r="157" spans="1:19">
      <c r="A157" s="12"/>
      <c r="B157" s="1110"/>
      <c r="C157" s="1110" t="s">
        <v>3073</v>
      </c>
      <c r="D157" s="210">
        <v>6635.7832369999996</v>
      </c>
      <c r="E157" s="210">
        <v>7456.0471960000004</v>
      </c>
      <c r="F157" s="536">
        <v>41</v>
      </c>
      <c r="G157" s="210">
        <v>8645.9483830000008</v>
      </c>
      <c r="H157" s="536">
        <v>3.7</v>
      </c>
      <c r="I157" s="210">
        <v>163</v>
      </c>
      <c r="J157" s="536">
        <v>38</v>
      </c>
      <c r="K157" s="536">
        <v>2.4129999999999998</v>
      </c>
      <c r="L157" s="210">
        <v>9741.6638839999996</v>
      </c>
      <c r="M157" s="536">
        <v>112.673167273985</v>
      </c>
      <c r="N157" s="210">
        <v>121.73112399999999</v>
      </c>
      <c r="O157" s="210">
        <v>0</v>
      </c>
      <c r="P157" s="3"/>
    </row>
    <row r="158" spans="1:19">
      <c r="A158" s="12"/>
      <c r="B158" s="1110"/>
      <c r="C158" s="1110" t="s">
        <v>3074</v>
      </c>
      <c r="D158" s="210">
        <v>1800.5083669999999</v>
      </c>
      <c r="E158" s="210">
        <v>2289.8256959999999</v>
      </c>
      <c r="F158" s="536">
        <v>38.6</v>
      </c>
      <c r="G158" s="210">
        <v>2408.2090199999998</v>
      </c>
      <c r="H158" s="536">
        <v>7.3</v>
      </c>
      <c r="I158" s="210">
        <v>43</v>
      </c>
      <c r="J158" s="536">
        <v>37</v>
      </c>
      <c r="K158" s="536">
        <v>1.9790000000000001</v>
      </c>
      <c r="L158" s="210">
        <v>3286.1925419999998</v>
      </c>
      <c r="M158" s="536">
        <v>136.457945083189</v>
      </c>
      <c r="N158" s="210">
        <v>65.275097000000002</v>
      </c>
      <c r="O158" s="210">
        <v>0</v>
      </c>
      <c r="P158" s="3"/>
    </row>
    <row r="159" spans="1:19">
      <c r="A159" s="12"/>
      <c r="B159" s="1110"/>
      <c r="C159" s="1110" t="s">
        <v>945</v>
      </c>
      <c r="D159" s="210">
        <v>577.717309</v>
      </c>
      <c r="E159" s="210">
        <v>1082.574212</v>
      </c>
      <c r="F159" s="536">
        <v>58.5</v>
      </c>
      <c r="G159" s="210">
        <v>1002.999685</v>
      </c>
      <c r="H159" s="536">
        <v>13.6</v>
      </c>
      <c r="I159" s="210">
        <v>12</v>
      </c>
      <c r="J159" s="536">
        <v>32.299999999999997</v>
      </c>
      <c r="K159" s="536">
        <v>2.0619999999999998</v>
      </c>
      <c r="L159" s="210">
        <v>1494.211018</v>
      </c>
      <c r="M159" s="536">
        <v>148.97422604873501</v>
      </c>
      <c r="N159" s="210">
        <v>43.670234000000001</v>
      </c>
      <c r="O159" s="210">
        <v>0</v>
      </c>
      <c r="P159" s="3"/>
    </row>
    <row r="160" spans="1:19">
      <c r="A160" s="12"/>
      <c r="B160" s="1110"/>
      <c r="C160" s="1110" t="s">
        <v>3075</v>
      </c>
      <c r="D160" s="210">
        <v>577.717309</v>
      </c>
      <c r="E160" s="210">
        <v>1082.574212</v>
      </c>
      <c r="F160" s="536">
        <v>58.5</v>
      </c>
      <c r="G160" s="210">
        <v>1002.999685</v>
      </c>
      <c r="H160" s="536">
        <v>13.6</v>
      </c>
      <c r="I160" s="210">
        <v>12</v>
      </c>
      <c r="J160" s="536">
        <v>32.299999999999997</v>
      </c>
      <c r="K160" s="536">
        <v>2.0619999999999998</v>
      </c>
      <c r="L160" s="210">
        <v>1494.211018</v>
      </c>
      <c r="M160" s="536">
        <v>148.97422604873501</v>
      </c>
      <c r="N160" s="210">
        <v>43.670234000000001</v>
      </c>
      <c r="O160" s="210">
        <v>0</v>
      </c>
      <c r="P160" s="3"/>
    </row>
    <row r="161" spans="1:20">
      <c r="A161" s="12"/>
      <c r="B161" s="1110"/>
      <c r="C161" s="1110" t="s">
        <v>3076</v>
      </c>
      <c r="D161" s="210">
        <v>0</v>
      </c>
      <c r="E161" s="210">
        <v>0</v>
      </c>
      <c r="F161" s="536"/>
      <c r="G161" s="210">
        <v>0</v>
      </c>
      <c r="H161" s="536"/>
      <c r="I161" s="210"/>
      <c r="J161" s="536"/>
      <c r="K161" s="536"/>
      <c r="L161" s="210">
        <v>0</v>
      </c>
      <c r="M161" s="536">
        <v>0</v>
      </c>
      <c r="N161" s="210">
        <v>0</v>
      </c>
      <c r="O161" s="210">
        <v>0</v>
      </c>
      <c r="P161" s="3"/>
    </row>
    <row r="162" spans="1:20">
      <c r="A162" s="12"/>
      <c r="B162" s="1110"/>
      <c r="C162" s="1110" t="s">
        <v>3077</v>
      </c>
      <c r="D162" s="210">
        <v>0</v>
      </c>
      <c r="E162" s="210">
        <v>0</v>
      </c>
      <c r="F162" s="536"/>
      <c r="G162" s="210">
        <v>0</v>
      </c>
      <c r="H162" s="536"/>
      <c r="I162" s="210"/>
      <c r="J162" s="536"/>
      <c r="K162" s="536"/>
      <c r="L162" s="210">
        <v>0</v>
      </c>
      <c r="M162" s="536">
        <v>0</v>
      </c>
      <c r="N162" s="210">
        <v>0</v>
      </c>
      <c r="O162" s="210">
        <v>0</v>
      </c>
      <c r="P162" s="3"/>
    </row>
    <row r="163" spans="1:20">
      <c r="A163" s="12"/>
      <c r="B163" s="1110"/>
      <c r="C163" s="1110" t="s">
        <v>946</v>
      </c>
      <c r="D163" s="210">
        <v>3774.905835</v>
      </c>
      <c r="E163" s="210">
        <v>1589.9469839999999</v>
      </c>
      <c r="F163" s="536">
        <v>42.1</v>
      </c>
      <c r="G163" s="210">
        <v>4415.6722110000001</v>
      </c>
      <c r="H163" s="536">
        <v>100</v>
      </c>
      <c r="I163" s="210">
        <v>52</v>
      </c>
      <c r="J163" s="536">
        <v>38.299999999999997</v>
      </c>
      <c r="K163" s="536">
        <v>1.597</v>
      </c>
      <c r="L163" s="210">
        <v>0</v>
      </c>
      <c r="M163" s="536">
        <v>0</v>
      </c>
      <c r="N163" s="210">
        <v>1692.8679609999999</v>
      </c>
      <c r="O163" s="210">
        <v>-81.433426999999995</v>
      </c>
      <c r="P163" s="3"/>
    </row>
    <row r="164" spans="1:20">
      <c r="A164" s="12"/>
      <c r="B164" s="2255" t="s">
        <v>3090</v>
      </c>
      <c r="C164" s="2255"/>
      <c r="D164" s="556">
        <v>180645.034567</v>
      </c>
      <c r="E164" s="556">
        <v>287326.07715000003</v>
      </c>
      <c r="F164" s="2256">
        <v>35.880694241280302</v>
      </c>
      <c r="G164" s="556">
        <v>266425.25440799998</v>
      </c>
      <c r="H164" s="2256">
        <v>2.3138999999999998</v>
      </c>
      <c r="I164" s="556">
        <v>2204</v>
      </c>
      <c r="J164" s="2256">
        <v>36.941499999999998</v>
      </c>
      <c r="K164" s="2256">
        <v>2.2549999999999999</v>
      </c>
      <c r="L164" s="556">
        <v>127571.730694</v>
      </c>
      <c r="M164" s="2256">
        <v>47.8827470682034</v>
      </c>
      <c r="N164" s="556">
        <v>2375.4745429999998</v>
      </c>
      <c r="O164" s="556">
        <v>-81.433426999999995</v>
      </c>
      <c r="P164" s="3"/>
    </row>
    <row r="165" spans="1:20">
      <c r="A165" s="12"/>
      <c r="B165" s="2265" t="s">
        <v>3086</v>
      </c>
      <c r="C165" s="2265"/>
      <c r="D165" s="577">
        <v>188734.88972599999</v>
      </c>
      <c r="E165" s="577">
        <v>287326.07715000003</v>
      </c>
      <c r="F165" s="2266">
        <v>35.880694241280302</v>
      </c>
      <c r="G165" s="577">
        <v>268473.90160500002</v>
      </c>
      <c r="H165" s="2266">
        <v>2.2988</v>
      </c>
      <c r="I165" s="577">
        <v>2217</v>
      </c>
      <c r="J165" s="2266">
        <v>36.963000000000001</v>
      </c>
      <c r="K165" s="2266">
        <v>2.246</v>
      </c>
      <c r="L165" s="577">
        <v>128174.58565399999</v>
      </c>
      <c r="M165" s="2266">
        <v>47.741916397736297</v>
      </c>
      <c r="N165" s="577">
        <v>2377.6240170000001</v>
      </c>
      <c r="O165" s="577">
        <v>-81.433426999999995</v>
      </c>
      <c r="P165" s="3"/>
      <c r="Q165" s="3"/>
      <c r="R165" s="3"/>
      <c r="S165" s="3"/>
      <c r="T165" s="3"/>
    </row>
    <row r="166" spans="1:20">
      <c r="A166" s="12"/>
      <c r="B166" s="830"/>
      <c r="C166" s="830"/>
      <c r="D166" s="2268"/>
      <c r="E166" s="2268"/>
      <c r="F166" s="2267"/>
      <c r="G166" s="2268"/>
      <c r="H166" s="2267"/>
      <c r="I166" s="2268"/>
      <c r="J166" s="2267"/>
      <c r="K166" s="2267"/>
      <c r="L166" s="2268"/>
      <c r="M166" s="2267"/>
      <c r="N166" s="2259"/>
      <c r="O166" s="2268"/>
      <c r="P166" s="3"/>
      <c r="Q166" s="3"/>
      <c r="R166" s="3"/>
      <c r="S166" s="3"/>
      <c r="T166" s="3"/>
    </row>
    <row r="167" spans="1:20">
      <c r="A167" s="12"/>
      <c r="B167" s="3"/>
      <c r="C167" s="2"/>
      <c r="D167" s="2269"/>
      <c r="E167" s="2269"/>
      <c r="F167" s="948"/>
      <c r="G167" s="948"/>
      <c r="H167" s="948"/>
      <c r="I167" s="948"/>
      <c r="J167" s="2269"/>
      <c r="K167" s="948"/>
      <c r="L167" s="948"/>
      <c r="M167" s="948"/>
      <c r="N167" s="2269"/>
      <c r="O167" s="948"/>
      <c r="P167" s="3"/>
      <c r="Q167" s="3"/>
      <c r="R167" s="3"/>
      <c r="S167" s="3"/>
      <c r="T167" s="3"/>
    </row>
    <row r="168" spans="1:20">
      <c r="A168" s="3"/>
      <c r="B168" s="3"/>
      <c r="C168" s="3"/>
      <c r="D168" s="3"/>
    </row>
    <row r="169" spans="1:20">
      <c r="A169" s="3"/>
      <c r="B169" s="3"/>
      <c r="C169" s="3"/>
      <c r="D169" s="3"/>
    </row>
    <row r="170" spans="1:20">
      <c r="A170" s="3"/>
      <c r="B170" s="3"/>
      <c r="C170" s="3"/>
      <c r="D170" s="3"/>
    </row>
    <row r="171" spans="1:20">
      <c r="A171" s="25"/>
      <c r="C171" s="25"/>
    </row>
    <row r="172" spans="1:20">
      <c r="A172" s="25"/>
      <c r="C172" s="25"/>
    </row>
    <row r="173" spans="1:20">
      <c r="A173" s="25"/>
      <c r="C173" s="25"/>
    </row>
    <row r="174" spans="1:20">
      <c r="A174" s="25"/>
      <c r="C174" s="25"/>
    </row>
    <row r="175" spans="1:20">
      <c r="A175" s="25"/>
      <c r="C175" s="25"/>
    </row>
    <row r="176" spans="1:20">
      <c r="A176" s="25"/>
      <c r="C176" s="25"/>
    </row>
    <row r="257" spans="1:3">
      <c r="A257" s="25"/>
      <c r="C257" s="25"/>
    </row>
    <row r="258" spans="1:3">
      <c r="A258" s="25"/>
      <c r="C258" s="25"/>
    </row>
    <row r="259" spans="1:3">
      <c r="A259" s="25"/>
      <c r="C259" s="25"/>
    </row>
    <row r="260" spans="1:3">
      <c r="A260" s="25"/>
      <c r="C260" s="25"/>
    </row>
    <row r="261" spans="1:3">
      <c r="A261" s="25"/>
      <c r="C261" s="25"/>
    </row>
    <row r="262" spans="1:3">
      <c r="A262" s="25"/>
      <c r="C262" s="25"/>
    </row>
    <row r="263" spans="1:3">
      <c r="A263" s="25"/>
      <c r="C263" s="25"/>
    </row>
    <row r="264" spans="1:3">
      <c r="A264" s="25"/>
      <c r="C264" s="25"/>
    </row>
    <row r="265" spans="1:3">
      <c r="A265" s="25"/>
      <c r="C265" s="25"/>
    </row>
    <row r="266" spans="1:3">
      <c r="A266" s="25"/>
      <c r="C266" s="25"/>
    </row>
    <row r="267" spans="1:3">
      <c r="A267" s="25"/>
      <c r="C267" s="25"/>
    </row>
    <row r="268" spans="1:3">
      <c r="A268" s="25"/>
      <c r="C268" s="25"/>
    </row>
    <row r="269" spans="1:3">
      <c r="A269" s="25"/>
      <c r="C269" s="25"/>
    </row>
    <row r="270" spans="1:3">
      <c r="A270" s="25"/>
      <c r="C270" s="25"/>
    </row>
    <row r="271" spans="1:3">
      <c r="B271" s="50"/>
    </row>
    <row r="272" spans="1:3">
      <c r="A272" s="25"/>
      <c r="C272" s="25"/>
    </row>
  </sheetData>
  <mergeCells count="5">
    <mergeCell ref="B7:O7"/>
    <mergeCell ref="B9:O9"/>
    <mergeCell ref="B12:C12"/>
    <mergeCell ref="B120:C120"/>
    <mergeCell ref="B3:O3"/>
  </mergeCells>
  <hyperlinks>
    <hyperlink ref="B3" location="Contents!A1" display="Back to index page" xr:uid="{2291D708-5F36-4626-BBBA-8A4C8773A9B1}"/>
  </hyperlinks>
  <pageMargins left="0.23622047244094491" right="0.23622047244094491" top="0.74803149606299213" bottom="0.74803149606299213" header="0.31496062992125984" footer="0.31496062992125984"/>
  <pageSetup paperSize="9" scale="62" orientation="landscape" r:id="rId1"/>
  <rowBreaks count="2" manualBreakCount="2">
    <brk id="57" max="15" man="1"/>
    <brk id="122" max="15" man="1"/>
  </rowBreaks>
  <colBreaks count="1" manualBreakCount="1">
    <brk id="16"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FBB1-CC5B-42AA-9B76-A10E5E472635}">
  <sheetPr codeName="Sheet11">
    <pageSetUpPr autoPageBreaks="0" fitToPage="1"/>
  </sheetPr>
  <dimension ref="A1:R56"/>
  <sheetViews>
    <sheetView showGridLines="0" showRowColHeaders="0" zoomScaleNormal="100" zoomScaleSheetLayoutView="100" workbookViewId="0"/>
  </sheetViews>
  <sheetFormatPr baseColWidth="10" defaultColWidth="9.140625" defaultRowHeight="11.25"/>
  <cols>
    <col min="1" max="1" width="2.5703125" style="3" customWidth="1"/>
    <col min="2" max="2" width="4.85546875" style="3" customWidth="1"/>
    <col min="3" max="3" width="58.42578125" style="3" customWidth="1"/>
    <col min="4" max="4" width="26" style="3" customWidth="1"/>
    <col min="5" max="8" width="23.42578125" style="3" customWidth="1"/>
    <col min="9" max="9" width="9.42578125" style="3" bestFit="1" customWidth="1"/>
    <col min="10" max="10" width="13.42578125" style="3" customWidth="1"/>
    <col min="11" max="11" width="11.140625" style="3" bestFit="1" customWidth="1"/>
    <col min="12" max="16384" width="9.140625" style="3"/>
  </cols>
  <sheetData>
    <row r="1" spans="1:18" s="10" customFormat="1" ht="11.25" customHeight="1">
      <c r="A1" s="7"/>
      <c r="B1" s="7"/>
      <c r="C1" s="7"/>
      <c r="D1" s="8"/>
      <c r="E1" s="8"/>
      <c r="F1" s="8"/>
      <c r="G1" s="8"/>
      <c r="H1" s="8"/>
      <c r="I1" s="8"/>
      <c r="J1" s="8"/>
      <c r="K1" s="8"/>
      <c r="L1" s="8"/>
      <c r="M1" s="8"/>
      <c r="N1" s="8"/>
      <c r="O1" s="8"/>
      <c r="R1" s="18"/>
    </row>
    <row r="2" spans="1:18" s="10" customFormat="1" ht="5.25" customHeight="1">
      <c r="A2" s="7"/>
      <c r="B2" s="7"/>
      <c r="C2" s="7"/>
      <c r="D2" s="8"/>
      <c r="E2" s="8"/>
      <c r="F2" s="9"/>
      <c r="G2" s="9"/>
      <c r="H2" s="9"/>
      <c r="R2" s="18"/>
    </row>
    <row r="3" spans="1:18" s="12" customFormat="1" ht="12.75" customHeight="1">
      <c r="A3" s="11"/>
      <c r="B3" s="2373" t="s">
        <v>280</v>
      </c>
      <c r="C3" s="2373"/>
      <c r="D3" s="2373"/>
      <c r="E3" s="2373"/>
      <c r="F3" s="2373"/>
      <c r="G3" s="2373"/>
      <c r="H3" s="2373"/>
    </row>
    <row r="4" spans="1:18" ht="5.25" customHeight="1"/>
    <row r="5" spans="1:18" ht="15.75">
      <c r="B5" s="969" t="s">
        <v>947</v>
      </c>
      <c r="C5" s="658"/>
      <c r="D5" s="658"/>
      <c r="E5" s="658"/>
      <c r="F5" s="658"/>
      <c r="G5" s="99"/>
      <c r="H5" s="99"/>
      <c r="I5" s="99"/>
    </row>
    <row r="6" spans="1:18" ht="12" customHeight="1"/>
    <row r="7" spans="1:18" ht="11.25" customHeight="1">
      <c r="B7" s="2379" t="s">
        <v>948</v>
      </c>
      <c r="C7" s="2379"/>
      <c r="D7" s="2379"/>
      <c r="E7" s="2379"/>
      <c r="F7" s="2379"/>
      <c r="G7" s="2379"/>
      <c r="H7" s="2379"/>
    </row>
    <row r="8" spans="1:18" ht="11.25" customHeight="1">
      <c r="J8" s="1739"/>
    </row>
    <row r="9" spans="1:18" ht="11.25" customHeight="1">
      <c r="B9" s="2416" t="s">
        <v>2469</v>
      </c>
      <c r="C9" s="2469"/>
      <c r="D9" s="1211" t="s">
        <v>292</v>
      </c>
      <c r="E9" s="1211" t="s">
        <v>294</v>
      </c>
      <c r="F9" s="1211" t="s">
        <v>296</v>
      </c>
      <c r="G9" s="587" t="s">
        <v>949</v>
      </c>
      <c r="H9" s="587" t="s">
        <v>2944</v>
      </c>
    </row>
    <row r="10" spans="1:18" ht="11.25" customHeight="1">
      <c r="B10" s="810"/>
      <c r="C10" s="811"/>
      <c r="D10" s="180" t="s">
        <v>950</v>
      </c>
      <c r="E10" s="180" t="s">
        <v>951</v>
      </c>
      <c r="F10" s="180" t="s">
        <v>952</v>
      </c>
      <c r="G10" s="180" t="s">
        <v>953</v>
      </c>
      <c r="H10" s="180" t="s">
        <v>953</v>
      </c>
      <c r="J10" s="99"/>
    </row>
    <row r="11" spans="1:18" ht="11.25" customHeight="1">
      <c r="B11" s="810"/>
      <c r="C11" s="811"/>
      <c r="D11" s="180" t="s">
        <v>954</v>
      </c>
      <c r="E11" s="180" t="s">
        <v>97</v>
      </c>
      <c r="F11" s="180" t="s">
        <v>955</v>
      </c>
      <c r="G11" s="180" t="s">
        <v>956</v>
      </c>
      <c r="H11" s="180" t="s">
        <v>956</v>
      </c>
    </row>
    <row r="12" spans="1:18" ht="11.25" customHeight="1">
      <c r="B12" s="2516" t="s">
        <v>286</v>
      </c>
      <c r="C12" s="2454"/>
      <c r="D12" s="1311" t="s">
        <v>957</v>
      </c>
      <c r="E12" s="1311" t="s">
        <v>958</v>
      </c>
      <c r="F12" s="1311" t="s">
        <v>959</v>
      </c>
      <c r="G12" s="1311" t="s">
        <v>960</v>
      </c>
      <c r="H12" s="1311" t="s">
        <v>961</v>
      </c>
    </row>
    <row r="13" spans="1:18" ht="11.25" customHeight="1">
      <c r="B13" s="180">
        <v>1</v>
      </c>
      <c r="C13" s="129" t="s">
        <v>962</v>
      </c>
      <c r="D13" s="659"/>
      <c r="E13" s="659">
        <v>432007.47992033785</v>
      </c>
      <c r="F13" s="812">
        <v>100</v>
      </c>
      <c r="G13" s="812"/>
      <c r="H13" s="812"/>
      <c r="J13" s="1739"/>
    </row>
    <row r="14" spans="1:18" ht="11.25" customHeight="1">
      <c r="B14" s="816" t="s">
        <v>2929</v>
      </c>
      <c r="C14" s="410" t="s">
        <v>2930</v>
      </c>
      <c r="D14" s="660"/>
      <c r="E14" s="808">
        <v>52514.911441836899</v>
      </c>
      <c r="F14" s="813">
        <v>100</v>
      </c>
      <c r="G14" s="813"/>
      <c r="H14" s="813"/>
      <c r="J14" s="1739"/>
    </row>
    <row r="15" spans="1:18" ht="11.25" customHeight="1">
      <c r="B15" s="817" t="s">
        <v>2931</v>
      </c>
      <c r="C15" s="410" t="s">
        <v>2932</v>
      </c>
      <c r="D15" s="660"/>
      <c r="E15" s="808">
        <v>105554.89269554986</v>
      </c>
      <c r="F15" s="813">
        <v>100</v>
      </c>
      <c r="G15" s="813"/>
      <c r="H15" s="813"/>
      <c r="J15" s="1739"/>
    </row>
    <row r="16" spans="1:18" ht="11.25" customHeight="1">
      <c r="B16" s="180">
        <v>2</v>
      </c>
      <c r="C16" s="129" t="s">
        <v>577</v>
      </c>
      <c r="D16" s="659"/>
      <c r="E16" s="659">
        <v>182262.66115490749</v>
      </c>
      <c r="F16" s="812">
        <v>100</v>
      </c>
      <c r="G16" s="812"/>
      <c r="H16" s="812"/>
      <c r="J16" s="1739"/>
    </row>
    <row r="17" spans="2:10" ht="11.25" customHeight="1">
      <c r="B17" s="180">
        <v>3</v>
      </c>
      <c r="C17" s="129" t="s">
        <v>578</v>
      </c>
      <c r="D17" s="659">
        <v>1092440.2910569999</v>
      </c>
      <c r="E17" s="659">
        <v>1244995.3415123955</v>
      </c>
      <c r="F17" s="812">
        <v>12.253463556745103</v>
      </c>
      <c r="G17" s="812"/>
      <c r="H17" s="812">
        <v>87.746536443254897</v>
      </c>
      <c r="J17" s="1739"/>
    </row>
    <row r="18" spans="2:10" ht="11.25" customHeight="1">
      <c r="B18" s="816" t="s">
        <v>2933</v>
      </c>
      <c r="C18" s="410" t="s">
        <v>963</v>
      </c>
      <c r="D18" s="660"/>
      <c r="E18" s="808">
        <v>33766.383772000001</v>
      </c>
      <c r="F18" s="813"/>
      <c r="G18" s="813"/>
      <c r="H18" s="813">
        <v>100</v>
      </c>
      <c r="J18" s="1739"/>
    </row>
    <row r="19" spans="2:10" ht="11.25" customHeight="1">
      <c r="B19" s="817" t="s">
        <v>2934</v>
      </c>
      <c r="C19" s="410" t="s">
        <v>964</v>
      </c>
      <c r="D19" s="660"/>
      <c r="E19" s="808">
        <v>33766.383772000001</v>
      </c>
      <c r="F19" s="813"/>
      <c r="G19" s="813"/>
      <c r="H19" s="813">
        <v>100</v>
      </c>
      <c r="J19" s="1739"/>
    </row>
    <row r="20" spans="2:10" ht="11.25" customHeight="1">
      <c r="B20" s="180">
        <v>4</v>
      </c>
      <c r="C20" s="129" t="s">
        <v>579</v>
      </c>
      <c r="D20" s="661">
        <v>1030846.585175</v>
      </c>
      <c r="E20" s="661">
        <v>1223066.5179551768</v>
      </c>
      <c r="F20" s="814">
        <v>9.1938344199922533</v>
      </c>
      <c r="G20" s="814">
        <v>6.5223944161585283</v>
      </c>
      <c r="H20" s="814">
        <v>84.283771163849224</v>
      </c>
      <c r="J20" s="1739"/>
    </row>
    <row r="21" spans="2:10" ht="11.25" customHeight="1">
      <c r="B21" s="817" t="s">
        <v>2935</v>
      </c>
      <c r="C21" s="407" t="s">
        <v>2936</v>
      </c>
      <c r="D21" s="662"/>
      <c r="E21" s="809"/>
      <c r="F21" s="815"/>
      <c r="G21" s="815"/>
      <c r="H21" s="815"/>
      <c r="J21" s="1739"/>
    </row>
    <row r="22" spans="2:10" ht="11.25" customHeight="1">
      <c r="B22" s="817" t="s">
        <v>2937</v>
      </c>
      <c r="C22" s="407" t="s">
        <v>2938</v>
      </c>
      <c r="D22" s="662"/>
      <c r="E22" s="809">
        <v>1072873.997863716</v>
      </c>
      <c r="F22" s="815">
        <v>2.7838899678969464</v>
      </c>
      <c r="G22" s="815">
        <v>7.4354698158269974</v>
      </c>
      <c r="H22" s="815">
        <v>89.780640216276055</v>
      </c>
      <c r="J22" s="1739"/>
    </row>
    <row r="23" spans="2:10" ht="11.25" customHeight="1">
      <c r="B23" s="817" t="s">
        <v>2939</v>
      </c>
      <c r="C23" s="407" t="s">
        <v>965</v>
      </c>
      <c r="D23" s="662"/>
      <c r="E23" s="809"/>
      <c r="F23" s="815"/>
      <c r="G23" s="815"/>
      <c r="H23" s="815">
        <v>0</v>
      </c>
      <c r="J23" s="1739"/>
    </row>
    <row r="24" spans="2:10" ht="11.25" customHeight="1">
      <c r="B24" s="817" t="s">
        <v>2940</v>
      </c>
      <c r="C24" s="407" t="s">
        <v>2941</v>
      </c>
      <c r="D24" s="662"/>
      <c r="E24" s="809"/>
      <c r="F24" s="815"/>
      <c r="G24" s="815"/>
      <c r="H24" s="815">
        <v>0</v>
      </c>
      <c r="J24" s="1739"/>
    </row>
    <row r="25" spans="2:10" ht="11.25" customHeight="1">
      <c r="B25" s="817" t="s">
        <v>2942</v>
      </c>
      <c r="C25" s="407" t="s">
        <v>2943</v>
      </c>
      <c r="D25" s="662"/>
      <c r="E25" s="809">
        <v>150192.52009146078</v>
      </c>
      <c r="F25" s="815">
        <v>54.982151482759377</v>
      </c>
      <c r="G25" s="815"/>
      <c r="H25" s="815">
        <v>45.017848517240623</v>
      </c>
      <c r="J25" s="1739"/>
    </row>
    <row r="26" spans="2:10" ht="11.25" customHeight="1">
      <c r="B26" s="180">
        <v>5</v>
      </c>
      <c r="C26" s="129" t="s">
        <v>456</v>
      </c>
      <c r="D26" s="661"/>
      <c r="E26" s="1799">
        <v>28249.747795274299</v>
      </c>
      <c r="F26" s="814">
        <v>100</v>
      </c>
      <c r="G26" s="814"/>
      <c r="H26" s="814">
        <v>0</v>
      </c>
      <c r="J26" s="1739"/>
    </row>
    <row r="27" spans="2:10" ht="11.25" customHeight="1">
      <c r="B27" s="180">
        <v>6</v>
      </c>
      <c r="C27" s="129" t="s">
        <v>966</v>
      </c>
      <c r="D27" s="661"/>
      <c r="E27" s="1799">
        <v>30065.119093277499</v>
      </c>
      <c r="F27" s="814"/>
      <c r="G27" s="814"/>
      <c r="H27" s="814">
        <v>0</v>
      </c>
      <c r="J27" s="1739"/>
    </row>
    <row r="28" spans="2:10" ht="11.25" customHeight="1">
      <c r="B28" s="818">
        <v>7</v>
      </c>
      <c r="C28" s="703" t="s">
        <v>893</v>
      </c>
      <c r="D28" s="1878">
        <v>2123286.8762320001</v>
      </c>
      <c r="E28" s="1879">
        <v>3140646.8674313696</v>
      </c>
      <c r="F28" s="1880">
        <v>29.853301198844349</v>
      </c>
      <c r="G28" s="1880">
        <v>2.5400252126485281</v>
      </c>
      <c r="H28" s="1880">
        <v>67.606673588507121</v>
      </c>
      <c r="J28" s="1739"/>
    </row>
    <row r="29" spans="2:10" ht="11.25" customHeight="1">
      <c r="J29" s="1739"/>
    </row>
    <row r="30" spans="2:10" ht="11.25" customHeight="1">
      <c r="J30" s="1739"/>
    </row>
    <row r="31" spans="2:10" ht="11.25" customHeight="1">
      <c r="J31" s="1739"/>
    </row>
    <row r="32" spans="2:10" ht="11.25" customHeight="1">
      <c r="J32" s="1739"/>
    </row>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sheetData>
  <mergeCells count="4">
    <mergeCell ref="B9:C9"/>
    <mergeCell ref="B12:C12"/>
    <mergeCell ref="B3:H3"/>
    <mergeCell ref="B7:H7"/>
  </mergeCells>
  <hyperlinks>
    <hyperlink ref="B3" location="Contents!A1" display="Back to index page" xr:uid="{517014BB-029A-484E-BD5E-5D70F06E86BF}"/>
    <hyperlink ref="B3:H3" location="CONTENTS!A1" display="Back to contents page" xr:uid="{F57E4F14-0D68-40E2-ADF3-A2CCE9D890BF}"/>
  </hyperlink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2575-D4FC-4223-8569-49C76B155B1A}">
  <sheetPr codeName="Sheet15">
    <tabColor rgb="FF007272"/>
  </sheetPr>
  <dimension ref="A2:T259"/>
  <sheetViews>
    <sheetView showGridLines="0" showRowColHeaders="0" zoomScaleNormal="100" workbookViewId="0"/>
  </sheetViews>
  <sheetFormatPr baseColWidth="10" defaultColWidth="11.42578125" defaultRowHeight="11.25"/>
  <cols>
    <col min="1" max="1" width="2.5703125" style="3" customWidth="1"/>
    <col min="2" max="2" width="4.85546875" style="3" customWidth="1"/>
    <col min="3" max="3" width="38.5703125" style="3" customWidth="1"/>
    <col min="4" max="17" width="11.42578125" style="3" customWidth="1"/>
    <col min="18" max="16384" width="11.42578125" style="3"/>
  </cols>
  <sheetData>
    <row r="2" spans="1:18" ht="5.25" customHeight="1"/>
    <row r="3" spans="1:18" s="265" customFormat="1" ht="12.75">
      <c r="B3" s="2373" t="s">
        <v>280</v>
      </c>
      <c r="C3" s="2373"/>
      <c r="D3" s="2373"/>
      <c r="E3" s="2373"/>
      <c r="F3" s="2373"/>
      <c r="G3" s="2373"/>
    </row>
    <row r="4" spans="1:18" ht="5.25" customHeight="1">
      <c r="B4" s="12"/>
      <c r="C4" s="12"/>
      <c r="D4" s="16"/>
      <c r="E4" s="16"/>
      <c r="F4" s="19"/>
      <c r="G4" s="19"/>
    </row>
    <row r="5" spans="1:18" s="266" customFormat="1" ht="15.75">
      <c r="B5" s="969" t="s">
        <v>967</v>
      </c>
      <c r="C5" s="267"/>
      <c r="D5" s="267"/>
      <c r="E5" s="267"/>
      <c r="F5" s="267"/>
      <c r="G5" s="267"/>
      <c r="H5" s="265"/>
      <c r="I5" s="265"/>
      <c r="J5" s="265"/>
      <c r="K5" s="265"/>
      <c r="L5" s="265"/>
    </row>
    <row r="7" spans="1:18" ht="40.5" customHeight="1">
      <c r="B7" s="2420" t="s">
        <v>3167</v>
      </c>
      <c r="C7" s="2420"/>
      <c r="D7" s="2420"/>
      <c r="E7" s="2420"/>
      <c r="F7" s="2420"/>
      <c r="G7" s="2420"/>
      <c r="H7" s="2420"/>
      <c r="I7" s="2420"/>
      <c r="J7" s="2420"/>
      <c r="K7" s="2420"/>
      <c r="L7" s="2420"/>
      <c r="M7" s="2420"/>
      <c r="N7" s="2420"/>
      <c r="O7" s="2420"/>
      <c r="P7" s="2420"/>
      <c r="Q7" s="2420"/>
    </row>
    <row r="8" spans="1:18" ht="21.6" customHeight="1">
      <c r="B8" s="2420" t="s">
        <v>3091</v>
      </c>
      <c r="C8" s="2420"/>
      <c r="D8" s="2420"/>
      <c r="E8" s="2420"/>
      <c r="F8" s="2420"/>
      <c r="G8" s="2420"/>
      <c r="H8" s="2420"/>
      <c r="I8" s="2420"/>
      <c r="J8" s="2420"/>
      <c r="K8" s="2420"/>
      <c r="L8" s="2420"/>
      <c r="M8" s="2420"/>
      <c r="N8" s="2420"/>
      <c r="O8" s="2420"/>
      <c r="P8" s="2420"/>
      <c r="Q8" s="2420"/>
    </row>
    <row r="9" spans="1:18" ht="17.45" customHeight="1">
      <c r="B9" s="2524" t="s">
        <v>3046</v>
      </c>
      <c r="C9" s="2524"/>
      <c r="D9" s="2524"/>
      <c r="E9" s="2524"/>
      <c r="F9" s="2524"/>
      <c r="G9" s="2524"/>
      <c r="H9" s="2524"/>
      <c r="I9" s="2524"/>
      <c r="J9" s="2524"/>
      <c r="K9" s="2524"/>
      <c r="L9" s="2524"/>
      <c r="M9" s="2524"/>
      <c r="N9" s="2524"/>
      <c r="O9" s="2524"/>
      <c r="P9" s="2524"/>
      <c r="Q9" s="2524"/>
    </row>
    <row r="10" spans="1:18" ht="11.25" customHeight="1"/>
    <row r="11" spans="1:18" s="25" customFormat="1" ht="11.25" customHeight="1">
      <c r="A11" s="15"/>
      <c r="B11" s="2416" t="s">
        <v>2662</v>
      </c>
      <c r="C11" s="2469"/>
      <c r="D11" s="599" t="s">
        <v>292</v>
      </c>
      <c r="E11" s="599" t="s">
        <v>294</v>
      </c>
      <c r="F11" s="599" t="s">
        <v>296</v>
      </c>
      <c r="G11" s="599" t="s">
        <v>298</v>
      </c>
      <c r="H11" s="599" t="s">
        <v>303</v>
      </c>
      <c r="I11" s="599" t="s">
        <v>310</v>
      </c>
      <c r="J11" s="599" t="s">
        <v>312</v>
      </c>
      <c r="K11" s="599" t="s">
        <v>317</v>
      </c>
      <c r="L11" s="599" t="s">
        <v>323</v>
      </c>
      <c r="M11" s="599" t="s">
        <v>346</v>
      </c>
      <c r="N11" s="599" t="s">
        <v>370</v>
      </c>
      <c r="O11" s="599" t="s">
        <v>755</v>
      </c>
      <c r="P11" s="599" t="s">
        <v>856</v>
      </c>
      <c r="Q11" s="599" t="s">
        <v>857</v>
      </c>
    </row>
    <row r="12" spans="1:18" s="25" customFormat="1" ht="11.25" customHeight="1">
      <c r="A12" s="15"/>
      <c r="B12" s="65"/>
      <c r="C12" s="403"/>
      <c r="D12" s="118"/>
      <c r="E12" s="2493" t="s">
        <v>968</v>
      </c>
      <c r="F12" s="2493"/>
      <c r="G12" s="2493"/>
      <c r="H12" s="2493"/>
      <c r="I12" s="2493"/>
      <c r="J12" s="2493"/>
      <c r="K12" s="2493"/>
      <c r="L12" s="2493"/>
      <c r="M12" s="2493"/>
      <c r="N12" s="2493"/>
      <c r="O12" s="2493"/>
      <c r="P12" s="118"/>
      <c r="Q12" s="118"/>
      <c r="R12" s="65"/>
    </row>
    <row r="13" spans="1:18" s="25" customFormat="1" ht="11.25" customHeight="1">
      <c r="A13" s="15"/>
      <c r="B13" s="403"/>
      <c r="C13" s="403"/>
      <c r="D13" s="118"/>
      <c r="E13" s="2493" t="s">
        <v>969</v>
      </c>
      <c r="F13" s="2493"/>
      <c r="G13" s="2493"/>
      <c r="H13" s="2493"/>
      <c r="I13" s="2493"/>
      <c r="J13" s="2493"/>
      <c r="K13" s="2493"/>
      <c r="L13" s="2493"/>
      <c r="M13" s="2493"/>
      <c r="R13" s="31"/>
    </row>
    <row r="14" spans="1:18" s="25" customFormat="1" ht="11.25" customHeight="1">
      <c r="A14" s="15"/>
      <c r="B14" s="403"/>
      <c r="C14" s="403"/>
      <c r="D14" s="118"/>
      <c r="E14" s="387"/>
      <c r="F14" s="2518" t="s">
        <v>970</v>
      </c>
      <c r="G14" s="2457"/>
      <c r="H14" s="2457"/>
      <c r="I14" s="2457"/>
      <c r="J14" s="387"/>
      <c r="K14" s="387"/>
      <c r="L14" s="387"/>
      <c r="M14" s="387"/>
      <c r="N14" s="2521" t="s">
        <v>971</v>
      </c>
      <c r="O14" s="2522"/>
      <c r="P14" s="2385" t="s">
        <v>972</v>
      </c>
      <c r="Q14" s="2519"/>
      <c r="R14" s="65"/>
    </row>
    <row r="15" spans="1:18" s="25" customFormat="1" ht="11.25" customHeight="1">
      <c r="A15" s="15"/>
      <c r="B15" s="403"/>
      <c r="C15" s="403"/>
      <c r="D15" s="118"/>
      <c r="E15" s="118"/>
      <c r="F15" s="118"/>
      <c r="G15" s="118" t="s">
        <v>973</v>
      </c>
      <c r="H15" s="118"/>
      <c r="I15" s="118"/>
      <c r="J15" s="27" t="s">
        <v>973</v>
      </c>
      <c r="K15" s="118"/>
      <c r="L15" s="118"/>
      <c r="M15" s="118" t="s">
        <v>973</v>
      </c>
      <c r="N15" s="2523" t="s">
        <v>974</v>
      </c>
      <c r="O15" s="2520"/>
      <c r="P15" s="2520" t="s">
        <v>975</v>
      </c>
      <c r="Q15" s="2446"/>
      <c r="R15" s="65"/>
    </row>
    <row r="16" spans="1:18" s="25" customFormat="1" ht="11.25" customHeight="1">
      <c r="A16" s="15"/>
      <c r="B16" s="403"/>
      <c r="C16" s="403"/>
      <c r="D16" s="118"/>
      <c r="E16" s="65" t="s">
        <v>973</v>
      </c>
      <c r="F16" s="118" t="s">
        <v>973</v>
      </c>
      <c r="G16" s="118" t="s">
        <v>732</v>
      </c>
      <c r="I16" s="118" t="s">
        <v>973</v>
      </c>
      <c r="J16" s="27" t="s">
        <v>732</v>
      </c>
      <c r="K16" s="118" t="s">
        <v>973</v>
      </c>
      <c r="L16" s="118" t="s">
        <v>973</v>
      </c>
      <c r="M16" s="118" t="s">
        <v>732</v>
      </c>
      <c r="O16" s="65" t="s">
        <v>973</v>
      </c>
      <c r="Q16" s="65" t="s">
        <v>976</v>
      </c>
      <c r="R16" s="65"/>
    </row>
    <row r="17" spans="1:20" s="25" customFormat="1" ht="11.25" customHeight="1">
      <c r="A17" s="15"/>
      <c r="B17" s="403"/>
      <c r="C17" s="403"/>
      <c r="D17" s="118"/>
      <c r="E17" s="71" t="s">
        <v>732</v>
      </c>
      <c r="F17" s="118" t="s">
        <v>732</v>
      </c>
      <c r="G17" s="118" t="s">
        <v>977</v>
      </c>
      <c r="H17" s="118" t="s">
        <v>973</v>
      </c>
      <c r="I17" s="118" t="s">
        <v>732</v>
      </c>
      <c r="J17" s="27" t="s">
        <v>978</v>
      </c>
      <c r="K17" s="118" t="s">
        <v>732</v>
      </c>
      <c r="L17" s="118" t="s">
        <v>732</v>
      </c>
      <c r="M17" s="118" t="s">
        <v>977</v>
      </c>
      <c r="N17" s="250" t="s">
        <v>973</v>
      </c>
      <c r="O17" s="65" t="s">
        <v>732</v>
      </c>
      <c r="P17" s="65" t="s">
        <v>979</v>
      </c>
      <c r="Q17" s="424" t="s">
        <v>980</v>
      </c>
      <c r="R17" s="65"/>
    </row>
    <row r="18" spans="1:20" s="25" customFormat="1" ht="11.25" customHeight="1">
      <c r="A18" s="15"/>
      <c r="B18" s="403"/>
      <c r="C18" s="403"/>
      <c r="D18" s="118"/>
      <c r="E18" s="118" t="s">
        <v>981</v>
      </c>
      <c r="F18" s="118" t="s">
        <v>977</v>
      </c>
      <c r="G18" s="118" t="s">
        <v>982</v>
      </c>
      <c r="H18" s="118" t="s">
        <v>732</v>
      </c>
      <c r="I18" s="118" t="s">
        <v>977</v>
      </c>
      <c r="J18" s="27" t="s">
        <v>983</v>
      </c>
      <c r="K18" s="118" t="s">
        <v>977</v>
      </c>
      <c r="L18" s="118" t="s">
        <v>977</v>
      </c>
      <c r="M18" s="118" t="s">
        <v>984</v>
      </c>
      <c r="N18" s="250" t="s">
        <v>732</v>
      </c>
      <c r="O18" s="65" t="s">
        <v>978</v>
      </c>
      <c r="P18" s="65" t="s">
        <v>980</v>
      </c>
      <c r="Q18" s="424" t="s">
        <v>985</v>
      </c>
      <c r="R18" s="65"/>
    </row>
    <row r="19" spans="1:20" s="25" customFormat="1" ht="11.25" customHeight="1">
      <c r="A19" s="15"/>
      <c r="B19" s="403"/>
      <c r="C19" s="403"/>
      <c r="E19" s="118" t="s">
        <v>986</v>
      </c>
      <c r="F19" s="118" t="s">
        <v>987</v>
      </c>
      <c r="G19" s="118" t="s">
        <v>988</v>
      </c>
      <c r="H19" s="118" t="s">
        <v>977</v>
      </c>
      <c r="I19" s="118" t="s">
        <v>989</v>
      </c>
      <c r="J19" s="27" t="s">
        <v>990</v>
      </c>
      <c r="K19" s="118" t="s">
        <v>991</v>
      </c>
      <c r="L19" s="118" t="s">
        <v>992</v>
      </c>
      <c r="M19" s="118" t="s">
        <v>993</v>
      </c>
      <c r="N19" s="65" t="s">
        <v>977</v>
      </c>
      <c r="O19" s="65" t="s">
        <v>994</v>
      </c>
      <c r="P19" s="65" t="s">
        <v>995</v>
      </c>
      <c r="Q19" s="424" t="s">
        <v>996</v>
      </c>
      <c r="R19" s="65"/>
    </row>
    <row r="20" spans="1:20" s="25" customFormat="1" ht="11.25" customHeight="1">
      <c r="A20" s="15"/>
      <c r="B20" s="403"/>
      <c r="C20" s="403"/>
      <c r="D20" s="118" t="s">
        <v>498</v>
      </c>
      <c r="E20" s="118" t="s">
        <v>997</v>
      </c>
      <c r="F20" s="118" t="s">
        <v>997</v>
      </c>
      <c r="G20" s="118" t="s">
        <v>997</v>
      </c>
      <c r="H20" s="118" t="s">
        <v>998</v>
      </c>
      <c r="I20" s="118" t="s">
        <v>997</v>
      </c>
      <c r="J20" s="27" t="s">
        <v>999</v>
      </c>
      <c r="K20" s="118" t="s">
        <v>1000</v>
      </c>
      <c r="L20" s="118" t="s">
        <v>1001</v>
      </c>
      <c r="M20" s="118" t="s">
        <v>1002</v>
      </c>
      <c r="N20" s="65" t="s">
        <v>1003</v>
      </c>
      <c r="O20" s="65" t="s">
        <v>1004</v>
      </c>
      <c r="P20" s="65" t="s">
        <v>1005</v>
      </c>
      <c r="Q20" s="424" t="s">
        <v>1006</v>
      </c>
      <c r="R20" s="65"/>
    </row>
    <row r="21" spans="1:20" ht="11.25" customHeight="1">
      <c r="B21" s="2504" t="s">
        <v>1007</v>
      </c>
      <c r="C21" s="2517"/>
      <c r="D21" s="1347" t="s">
        <v>732</v>
      </c>
      <c r="E21" s="1347" t="s">
        <v>1008</v>
      </c>
      <c r="F21" s="1347" t="s">
        <v>1008</v>
      </c>
      <c r="G21" s="1347" t="s">
        <v>1008</v>
      </c>
      <c r="H21" s="1316" t="s">
        <v>937</v>
      </c>
      <c r="I21" s="1347" t="s">
        <v>1008</v>
      </c>
      <c r="J21" s="1376" t="s">
        <v>937</v>
      </c>
      <c r="K21" s="1376" t="s">
        <v>937</v>
      </c>
      <c r="L21" s="1376" t="s">
        <v>937</v>
      </c>
      <c r="M21" s="1376" t="s">
        <v>937</v>
      </c>
      <c r="N21" s="1316" t="s">
        <v>937</v>
      </c>
      <c r="O21" s="1316" t="s">
        <v>937</v>
      </c>
      <c r="P21" s="1316" t="s">
        <v>1009</v>
      </c>
      <c r="Q21" s="1335" t="s">
        <v>1010</v>
      </c>
    </row>
    <row r="22" spans="1:20" ht="15" customHeight="1">
      <c r="B22" s="402" t="s">
        <v>930</v>
      </c>
      <c r="D22" s="118"/>
      <c r="E22" s="118"/>
      <c r="F22" s="118"/>
      <c r="G22" s="118"/>
      <c r="H22" s="118"/>
      <c r="I22" s="118"/>
      <c r="J22" s="27"/>
      <c r="K22" s="118"/>
      <c r="L22" s="118"/>
      <c r="M22" s="118"/>
      <c r="N22" s="65"/>
      <c r="O22" s="65"/>
      <c r="P22" s="65"/>
      <c r="Q22" s="65"/>
    </row>
    <row r="23" spans="1:20" ht="11.25" customHeight="1">
      <c r="B23" s="3">
        <v>1</v>
      </c>
      <c r="C23" s="3" t="s">
        <v>572</v>
      </c>
      <c r="F23" s="118"/>
    </row>
    <row r="24" spans="1:20" ht="11.25" customHeight="1">
      <c r="B24" s="3">
        <v>2</v>
      </c>
      <c r="C24" s="3" t="s">
        <v>2740</v>
      </c>
      <c r="F24" s="118"/>
    </row>
    <row r="25" spans="1:20" ht="11.25" customHeight="1">
      <c r="B25" s="3">
        <v>3</v>
      </c>
      <c r="C25" s="3" t="s">
        <v>574</v>
      </c>
      <c r="F25" s="118"/>
    </row>
    <row r="26" spans="1:20" s="310" customFormat="1" ht="11.25" customHeight="1">
      <c r="B26" s="3">
        <v>5</v>
      </c>
      <c r="C26" s="3" t="s">
        <v>578</v>
      </c>
      <c r="D26" s="492">
        <v>701811.67083484004</v>
      </c>
      <c r="E26" s="494">
        <v>36.899256625043499</v>
      </c>
      <c r="F26" s="743">
        <v>95.383662465133597</v>
      </c>
      <c r="G26" s="494">
        <v>51.089693236343599</v>
      </c>
      <c r="H26" s="2123"/>
      <c r="I26" s="2127">
        <v>44.293969228789997</v>
      </c>
      <c r="J26" s="2123"/>
      <c r="K26" s="2123"/>
      <c r="L26" s="2123"/>
      <c r="M26" s="2123"/>
      <c r="N26" s="2123"/>
      <c r="O26" s="2123"/>
      <c r="P26" s="3"/>
      <c r="Q26" s="492">
        <v>295367.38087547797</v>
      </c>
      <c r="R26" s="704"/>
      <c r="S26" s="501"/>
      <c r="T26" s="503"/>
    </row>
    <row r="27" spans="1:20" s="310" customFormat="1" ht="11.25" customHeight="1">
      <c r="B27" s="429">
        <v>5.0999999999999996</v>
      </c>
      <c r="C27" s="404" t="s">
        <v>2741</v>
      </c>
      <c r="D27" s="493">
        <v>628155.77947910002</v>
      </c>
      <c r="E27" s="495">
        <v>40.377541031761702</v>
      </c>
      <c r="F27" s="495">
        <v>100.758899816655</v>
      </c>
      <c r="G27" s="495">
        <v>57.077208162066803</v>
      </c>
      <c r="H27" s="2123"/>
      <c r="I27" s="2126">
        <v>43.681691654587802</v>
      </c>
      <c r="J27" s="2123"/>
      <c r="K27" s="2123"/>
      <c r="L27" s="2123"/>
      <c r="M27" s="2123"/>
      <c r="N27" s="2123"/>
      <c r="O27" s="2123"/>
      <c r="P27" s="3"/>
      <c r="Q27" s="493">
        <v>265958.60315848899</v>
      </c>
      <c r="S27" s="501"/>
    </row>
    <row r="28" spans="1:20" s="310" customFormat="1" ht="11.25" customHeight="1">
      <c r="B28" s="429">
        <v>5.2</v>
      </c>
      <c r="C28" s="404" t="s">
        <v>2742</v>
      </c>
      <c r="D28" s="493">
        <v>73319.871553839999</v>
      </c>
      <c r="E28" s="495">
        <v>7.2687413766318798</v>
      </c>
      <c r="F28" s="495">
        <v>49.7577086216155</v>
      </c>
      <c r="G28" s="495">
        <v>2.2891474908608302E-2</v>
      </c>
      <c r="H28" s="2123"/>
      <c r="I28" s="2126">
        <v>49.734817146706803</v>
      </c>
      <c r="J28" s="2123"/>
      <c r="K28" s="2123"/>
      <c r="L28" s="2123"/>
      <c r="M28" s="2123"/>
      <c r="N28" s="2123"/>
      <c r="O28" s="2123"/>
      <c r="P28" s="3"/>
      <c r="Q28" s="493">
        <v>29189.308604989001</v>
      </c>
      <c r="S28" s="501"/>
    </row>
    <row r="29" spans="1:20" ht="11.25" customHeight="1">
      <c r="B29" s="429">
        <v>5.3</v>
      </c>
      <c r="C29" s="404" t="s">
        <v>2743</v>
      </c>
      <c r="D29" s="493">
        <v>336.0198019</v>
      </c>
      <c r="E29" s="495">
        <v>0</v>
      </c>
      <c r="F29" s="495">
        <v>2.5399288751264302</v>
      </c>
      <c r="G29" s="495">
        <v>0.85229857743006199</v>
      </c>
      <c r="H29" s="2123"/>
      <c r="I29" s="495">
        <v>1.68763029769636</v>
      </c>
      <c r="J29" s="2123"/>
      <c r="K29" s="2123"/>
      <c r="L29" s="2123"/>
      <c r="M29" s="2123"/>
      <c r="N29" s="2123"/>
      <c r="O29" s="2123"/>
      <c r="Q29" s="493">
        <v>219.469112</v>
      </c>
      <c r="S29" s="502"/>
    </row>
    <row r="30" spans="1:20" s="310" customFormat="1" ht="11.25" customHeight="1">
      <c r="B30" s="3">
        <v>6</v>
      </c>
      <c r="C30" s="3" t="s">
        <v>579</v>
      </c>
      <c r="D30" s="2131">
        <v>1136648.3233250999</v>
      </c>
      <c r="E30" s="495">
        <v>0.103427221053457</v>
      </c>
      <c r="F30" s="743">
        <v>173.412339932214</v>
      </c>
      <c r="G30" s="494">
        <v>173.306659725819</v>
      </c>
      <c r="H30" s="2123"/>
      <c r="I30" s="494">
        <v>0.105680206395044</v>
      </c>
      <c r="J30" s="2123"/>
      <c r="K30" s="2123"/>
      <c r="L30" s="2123"/>
      <c r="M30" s="2123"/>
      <c r="N30" s="2123"/>
      <c r="O30" s="2123"/>
      <c r="P30" s="3"/>
      <c r="Q30" s="492">
        <v>242881.64898259999</v>
      </c>
      <c r="S30" s="501"/>
    </row>
    <row r="31" spans="1:20" s="310" customFormat="1" ht="11.25" customHeight="1">
      <c r="B31" s="429">
        <v>6.1</v>
      </c>
      <c r="C31" s="404" t="s">
        <v>2744</v>
      </c>
      <c r="D31" s="2129"/>
      <c r="E31" s="2129"/>
      <c r="F31" s="2129"/>
      <c r="G31" s="2129"/>
      <c r="H31" s="2129"/>
      <c r="I31" s="495"/>
      <c r="J31" s="2129"/>
      <c r="K31" s="2129"/>
      <c r="L31" s="2129"/>
      <c r="M31" s="2129"/>
      <c r="N31" s="2129"/>
      <c r="O31" s="2129"/>
      <c r="P31" s="2129"/>
      <c r="Q31" s="493">
        <v>0</v>
      </c>
      <c r="S31" s="501"/>
    </row>
    <row r="32" spans="1:20" s="310" customFormat="1" ht="11.25" customHeight="1">
      <c r="B32" s="429">
        <v>6.2</v>
      </c>
      <c r="C32" s="404" t="s">
        <v>2745</v>
      </c>
      <c r="D32" s="493">
        <v>1046701.8594204</v>
      </c>
      <c r="E32" s="495">
        <v>0.10092898865909899</v>
      </c>
      <c r="F32" s="495">
        <v>185.865580415323</v>
      </c>
      <c r="G32" s="495">
        <v>185.754273024822</v>
      </c>
      <c r="H32" s="2129"/>
      <c r="I32" s="495">
        <v>0.11130739050029199</v>
      </c>
      <c r="J32" s="2129"/>
      <c r="K32" s="2129"/>
      <c r="L32" s="2129"/>
      <c r="M32" s="2129"/>
      <c r="N32" s="2129"/>
      <c r="O32" s="2129"/>
      <c r="P32" s="2129"/>
      <c r="Q32" s="493">
        <v>217745.6964437</v>
      </c>
      <c r="S32" s="501"/>
    </row>
    <row r="33" spans="2:19" s="310" customFormat="1" ht="11.25" customHeight="1">
      <c r="B33" s="2132">
        <v>6.3</v>
      </c>
      <c r="C33" s="404" t="s">
        <v>2746</v>
      </c>
      <c r="D33" s="2129">
        <v>0</v>
      </c>
      <c r="E33" s="2129">
        <v>0</v>
      </c>
      <c r="F33" s="2129">
        <v>0</v>
      </c>
      <c r="G33" s="2129">
        <v>0</v>
      </c>
      <c r="H33" s="2129"/>
      <c r="I33" s="495">
        <v>0</v>
      </c>
      <c r="J33" s="2129"/>
      <c r="K33" s="2129"/>
      <c r="L33" s="2129"/>
      <c r="M33" s="2129"/>
      <c r="N33" s="2129"/>
      <c r="O33" s="2129"/>
      <c r="P33" s="2129"/>
      <c r="Q33" s="493">
        <v>0</v>
      </c>
      <c r="S33" s="501"/>
    </row>
    <row r="34" spans="2:19" s="310" customFormat="1" ht="11.25" customHeight="1">
      <c r="B34" s="429">
        <v>6.4</v>
      </c>
      <c r="C34" s="404" t="s">
        <v>2747</v>
      </c>
      <c r="D34" s="493">
        <v>89946.463904699995</v>
      </c>
      <c r="E34" s="495">
        <v>0.132499004190922</v>
      </c>
      <c r="F34" s="495">
        <v>28.494692221120001</v>
      </c>
      <c r="G34" s="495">
        <v>28.454495234523701</v>
      </c>
      <c r="H34" s="2129"/>
      <c r="I34" s="495">
        <v>4.0196986596277698E-2</v>
      </c>
      <c r="J34" s="2129"/>
      <c r="K34" s="2129"/>
      <c r="L34" s="2129"/>
      <c r="M34" s="2129"/>
      <c r="N34" s="2129"/>
      <c r="O34" s="2129"/>
      <c r="P34" s="2129"/>
      <c r="Q34" s="493">
        <v>25135.952538900001</v>
      </c>
    </row>
    <row r="35" spans="2:19" s="99" customFormat="1" ht="11.25" customHeight="1">
      <c r="B35" s="1895">
        <v>7</v>
      </c>
      <c r="C35" s="1895" t="s">
        <v>498</v>
      </c>
      <c r="D35" s="1896">
        <v>1838459.99415964</v>
      </c>
      <c r="E35" s="1897">
        <v>14.149826161036399</v>
      </c>
      <c r="F35" s="1897">
        <v>143.62575949027899</v>
      </c>
      <c r="G35" s="1897">
        <v>126.651691041129</v>
      </c>
      <c r="H35" s="2128"/>
      <c r="I35" s="1897">
        <v>16.974068449149101</v>
      </c>
      <c r="J35" s="2128"/>
      <c r="K35" s="2128"/>
      <c r="L35" s="2128"/>
      <c r="M35" s="2128"/>
      <c r="N35" s="2128"/>
      <c r="O35" s="2128"/>
      <c r="P35" s="2124"/>
      <c r="Q35" s="1896">
        <v>538249.02985797694</v>
      </c>
    </row>
    <row r="36" spans="2:19" ht="11.25" customHeight="1"/>
    <row r="37" spans="2:19" ht="11.25" customHeight="1">
      <c r="B37" s="268" t="s">
        <v>2734</v>
      </c>
    </row>
    <row r="38" spans="2:19" ht="11.25" customHeight="1">
      <c r="B38" s="3">
        <v>1</v>
      </c>
      <c r="C38" s="3" t="s">
        <v>572</v>
      </c>
      <c r="F38" s="118"/>
      <c r="N38" s="25"/>
    </row>
    <row r="39" spans="2:19" ht="11.25" customHeight="1">
      <c r="B39" s="3">
        <v>2</v>
      </c>
      <c r="C39" s="3" t="s">
        <v>2740</v>
      </c>
      <c r="F39" s="118"/>
      <c r="N39" s="25"/>
    </row>
    <row r="40" spans="2:19" ht="11.25" customHeight="1">
      <c r="B40" s="3">
        <v>3</v>
      </c>
      <c r="C40" s="3" t="s">
        <v>574</v>
      </c>
      <c r="F40" s="118"/>
      <c r="N40" s="25"/>
    </row>
    <row r="41" spans="2:19" ht="11.25" customHeight="1">
      <c r="B41" s="3">
        <v>4</v>
      </c>
      <c r="C41" s="3" t="s">
        <v>577</v>
      </c>
      <c r="F41" s="118"/>
      <c r="N41" s="25"/>
    </row>
    <row r="42" spans="2:19" ht="11.25" customHeight="1">
      <c r="B42" s="3">
        <v>5</v>
      </c>
      <c r="C42" s="3" t="s">
        <v>578</v>
      </c>
      <c r="D42" s="492">
        <v>268473.90160525998</v>
      </c>
      <c r="E42" s="494">
        <v>55.069876049527799</v>
      </c>
      <c r="F42" s="2133">
        <v>83.412044282348305</v>
      </c>
      <c r="G42" s="494">
        <v>15.2564334203946</v>
      </c>
      <c r="H42" s="2123"/>
      <c r="I42" s="494">
        <v>68.155610861953605</v>
      </c>
      <c r="J42" s="2123"/>
      <c r="K42" s="2123"/>
      <c r="L42" s="2123"/>
      <c r="M42" s="2043"/>
      <c r="N42" s="2123"/>
      <c r="O42" s="2123"/>
      <c r="Q42" s="492">
        <v>128174.585653257</v>
      </c>
    </row>
    <row r="43" spans="2:19" ht="11.25" customHeight="1">
      <c r="B43" s="429">
        <v>5.0999999999999996</v>
      </c>
      <c r="C43" s="404" t="s">
        <v>2741</v>
      </c>
      <c r="D43" s="493">
        <v>266425.25440855999</v>
      </c>
      <c r="E43" s="495">
        <v>55.493329701666198</v>
      </c>
      <c r="F43" s="495">
        <v>84.053431868654897</v>
      </c>
      <c r="G43" s="495">
        <v>15.373746059011101</v>
      </c>
      <c r="H43" s="2129"/>
      <c r="I43" s="495">
        <v>68.6796858096438</v>
      </c>
      <c r="J43" s="2129"/>
      <c r="K43" s="2129"/>
      <c r="L43" s="2129"/>
      <c r="M43" s="2130"/>
      <c r="N43" s="2129"/>
      <c r="O43" s="2129"/>
      <c r="P43" s="310"/>
      <c r="Q43" s="493">
        <v>127571.730693057</v>
      </c>
    </row>
    <row r="44" spans="2:19" ht="11.25" customHeight="1">
      <c r="B44" s="429">
        <v>5.2</v>
      </c>
      <c r="C44" s="404" t="s">
        <v>2742</v>
      </c>
      <c r="D44" s="2129"/>
      <c r="E44" s="2129"/>
      <c r="F44" s="2129"/>
      <c r="G44" s="2129"/>
      <c r="H44" s="2129"/>
      <c r="I44" s="2129"/>
      <c r="J44" s="2129"/>
      <c r="K44" s="2129"/>
      <c r="L44" s="2129"/>
      <c r="M44" s="2130"/>
      <c r="N44" s="2129"/>
      <c r="O44" s="2129"/>
      <c r="P44" s="310"/>
      <c r="Q44" s="2129"/>
    </row>
    <row r="45" spans="2:19" ht="11.25" customHeight="1">
      <c r="B45" s="429">
        <v>5.3</v>
      </c>
      <c r="C45" s="404" t="s">
        <v>2743</v>
      </c>
      <c r="D45" s="493">
        <v>2048.6471967000002</v>
      </c>
      <c r="E45" s="2129"/>
      <c r="F45" s="2129"/>
      <c r="G45" s="2129"/>
      <c r="H45" s="2129"/>
      <c r="I45" s="2129"/>
      <c r="J45" s="2129"/>
      <c r="K45" s="2129"/>
      <c r="L45" s="2129"/>
      <c r="M45" s="2130"/>
      <c r="N45" s="2129"/>
      <c r="O45" s="2129"/>
      <c r="P45" s="310"/>
      <c r="Q45" s="493">
        <v>602.85496020000005</v>
      </c>
    </row>
    <row r="46" spans="2:19" ht="11.25" customHeight="1">
      <c r="B46" s="1895">
        <v>6</v>
      </c>
      <c r="C46" s="1895" t="s">
        <v>498</v>
      </c>
      <c r="D46" s="1896">
        <v>268473.90160535998</v>
      </c>
      <c r="E46" s="1897">
        <v>55.069876048800097</v>
      </c>
      <c r="F46" s="1897">
        <v>83.412044282938595</v>
      </c>
      <c r="G46" s="1897">
        <v>15.256433420502599</v>
      </c>
      <c r="H46" s="2128"/>
      <c r="I46" s="1897">
        <v>68.155610862436006</v>
      </c>
      <c r="J46" s="2125"/>
      <c r="K46" s="2125"/>
      <c r="L46" s="2125"/>
      <c r="M46" s="2125"/>
      <c r="N46" s="2125"/>
      <c r="O46" s="2125"/>
      <c r="P46" s="2124"/>
      <c r="Q46" s="1896">
        <v>128174.585653257</v>
      </c>
    </row>
    <row r="47" spans="2:19" ht="11.25" customHeight="1">
      <c r="C47" s="99"/>
    </row>
    <row r="48" spans="2:19" ht="11.25" customHeight="1">
      <c r="C48" s="99"/>
    </row>
    <row r="49" spans="1:17" ht="11.25" customHeight="1">
      <c r="A49" s="15"/>
      <c r="B49" s="2416" t="s">
        <v>2469</v>
      </c>
      <c r="C49" s="2469"/>
      <c r="D49" s="599" t="s">
        <v>292</v>
      </c>
      <c r="E49" s="599" t="s">
        <v>294</v>
      </c>
      <c r="F49" s="599" t="s">
        <v>296</v>
      </c>
      <c r="G49" s="599" t="s">
        <v>298</v>
      </c>
      <c r="H49" s="599" t="s">
        <v>303</v>
      </c>
      <c r="I49" s="599" t="s">
        <v>310</v>
      </c>
      <c r="J49" s="599" t="s">
        <v>312</v>
      </c>
      <c r="K49" s="599" t="s">
        <v>317</v>
      </c>
      <c r="L49" s="599" t="s">
        <v>323</v>
      </c>
      <c r="M49" s="599" t="s">
        <v>346</v>
      </c>
      <c r="N49" s="599" t="s">
        <v>370</v>
      </c>
      <c r="O49" s="599" t="s">
        <v>755</v>
      </c>
      <c r="P49" s="599" t="s">
        <v>856</v>
      </c>
      <c r="Q49" s="599" t="s">
        <v>857</v>
      </c>
    </row>
    <row r="50" spans="1:17" ht="11.25" customHeight="1">
      <c r="A50" s="15"/>
      <c r="B50" s="403"/>
      <c r="C50" s="403"/>
      <c r="D50" s="118"/>
      <c r="E50" s="2493" t="s">
        <v>968</v>
      </c>
      <c r="F50" s="2493"/>
      <c r="G50" s="2493"/>
      <c r="H50" s="2493"/>
      <c r="I50" s="2493"/>
      <c r="J50" s="2493"/>
      <c r="K50" s="2493"/>
      <c r="L50" s="2493"/>
      <c r="M50" s="2493"/>
      <c r="N50" s="2493"/>
      <c r="O50" s="2493"/>
      <c r="P50" s="118"/>
      <c r="Q50" s="118"/>
    </row>
    <row r="51" spans="1:17" ht="11.25" customHeight="1">
      <c r="A51" s="15"/>
      <c r="B51" s="403"/>
      <c r="C51" s="403"/>
      <c r="D51" s="118"/>
      <c r="E51" s="2493" t="s">
        <v>969</v>
      </c>
      <c r="F51" s="2493"/>
      <c r="G51" s="2493"/>
      <c r="H51" s="2493"/>
      <c r="I51" s="2493"/>
      <c r="J51" s="2493"/>
      <c r="K51" s="2493"/>
      <c r="L51" s="2493"/>
      <c r="M51" s="2493"/>
      <c r="N51" s="25"/>
      <c r="O51" s="25"/>
      <c r="P51" s="25"/>
      <c r="Q51" s="25"/>
    </row>
    <row r="52" spans="1:17" ht="11.25" customHeight="1">
      <c r="A52" s="15"/>
      <c r="B52" s="403"/>
      <c r="C52" s="403"/>
      <c r="D52" s="118"/>
      <c r="E52" s="387"/>
      <c r="F52" s="2518" t="s">
        <v>970</v>
      </c>
      <c r="G52" s="2457"/>
      <c r="H52" s="2457"/>
      <c r="I52" s="2457"/>
      <c r="J52" s="387"/>
      <c r="K52" s="387"/>
      <c r="L52" s="387"/>
      <c r="M52" s="387"/>
      <c r="N52" s="2521" t="s">
        <v>971</v>
      </c>
      <c r="O52" s="2522"/>
      <c r="P52" s="2385" t="s">
        <v>972</v>
      </c>
      <c r="Q52" s="2519"/>
    </row>
    <row r="53" spans="1:17" ht="11.25" customHeight="1">
      <c r="A53" s="15"/>
      <c r="B53" s="403"/>
      <c r="C53" s="403"/>
      <c r="D53" s="118"/>
      <c r="E53" s="118"/>
      <c r="F53" s="118"/>
      <c r="G53" s="118" t="s">
        <v>973</v>
      </c>
      <c r="H53" s="118"/>
      <c r="I53" s="118"/>
      <c r="J53" s="27" t="s">
        <v>973</v>
      </c>
      <c r="K53" s="118"/>
      <c r="L53" s="118"/>
      <c r="M53" s="118" t="s">
        <v>973</v>
      </c>
      <c r="N53" s="2523" t="s">
        <v>974</v>
      </c>
      <c r="O53" s="2520"/>
      <c r="P53" s="2520" t="s">
        <v>975</v>
      </c>
      <c r="Q53" s="2446"/>
    </row>
    <row r="54" spans="1:17" ht="11.25" customHeight="1">
      <c r="A54" s="15"/>
      <c r="B54" s="403"/>
      <c r="C54" s="403"/>
      <c r="D54" s="118"/>
      <c r="E54" s="65" t="s">
        <v>973</v>
      </c>
      <c r="F54" s="118" t="s">
        <v>973</v>
      </c>
      <c r="G54" s="118" t="s">
        <v>732</v>
      </c>
      <c r="H54" s="25"/>
      <c r="I54" s="118" t="s">
        <v>973</v>
      </c>
      <c r="J54" s="27" t="s">
        <v>732</v>
      </c>
      <c r="K54" s="118" t="s">
        <v>973</v>
      </c>
      <c r="L54" s="118" t="s">
        <v>973</v>
      </c>
      <c r="M54" s="118" t="s">
        <v>732</v>
      </c>
      <c r="N54" s="25"/>
      <c r="O54" s="65" t="s">
        <v>973</v>
      </c>
      <c r="P54" s="25"/>
      <c r="Q54" s="65" t="s">
        <v>976</v>
      </c>
    </row>
    <row r="55" spans="1:17" ht="11.25" customHeight="1">
      <c r="A55" s="15"/>
      <c r="B55" s="403"/>
      <c r="C55" s="403"/>
      <c r="D55" s="118"/>
      <c r="E55" s="71" t="s">
        <v>732</v>
      </c>
      <c r="F55" s="118" t="s">
        <v>732</v>
      </c>
      <c r="G55" s="118" t="s">
        <v>977</v>
      </c>
      <c r="H55" s="118" t="s">
        <v>973</v>
      </c>
      <c r="I55" s="118" t="s">
        <v>732</v>
      </c>
      <c r="J55" s="27" t="s">
        <v>978</v>
      </c>
      <c r="K55" s="118" t="s">
        <v>732</v>
      </c>
      <c r="L55" s="118" t="s">
        <v>732</v>
      </c>
      <c r="M55" s="118" t="s">
        <v>977</v>
      </c>
      <c r="N55" s="250" t="s">
        <v>973</v>
      </c>
      <c r="O55" s="65" t="s">
        <v>732</v>
      </c>
      <c r="P55" s="65" t="s">
        <v>979</v>
      </c>
      <c r="Q55" s="424" t="s">
        <v>980</v>
      </c>
    </row>
    <row r="56" spans="1:17" ht="11.25" customHeight="1">
      <c r="A56" s="15"/>
      <c r="B56" s="403"/>
      <c r="C56" s="403"/>
      <c r="D56" s="118"/>
      <c r="E56" s="118" t="s">
        <v>981</v>
      </c>
      <c r="F56" s="118" t="s">
        <v>977</v>
      </c>
      <c r="G56" s="118" t="s">
        <v>982</v>
      </c>
      <c r="H56" s="118" t="s">
        <v>732</v>
      </c>
      <c r="I56" s="118" t="s">
        <v>977</v>
      </c>
      <c r="J56" s="27" t="s">
        <v>983</v>
      </c>
      <c r="K56" s="118" t="s">
        <v>977</v>
      </c>
      <c r="L56" s="118" t="s">
        <v>977</v>
      </c>
      <c r="M56" s="118" t="s">
        <v>984</v>
      </c>
      <c r="N56" s="250" t="s">
        <v>732</v>
      </c>
      <c r="O56" s="65" t="s">
        <v>978</v>
      </c>
      <c r="P56" s="65" t="s">
        <v>980</v>
      </c>
      <c r="Q56" s="424" t="s">
        <v>985</v>
      </c>
    </row>
    <row r="57" spans="1:17" ht="11.25" customHeight="1">
      <c r="A57" s="15"/>
      <c r="B57" s="403"/>
      <c r="C57" s="403"/>
      <c r="D57" s="25"/>
      <c r="E57" s="118" t="s">
        <v>986</v>
      </c>
      <c r="F57" s="118" t="s">
        <v>987</v>
      </c>
      <c r="G57" s="118" t="s">
        <v>988</v>
      </c>
      <c r="H57" s="118" t="s">
        <v>977</v>
      </c>
      <c r="I57" s="118" t="s">
        <v>989</v>
      </c>
      <c r="J57" s="27" t="s">
        <v>990</v>
      </c>
      <c r="K57" s="118" t="s">
        <v>991</v>
      </c>
      <c r="L57" s="118" t="s">
        <v>992</v>
      </c>
      <c r="M57" s="118" t="s">
        <v>993</v>
      </c>
      <c r="N57" s="65" t="s">
        <v>977</v>
      </c>
      <c r="O57" s="65" t="s">
        <v>994</v>
      </c>
      <c r="P57" s="65" t="s">
        <v>995</v>
      </c>
      <c r="Q57" s="424" t="s">
        <v>996</v>
      </c>
    </row>
    <row r="58" spans="1:17" ht="11.25" customHeight="1">
      <c r="A58" s="15"/>
      <c r="B58" s="403"/>
      <c r="C58" s="403"/>
      <c r="D58" s="118" t="s">
        <v>498</v>
      </c>
      <c r="E58" s="118" t="s">
        <v>997</v>
      </c>
      <c r="F58" s="118" t="s">
        <v>997</v>
      </c>
      <c r="G58" s="118" t="s">
        <v>997</v>
      </c>
      <c r="H58" s="118" t="s">
        <v>998</v>
      </c>
      <c r="I58" s="118" t="s">
        <v>997</v>
      </c>
      <c r="J58" s="27" t="s">
        <v>999</v>
      </c>
      <c r="K58" s="118" t="s">
        <v>1000</v>
      </c>
      <c r="L58" s="118" t="s">
        <v>1001</v>
      </c>
      <c r="M58" s="118" t="s">
        <v>1002</v>
      </c>
      <c r="N58" s="65" t="s">
        <v>1003</v>
      </c>
      <c r="O58" s="65" t="s">
        <v>1004</v>
      </c>
      <c r="P58" s="65" t="s">
        <v>1005</v>
      </c>
      <c r="Q58" s="424" t="s">
        <v>1006</v>
      </c>
    </row>
    <row r="59" spans="1:17" ht="11.25" customHeight="1">
      <c r="B59" s="2504" t="s">
        <v>1007</v>
      </c>
      <c r="C59" s="2517"/>
      <c r="D59" s="1347" t="s">
        <v>732</v>
      </c>
      <c r="E59" s="1347" t="s">
        <v>1008</v>
      </c>
      <c r="F59" s="1347" t="s">
        <v>1008</v>
      </c>
      <c r="G59" s="1347" t="s">
        <v>1008</v>
      </c>
      <c r="H59" s="1316" t="s">
        <v>937</v>
      </c>
      <c r="I59" s="1347" t="s">
        <v>1008</v>
      </c>
      <c r="J59" s="1376" t="s">
        <v>937</v>
      </c>
      <c r="K59" s="1376" t="s">
        <v>937</v>
      </c>
      <c r="L59" s="1376" t="s">
        <v>937</v>
      </c>
      <c r="M59" s="1376" t="s">
        <v>937</v>
      </c>
      <c r="N59" s="1316" t="s">
        <v>937</v>
      </c>
      <c r="O59" s="1316" t="s">
        <v>937</v>
      </c>
      <c r="P59" s="1316" t="s">
        <v>1009</v>
      </c>
      <c r="Q59" s="1335" t="s">
        <v>1010</v>
      </c>
    </row>
    <row r="60" spans="1:17" ht="11.25" customHeight="1">
      <c r="B60" s="2067" t="s">
        <v>930</v>
      </c>
      <c r="D60" s="118"/>
      <c r="E60" s="118"/>
      <c r="F60" s="118"/>
      <c r="G60" s="118"/>
      <c r="H60" s="118"/>
      <c r="I60" s="118"/>
      <c r="J60" s="27"/>
      <c r="K60" s="118"/>
      <c r="L60" s="118"/>
      <c r="M60" s="118"/>
      <c r="N60" s="65"/>
      <c r="O60" s="65"/>
      <c r="P60" s="65"/>
      <c r="Q60" s="65"/>
    </row>
    <row r="61" spans="1:17" ht="11.25" customHeight="1">
      <c r="B61" s="3">
        <v>1</v>
      </c>
      <c r="C61" s="3" t="s">
        <v>572</v>
      </c>
      <c r="F61" s="118"/>
    </row>
    <row r="62" spans="1:17" ht="11.25" customHeight="1">
      <c r="B62" s="3">
        <v>2</v>
      </c>
      <c r="C62" s="3" t="s">
        <v>577</v>
      </c>
      <c r="F62" s="118"/>
      <c r="H62" s="265"/>
      <c r="I62" s="265"/>
      <c r="J62" s="265"/>
      <c r="K62" s="265"/>
      <c r="L62" s="265"/>
    </row>
    <row r="63" spans="1:17" ht="11.25" customHeight="1">
      <c r="A63" s="310"/>
      <c r="B63" s="3">
        <v>3</v>
      </c>
      <c r="C63" s="3" t="s">
        <v>578</v>
      </c>
      <c r="D63" s="492">
        <v>1067852.1785494001</v>
      </c>
      <c r="E63" s="494">
        <v>37.361229953359498</v>
      </c>
      <c r="F63" s="743">
        <v>81.218913985947196</v>
      </c>
      <c r="G63" s="494">
        <v>37.488686087508</v>
      </c>
      <c r="H63" s="494"/>
      <c r="I63" s="494">
        <v>43.730227898439203</v>
      </c>
      <c r="J63" s="494"/>
      <c r="K63" s="494"/>
      <c r="L63" s="494"/>
      <c r="M63" s="494"/>
      <c r="N63" s="494">
        <v>4.3545099420189901</v>
      </c>
      <c r="O63" s="494"/>
      <c r="Q63" s="492">
        <v>420239.89484869997</v>
      </c>
    </row>
    <row r="64" spans="1:17" ht="11.25" customHeight="1">
      <c r="A64" s="310"/>
      <c r="B64" s="2068" t="s">
        <v>2933</v>
      </c>
      <c r="C64" s="404" t="s">
        <v>2945</v>
      </c>
      <c r="D64" s="493">
        <v>197086.02707519999</v>
      </c>
      <c r="E64" s="495">
        <v>18.2777264824336</v>
      </c>
      <c r="F64" s="495">
        <v>115.549175134626</v>
      </c>
      <c r="G64" s="495">
        <v>88.794384705023603</v>
      </c>
      <c r="H64" s="495"/>
      <c r="I64" s="495">
        <v>26.754790429602799</v>
      </c>
      <c r="J64" s="495"/>
      <c r="K64" s="495"/>
      <c r="L64" s="495"/>
      <c r="M64" s="495"/>
      <c r="N64" s="495">
        <v>1.08536829106804</v>
      </c>
      <c r="O64" s="495"/>
      <c r="Q64" s="493">
        <v>79594.325209200004</v>
      </c>
    </row>
    <row r="65" spans="1:17" ht="11.25" customHeight="1">
      <c r="A65" s="310"/>
      <c r="B65" s="429" t="s">
        <v>2934</v>
      </c>
      <c r="C65" s="404" t="s">
        <v>2946</v>
      </c>
      <c r="D65" s="493">
        <v>32807.759702700001</v>
      </c>
      <c r="E65" s="495">
        <v>5.4788498156796503</v>
      </c>
      <c r="F65" s="495">
        <v>25.519623275011298</v>
      </c>
      <c r="G65" s="495">
        <v>12.071807407422799</v>
      </c>
      <c r="H65" s="495"/>
      <c r="I65" s="495">
        <v>13.447815867588499</v>
      </c>
      <c r="J65" s="495"/>
      <c r="K65" s="495"/>
      <c r="L65" s="495"/>
      <c r="M65" s="495"/>
      <c r="N65" s="495">
        <v>2.0112239085489798</v>
      </c>
      <c r="O65" s="495"/>
      <c r="Q65" s="493">
        <v>14039.8542531</v>
      </c>
    </row>
    <row r="66" spans="1:17" ht="15" customHeight="1">
      <c r="B66" s="429" t="s">
        <v>2947</v>
      </c>
      <c r="C66" s="404" t="s">
        <v>2948</v>
      </c>
      <c r="D66" s="493">
        <v>837958.3917715</v>
      </c>
      <c r="E66" s="495">
        <v>43.097888712638898</v>
      </c>
      <c r="F66" s="495">
        <v>75.3252492390002</v>
      </c>
      <c r="G66" s="495">
        <v>26.4168171858779</v>
      </c>
      <c r="H66" s="495"/>
      <c r="I66" s="495">
        <v>48.908432053122198</v>
      </c>
      <c r="J66" s="495"/>
      <c r="K66" s="495"/>
      <c r="L66" s="495"/>
      <c r="M66" s="495"/>
      <c r="N66" s="495">
        <v>5.2151494583894102</v>
      </c>
      <c r="O66" s="495"/>
      <c r="Q66" s="493">
        <v>326605.7153864</v>
      </c>
    </row>
    <row r="67" spans="1:17" ht="11.25" customHeight="1">
      <c r="A67" s="310"/>
      <c r="B67" s="3">
        <v>4</v>
      </c>
      <c r="C67" s="3" t="s">
        <v>579</v>
      </c>
      <c r="D67" s="492">
        <v>1030846.585175</v>
      </c>
      <c r="E67" s="495">
        <v>0.11298427533737</v>
      </c>
      <c r="F67" s="743">
        <v>119.35238516550299</v>
      </c>
      <c r="G67" s="494">
        <v>119.287441631166</v>
      </c>
      <c r="H67" s="494"/>
      <c r="I67" s="494">
        <v>6.4943534336522904E-2</v>
      </c>
      <c r="J67" s="494"/>
      <c r="K67" s="494"/>
      <c r="L67" s="494"/>
      <c r="M67" s="494"/>
      <c r="N67" s="494"/>
      <c r="O67" s="494"/>
      <c r="Q67" s="492">
        <v>231044.17025</v>
      </c>
    </row>
    <row r="68" spans="1:17" ht="11.25" customHeight="1">
      <c r="A68" s="310"/>
      <c r="B68" s="429" t="s">
        <v>2935</v>
      </c>
      <c r="C68" s="404" t="s">
        <v>2949</v>
      </c>
      <c r="D68" s="493"/>
      <c r="E68" s="494"/>
      <c r="F68" s="494"/>
      <c r="G68" s="494"/>
      <c r="H68" s="494"/>
      <c r="I68" s="494"/>
      <c r="J68" s="494"/>
      <c r="K68" s="494"/>
      <c r="L68" s="494"/>
      <c r="M68" s="494"/>
      <c r="N68" s="494"/>
      <c r="O68" s="494"/>
      <c r="P68" s="310"/>
      <c r="Q68" s="493"/>
    </row>
    <row r="69" spans="1:17" ht="11.25" customHeight="1">
      <c r="A69" s="310"/>
      <c r="B69" s="429" t="s">
        <v>2937</v>
      </c>
      <c r="C69" s="404" t="s">
        <v>2950</v>
      </c>
      <c r="D69" s="493">
        <v>963233.14399600006</v>
      </c>
      <c r="E69" s="495">
        <v>0.120915123338492</v>
      </c>
      <c r="F69" s="495">
        <v>127.730237946277</v>
      </c>
      <c r="G69" s="495">
        <v>127.660735748375</v>
      </c>
      <c r="H69" s="495"/>
      <c r="I69" s="495">
        <v>6.9502197902232901E-2</v>
      </c>
      <c r="J69" s="495"/>
      <c r="K69" s="495"/>
      <c r="L69" s="495"/>
      <c r="M69" s="495"/>
      <c r="N69" s="495"/>
      <c r="O69" s="495"/>
      <c r="P69" s="310"/>
      <c r="Q69" s="493">
        <v>210446.56266200001</v>
      </c>
    </row>
    <row r="70" spans="1:17" ht="11.25" customHeight="1">
      <c r="A70" s="310"/>
      <c r="B70" s="429" t="s">
        <v>2939</v>
      </c>
      <c r="C70" s="404" t="s">
        <v>965</v>
      </c>
      <c r="D70" s="493"/>
      <c r="E70" s="494"/>
      <c r="F70" s="494"/>
      <c r="G70" s="494"/>
      <c r="H70" s="494"/>
      <c r="I70" s="494"/>
      <c r="J70" s="494"/>
      <c r="K70" s="494"/>
      <c r="L70" s="494"/>
      <c r="M70" s="494"/>
      <c r="N70" s="494"/>
      <c r="O70" s="494"/>
      <c r="P70" s="310"/>
      <c r="Q70" s="493"/>
    </row>
    <row r="71" spans="1:17" ht="11.25" customHeight="1">
      <c r="A71" s="310"/>
      <c r="B71" s="429" t="s">
        <v>2940</v>
      </c>
      <c r="C71" s="404" t="s">
        <v>2941</v>
      </c>
      <c r="D71" s="493"/>
      <c r="E71" s="494"/>
      <c r="F71" s="494"/>
      <c r="G71" s="494"/>
      <c r="H71" s="494"/>
      <c r="I71" s="494"/>
      <c r="J71" s="494"/>
      <c r="K71" s="494"/>
      <c r="L71" s="494"/>
      <c r="M71" s="494"/>
      <c r="N71" s="494"/>
      <c r="O71" s="494"/>
      <c r="P71" s="310"/>
      <c r="Q71" s="493"/>
    </row>
    <row r="72" spans="1:17" ht="11.25" customHeight="1">
      <c r="B72" s="429" t="s">
        <v>2942</v>
      </c>
      <c r="C72" s="404" t="s">
        <v>2943</v>
      </c>
      <c r="D72" s="493">
        <v>67613.441179000001</v>
      </c>
      <c r="E72" s="494"/>
      <c r="F72" s="495"/>
      <c r="G72" s="495"/>
      <c r="H72" s="494"/>
      <c r="I72" s="494"/>
      <c r="J72" s="494"/>
      <c r="K72" s="494"/>
      <c r="L72" s="494"/>
      <c r="M72" s="494"/>
      <c r="N72" s="494"/>
      <c r="O72" s="494"/>
      <c r="P72" s="310"/>
      <c r="Q72" s="493">
        <v>20597.607587999999</v>
      </c>
    </row>
    <row r="73" spans="1:17" ht="11.25" customHeight="1">
      <c r="B73" s="555">
        <v>5</v>
      </c>
      <c r="C73" s="555" t="s">
        <v>498</v>
      </c>
      <c r="D73" s="2069">
        <v>2098698.7637242</v>
      </c>
      <c r="E73" s="1927">
        <v>19.0654995109476</v>
      </c>
      <c r="F73" s="1927">
        <v>99.949452749201697</v>
      </c>
      <c r="G73" s="1927">
        <v>77.666899979496307</v>
      </c>
      <c r="H73" s="1927"/>
      <c r="I73" s="1927">
        <v>22.282552769705401</v>
      </c>
      <c r="J73" s="1927"/>
      <c r="K73" s="1927"/>
      <c r="L73" s="1927"/>
      <c r="M73" s="1927"/>
      <c r="N73" s="1927">
        <v>2.2156457174675701</v>
      </c>
      <c r="O73" s="1927"/>
      <c r="P73" s="555"/>
      <c r="Q73" s="2069">
        <v>651284.06509759999</v>
      </c>
    </row>
    <row r="74" spans="1:17" ht="11.25" customHeight="1">
      <c r="D74" s="1115"/>
      <c r="E74" s="1115"/>
      <c r="F74" s="1115"/>
      <c r="G74" s="1115"/>
      <c r="H74" s="1115"/>
      <c r="I74" s="1115"/>
      <c r="J74" s="1115"/>
      <c r="K74" s="1115"/>
      <c r="L74" s="1115"/>
      <c r="M74" s="1115"/>
      <c r="N74" s="1115"/>
      <c r="O74" s="1115"/>
      <c r="P74" s="1115"/>
      <c r="Q74" s="1115"/>
    </row>
    <row r="75" spans="1:17" ht="11.25" customHeight="1">
      <c r="D75" s="1115"/>
      <c r="E75" s="1115"/>
      <c r="F75" s="1115"/>
      <c r="G75" s="1115"/>
      <c r="H75" s="1115"/>
      <c r="I75" s="1115"/>
      <c r="J75" s="1115"/>
      <c r="K75" s="1115"/>
      <c r="L75" s="1115"/>
      <c r="M75" s="1115"/>
      <c r="N75" s="1115"/>
      <c r="O75" s="1115"/>
      <c r="P75" s="1115"/>
      <c r="Q75" s="1115"/>
    </row>
    <row r="76" spans="1:17" ht="11.25" customHeight="1">
      <c r="D76" s="1115"/>
      <c r="E76" s="1115"/>
      <c r="F76" s="1115"/>
      <c r="G76" s="1115"/>
      <c r="H76" s="1115"/>
      <c r="I76" s="1115"/>
      <c r="J76" s="1115"/>
      <c r="K76" s="1115"/>
      <c r="L76" s="1115"/>
      <c r="M76" s="1115"/>
      <c r="N76" s="1115"/>
      <c r="O76" s="1115"/>
      <c r="P76" s="1115"/>
      <c r="Q76" s="1115"/>
    </row>
    <row r="77" spans="1:17" ht="11.25" customHeight="1">
      <c r="D77" s="1115"/>
      <c r="E77" s="1115"/>
      <c r="F77" s="1115"/>
      <c r="G77" s="1115"/>
      <c r="H77" s="1115"/>
      <c r="I77" s="1115"/>
      <c r="J77" s="1115"/>
      <c r="K77" s="1115"/>
      <c r="L77" s="1115"/>
      <c r="M77" s="1115"/>
      <c r="N77" s="1115"/>
      <c r="O77" s="1115"/>
      <c r="P77" s="1115"/>
      <c r="Q77" s="1115"/>
    </row>
    <row r="78" spans="1:17" ht="11.25" customHeight="1">
      <c r="D78" s="1115"/>
      <c r="E78" s="1115"/>
      <c r="F78" s="1115"/>
      <c r="G78" s="1115"/>
      <c r="H78" s="1115"/>
      <c r="I78" s="1115"/>
      <c r="J78" s="1115"/>
      <c r="K78" s="1115"/>
      <c r="L78" s="1115"/>
      <c r="M78" s="1115"/>
      <c r="N78" s="1115"/>
      <c r="O78" s="1115"/>
      <c r="P78" s="1115"/>
      <c r="Q78" s="1115"/>
    </row>
    <row r="79" spans="1:17" ht="11.25" customHeight="1">
      <c r="D79" s="1115"/>
      <c r="E79" s="1115"/>
      <c r="F79" s="1115"/>
      <c r="G79" s="1115"/>
      <c r="H79" s="1115"/>
      <c r="I79" s="1115"/>
      <c r="J79" s="1115"/>
      <c r="K79" s="1115"/>
      <c r="L79" s="1115"/>
      <c r="M79" s="1115"/>
      <c r="N79" s="1115"/>
      <c r="O79" s="1115"/>
      <c r="P79" s="1115"/>
      <c r="Q79" s="1115"/>
    </row>
    <row r="80" spans="1:17" ht="11.25" customHeight="1">
      <c r="D80" s="1115"/>
      <c r="E80" s="1115"/>
      <c r="F80" s="1115"/>
      <c r="G80" s="1115"/>
      <c r="H80" s="1115"/>
      <c r="I80" s="1115"/>
      <c r="J80" s="1115"/>
      <c r="K80" s="1115"/>
      <c r="L80" s="1115"/>
      <c r="M80" s="1115"/>
      <c r="N80" s="1115"/>
      <c r="O80" s="1115"/>
      <c r="P80" s="1115"/>
      <c r="Q80" s="1115"/>
    </row>
    <row r="81" spans="4:17" ht="11.25" customHeight="1">
      <c r="D81" s="1115"/>
      <c r="E81" s="1115"/>
      <c r="F81" s="1115"/>
      <c r="G81" s="1115"/>
      <c r="H81" s="1115"/>
      <c r="I81" s="1115"/>
      <c r="J81" s="1115"/>
      <c r="K81" s="1115"/>
      <c r="L81" s="1115"/>
      <c r="M81" s="1115"/>
      <c r="N81" s="1115"/>
      <c r="O81" s="1115"/>
      <c r="P81" s="1115"/>
      <c r="Q81" s="1115"/>
    </row>
    <row r="82" spans="4:17" ht="11.25" customHeight="1">
      <c r="D82" s="1115"/>
      <c r="E82" s="1115"/>
      <c r="F82" s="1115"/>
      <c r="G82" s="1115"/>
      <c r="H82" s="1115"/>
      <c r="I82" s="1115"/>
      <c r="J82" s="1115"/>
      <c r="K82" s="1115"/>
      <c r="L82" s="1115"/>
      <c r="M82" s="1115"/>
      <c r="N82" s="1115"/>
      <c r="O82" s="1115"/>
      <c r="P82" s="1115"/>
      <c r="Q82" s="1115"/>
    </row>
    <row r="83" spans="4:17" ht="11.25" customHeight="1">
      <c r="D83" s="1115"/>
      <c r="E83" s="1115"/>
      <c r="F83" s="1115"/>
      <c r="G83" s="1115"/>
      <c r="H83" s="1115"/>
      <c r="I83" s="1115"/>
      <c r="J83" s="1115"/>
      <c r="K83" s="1115"/>
      <c r="L83" s="1115"/>
      <c r="M83" s="1115"/>
      <c r="N83" s="1115"/>
      <c r="O83" s="1115"/>
      <c r="P83" s="1115"/>
      <c r="Q83" s="1115"/>
    </row>
    <row r="84" spans="4:17" ht="11.25" customHeight="1">
      <c r="D84" s="1115"/>
      <c r="E84" s="1115"/>
      <c r="F84" s="1115"/>
      <c r="G84" s="1115"/>
      <c r="H84" s="1115"/>
      <c r="I84" s="1115"/>
      <c r="J84" s="1115"/>
      <c r="K84" s="1115"/>
      <c r="L84" s="1115"/>
      <c r="M84" s="1115"/>
      <c r="N84" s="1115"/>
      <c r="O84" s="1115"/>
      <c r="P84" s="1115"/>
      <c r="Q84" s="1115"/>
    </row>
    <row r="85" spans="4:17" ht="11.25" customHeight="1">
      <c r="D85" s="1115"/>
      <c r="E85" s="1115"/>
      <c r="F85" s="1115"/>
      <c r="G85" s="1115"/>
      <c r="H85" s="1115"/>
      <c r="I85" s="1115"/>
      <c r="J85" s="1115"/>
      <c r="K85" s="1115"/>
      <c r="L85" s="1115"/>
      <c r="M85" s="1115"/>
      <c r="N85" s="1115"/>
      <c r="O85" s="1115"/>
      <c r="P85" s="1115"/>
      <c r="Q85" s="1115"/>
    </row>
    <row r="86" spans="4:17" ht="11.25" customHeight="1">
      <c r="D86" s="1115"/>
      <c r="E86" s="1115"/>
      <c r="F86" s="1115"/>
      <c r="G86" s="1115"/>
      <c r="H86" s="1115"/>
      <c r="I86" s="1115"/>
      <c r="J86" s="1115"/>
      <c r="K86" s="1115"/>
      <c r="L86" s="1115"/>
      <c r="M86" s="1115"/>
      <c r="N86" s="1115"/>
      <c r="O86" s="1115"/>
      <c r="P86" s="1115"/>
      <c r="Q86" s="1115"/>
    </row>
    <row r="87" spans="4:17" ht="11.25" customHeight="1">
      <c r="D87" s="1115"/>
      <c r="E87" s="1115"/>
      <c r="F87" s="1115"/>
      <c r="G87" s="1115"/>
      <c r="H87" s="1115"/>
      <c r="I87" s="1115"/>
      <c r="J87" s="1115"/>
      <c r="K87" s="1115"/>
      <c r="L87" s="1115"/>
      <c r="M87" s="1115"/>
      <c r="N87" s="1115"/>
      <c r="O87" s="1115"/>
      <c r="P87" s="1115"/>
      <c r="Q87" s="1115"/>
    </row>
    <row r="88" spans="4:17" ht="11.25" customHeight="1">
      <c r="D88" s="1115"/>
      <c r="E88" s="1115"/>
      <c r="F88" s="1115"/>
      <c r="G88" s="1115"/>
      <c r="H88" s="1115"/>
      <c r="I88" s="1115"/>
      <c r="J88" s="1115"/>
      <c r="K88" s="1115"/>
      <c r="L88" s="1115"/>
      <c r="M88" s="1115"/>
      <c r="N88" s="1115"/>
      <c r="O88" s="1115"/>
      <c r="P88" s="1115"/>
      <c r="Q88" s="1115"/>
    </row>
    <row r="89" spans="4:17" ht="11.25" customHeight="1"/>
    <row r="90" spans="4:17" ht="11.25" customHeight="1"/>
    <row r="91" spans="4:17" ht="11.25" customHeight="1"/>
    <row r="92" spans="4:17" ht="11.25" customHeight="1"/>
    <row r="93" spans="4:17" ht="11.25" customHeight="1"/>
    <row r="94" spans="4:17" ht="11.25" customHeight="1"/>
    <row r="95" spans="4:17" ht="11.25" customHeight="1"/>
    <row r="96" spans="4:1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sheetData>
  <mergeCells count="22">
    <mergeCell ref="P52:Q52"/>
    <mergeCell ref="N53:O53"/>
    <mergeCell ref="P53:Q53"/>
    <mergeCell ref="B59:C59"/>
    <mergeCell ref="B49:C49"/>
    <mergeCell ref="E50:O50"/>
    <mergeCell ref="E51:M51"/>
    <mergeCell ref="F52:I52"/>
    <mergeCell ref="N52:O52"/>
    <mergeCell ref="B21:C21"/>
    <mergeCell ref="F14:I14"/>
    <mergeCell ref="P14:Q14"/>
    <mergeCell ref="B3:G3"/>
    <mergeCell ref="P15:Q15"/>
    <mergeCell ref="E12:O12"/>
    <mergeCell ref="N14:O14"/>
    <mergeCell ref="E13:M13"/>
    <mergeCell ref="N15:O15"/>
    <mergeCell ref="B7:Q7"/>
    <mergeCell ref="B11:C11"/>
    <mergeCell ref="B9:Q9"/>
    <mergeCell ref="B8:Q8"/>
  </mergeCells>
  <hyperlinks>
    <hyperlink ref="B3" location="Contents!A1" display="Back to index page" xr:uid="{160A453A-A887-475B-9F61-BC37E319DDF1}"/>
    <hyperlink ref="B3:G3" location="CONTENTS!A1" display="Back to contents page" xr:uid="{136DBD24-FF20-4D77-A145-B270D2332C3F}"/>
  </hyperlinks>
  <pageMargins left="0.7" right="0.7" top="0.75" bottom="0.75" header="0.3" footer="0.3"/>
  <pageSetup paperSize="9" scale="43"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7272"/>
    <pageSetUpPr fitToPage="1"/>
  </sheetPr>
  <dimension ref="B1:Q74"/>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65.85546875" style="25" customWidth="1"/>
    <col min="4" max="8" width="15.5703125" style="25" customWidth="1"/>
    <col min="9" max="9" width="99.5703125" style="25" customWidth="1"/>
    <col min="10" max="14" width="11.42578125" style="25"/>
    <col min="15" max="15" width="34" style="25" customWidth="1"/>
    <col min="16" max="16384" width="11.42578125" style="25"/>
  </cols>
  <sheetData>
    <row r="1" spans="2:17" s="10" customFormat="1" ht="11.25" customHeight="1">
      <c r="B1" s="7"/>
      <c r="C1" s="7"/>
      <c r="D1" s="7"/>
      <c r="E1" s="7"/>
      <c r="F1" s="8"/>
      <c r="G1" s="8"/>
      <c r="H1" s="8"/>
      <c r="I1" s="8"/>
      <c r="J1" s="9"/>
      <c r="K1" s="9"/>
      <c r="L1" s="9"/>
    </row>
    <row r="2" spans="2:17" s="10" customFormat="1" ht="5.25" customHeight="1">
      <c r="B2" s="7"/>
      <c r="C2" s="7"/>
      <c r="D2" s="7"/>
      <c r="E2" s="7"/>
      <c r="F2" s="8"/>
      <c r="G2" s="8"/>
      <c r="H2" s="8"/>
      <c r="I2" s="8"/>
      <c r="J2" s="9"/>
      <c r="K2" s="9"/>
      <c r="L2" s="9"/>
    </row>
    <row r="3" spans="2:17" s="12" customFormat="1" ht="12.75" customHeight="1">
      <c r="B3" s="2410" t="s">
        <v>280</v>
      </c>
      <c r="C3" s="2410"/>
      <c r="D3" s="2410"/>
      <c r="E3" s="2410"/>
      <c r="F3" s="2410"/>
      <c r="G3" s="2410"/>
      <c r="H3" s="2410"/>
      <c r="I3" s="2410"/>
      <c r="J3" s="2410"/>
      <c r="K3" s="2410"/>
      <c r="L3" s="2410"/>
    </row>
    <row r="4" spans="2:17" s="10" customFormat="1" ht="5.25" customHeight="1">
      <c r="B4" s="7"/>
      <c r="C4" s="7"/>
      <c r="D4" s="7"/>
      <c r="E4" s="7"/>
      <c r="F4" s="8"/>
      <c r="G4" s="8"/>
      <c r="H4" s="8"/>
      <c r="I4" s="8"/>
      <c r="J4" s="9"/>
      <c r="K4" s="9"/>
      <c r="L4" s="9"/>
      <c r="N4" s="7"/>
      <c r="O4" s="7"/>
    </row>
    <row r="5" spans="2:17" s="6" customFormat="1" ht="15.75" customHeight="1">
      <c r="B5" s="969" t="s">
        <v>1011</v>
      </c>
      <c r="C5" s="14"/>
      <c r="D5" s="14"/>
      <c r="O5" s="12"/>
      <c r="P5" s="12"/>
      <c r="Q5" s="12"/>
    </row>
    <row r="6" spans="2:17" s="6" customFormat="1" ht="11.25" customHeight="1">
      <c r="B6" s="2527"/>
      <c r="C6" s="2527"/>
      <c r="D6" s="2527"/>
      <c r="O6" s="12"/>
      <c r="P6" s="12"/>
      <c r="Q6" s="12"/>
    </row>
    <row r="7" spans="2:17" s="6" customFormat="1" ht="33.6" customHeight="1">
      <c r="B7" s="2500" t="s">
        <v>3121</v>
      </c>
      <c r="C7" s="2500"/>
      <c r="D7" s="2500"/>
      <c r="E7" s="2500"/>
      <c r="F7" s="2500"/>
      <c r="G7" s="2500"/>
      <c r="H7" s="2500"/>
      <c r="O7" s="12"/>
      <c r="P7" s="12"/>
      <c r="Q7" s="12"/>
    </row>
    <row r="8" spans="2:17" s="6" customFormat="1" ht="11.25" customHeight="1">
      <c r="B8" s="925"/>
      <c r="C8" s="925"/>
      <c r="D8" s="925"/>
      <c r="O8" s="12"/>
      <c r="P8" s="12"/>
      <c r="Q8" s="12"/>
    </row>
    <row r="9" spans="2:17" s="6" customFormat="1" ht="11.25" customHeight="1">
      <c r="B9" s="2500"/>
      <c r="C9" s="2500"/>
      <c r="D9" s="2500"/>
      <c r="E9" s="2500"/>
      <c r="F9" s="2500"/>
      <c r="G9" s="2500"/>
      <c r="H9" s="2500"/>
      <c r="O9" s="12"/>
      <c r="P9" s="12"/>
      <c r="Q9" s="12"/>
    </row>
    <row r="10" spans="2:17" s="918" customFormat="1" ht="11.25" customHeight="1">
      <c r="B10" s="223"/>
      <c r="C10" s="223"/>
      <c r="D10" s="2526" t="s">
        <v>1012</v>
      </c>
      <c r="E10" s="2526"/>
      <c r="F10" s="2526"/>
      <c r="G10" s="2526"/>
      <c r="H10" s="2526"/>
      <c r="I10" s="25"/>
      <c r="J10" s="25"/>
      <c r="K10" s="25"/>
      <c r="L10" s="25"/>
      <c r="M10" s="25"/>
      <c r="N10" s="25"/>
      <c r="O10" s="7"/>
      <c r="P10" s="10"/>
      <c r="Q10" s="10"/>
    </row>
    <row r="11" spans="2:17" ht="11.25" customHeight="1">
      <c r="B11" s="2525" t="s">
        <v>286</v>
      </c>
      <c r="C11" s="2435"/>
      <c r="D11" s="1322" t="s">
        <v>2662</v>
      </c>
      <c r="E11" s="1322" t="s">
        <v>2663</v>
      </c>
      <c r="F11" s="917" t="s">
        <v>2469</v>
      </c>
      <c r="G11" s="917" t="s">
        <v>2472</v>
      </c>
      <c r="H11" s="544" t="s">
        <v>2347</v>
      </c>
      <c r="N11" s="12"/>
      <c r="O11" s="12"/>
      <c r="P11" s="12"/>
    </row>
    <row r="12" spans="2:17" ht="11.25" customHeight="1">
      <c r="B12" s="741">
        <v>1</v>
      </c>
      <c r="C12" s="711" t="s">
        <v>3140</v>
      </c>
      <c r="D12" s="577">
        <v>651111.48576069996</v>
      </c>
      <c r="E12" s="577">
        <v>651284.06509759999</v>
      </c>
      <c r="F12" s="577">
        <v>631013.06640500005</v>
      </c>
      <c r="G12" s="577">
        <v>621331</v>
      </c>
      <c r="H12" s="577">
        <v>625134.44231299998</v>
      </c>
      <c r="J12" s="41"/>
      <c r="N12" s="7"/>
      <c r="O12" s="10"/>
      <c r="P12" s="10"/>
    </row>
    <row r="13" spans="2:17" ht="11.25" customHeight="1">
      <c r="B13" s="12">
        <v>2</v>
      </c>
      <c r="C13" s="238" t="s">
        <v>1014</v>
      </c>
      <c r="D13" s="94">
        <v>4612.5057017434301</v>
      </c>
      <c r="E13" s="94">
        <v>9997.7693825463139</v>
      </c>
      <c r="F13" s="94">
        <v>-1727.2964710000001</v>
      </c>
      <c r="G13" s="94">
        <v>9308</v>
      </c>
      <c r="H13" s="94">
        <v>11386.828581</v>
      </c>
      <c r="J13" s="38"/>
      <c r="N13" s="12"/>
      <c r="O13" s="12"/>
      <c r="P13" s="12"/>
    </row>
    <row r="14" spans="2:17" ht="11.25" customHeight="1">
      <c r="B14" s="12">
        <v>3</v>
      </c>
      <c r="C14" s="238" t="s">
        <v>1015</v>
      </c>
      <c r="D14" s="94">
        <v>10125.826543890076</v>
      </c>
      <c r="E14" s="94">
        <v>-1014.2669402550712</v>
      </c>
      <c r="F14" s="94">
        <v>6847.1324420000001</v>
      </c>
      <c r="G14" s="94">
        <v>-1683</v>
      </c>
      <c r="H14" s="94">
        <v>-12639.451185</v>
      </c>
      <c r="J14" s="38"/>
      <c r="N14" s="7"/>
      <c r="O14" s="10"/>
      <c r="P14" s="10"/>
    </row>
    <row r="15" spans="2:17" ht="11.25" customHeight="1">
      <c r="B15" s="12">
        <v>4</v>
      </c>
      <c r="C15" s="238" t="s">
        <v>1016</v>
      </c>
      <c r="D15" s="94">
        <v>16298.004867649977</v>
      </c>
      <c r="E15" s="94">
        <v>0</v>
      </c>
      <c r="F15" s="94"/>
      <c r="G15" s="94"/>
      <c r="H15" s="94"/>
      <c r="J15" s="38"/>
      <c r="N15" s="12"/>
      <c r="O15" s="12"/>
      <c r="P15" s="12"/>
    </row>
    <row r="16" spans="2:17" ht="11.25" customHeight="1">
      <c r="B16" s="12">
        <v>5</v>
      </c>
      <c r="C16" s="238" t="s">
        <v>1017</v>
      </c>
      <c r="D16" s="94">
        <v>-15260.294274004867</v>
      </c>
      <c r="E16" s="94">
        <v>0</v>
      </c>
      <c r="F16" s="94"/>
      <c r="G16" s="94"/>
      <c r="H16" s="94"/>
      <c r="J16" s="38"/>
      <c r="N16" s="7"/>
      <c r="O16" s="10"/>
      <c r="P16" s="10"/>
    </row>
    <row r="17" spans="2:17" ht="11.25" customHeight="1">
      <c r="B17" s="12">
        <v>6</v>
      </c>
      <c r="C17" s="238" t="s">
        <v>1018</v>
      </c>
      <c r="D17" s="40"/>
      <c r="E17" s="40"/>
      <c r="F17" s="40"/>
      <c r="G17" s="40"/>
      <c r="H17" s="40"/>
      <c r="J17" s="38"/>
      <c r="N17" s="12"/>
      <c r="O17" s="12"/>
      <c r="P17" s="12"/>
    </row>
    <row r="18" spans="2:17" ht="11.25" customHeight="1">
      <c r="B18" s="12">
        <v>7</v>
      </c>
      <c r="C18" s="238" t="s">
        <v>1019</v>
      </c>
      <c r="D18" s="40">
        <v>-463.91308867864768</v>
      </c>
      <c r="E18" s="40">
        <v>-9088.0946000697313</v>
      </c>
      <c r="F18" s="40">
        <v>19719.830999999998</v>
      </c>
      <c r="G18" s="40">
        <v>2057.0664045000449</v>
      </c>
      <c r="H18" s="40">
        <v>-2550.9828870000001</v>
      </c>
      <c r="J18" s="38"/>
      <c r="N18" s="7"/>
      <c r="O18" s="10"/>
      <c r="P18" s="10"/>
    </row>
    <row r="19" spans="2:17" ht="11.25" customHeight="1">
      <c r="B19" s="12">
        <v>8</v>
      </c>
      <c r="C19" s="1374" t="s">
        <v>1020</v>
      </c>
      <c r="D19" s="40"/>
      <c r="E19" s="40">
        <v>-67.987179121504781</v>
      </c>
      <c r="F19" s="40"/>
      <c r="G19" s="40"/>
      <c r="H19" s="40"/>
      <c r="J19" s="38"/>
      <c r="N19" s="12"/>
      <c r="O19" s="12"/>
      <c r="P19" s="12"/>
    </row>
    <row r="20" spans="2:17" s="34" customFormat="1" ht="11.25" customHeight="1">
      <c r="B20" s="479">
        <v>9</v>
      </c>
      <c r="C20" s="711" t="s">
        <v>3141</v>
      </c>
      <c r="D20" s="577">
        <v>666423.61551129993</v>
      </c>
      <c r="E20" s="577">
        <v>651111.48576069996</v>
      </c>
      <c r="F20" s="577">
        <v>655852.73323100002</v>
      </c>
      <c r="G20" s="577">
        <v>631013.06640450004</v>
      </c>
      <c r="H20" s="577">
        <v>621330.83682199998</v>
      </c>
      <c r="J20" s="41"/>
      <c r="N20" s="100"/>
      <c r="O20" s="101"/>
      <c r="P20" s="101"/>
    </row>
    <row r="21" spans="2:17">
      <c r="B21" s="458"/>
      <c r="H21" s="193"/>
      <c r="K21" s="38"/>
      <c r="O21" s="12"/>
      <c r="P21" s="12"/>
      <c r="Q21" s="12"/>
    </row>
    <row r="22" spans="2:17">
      <c r="B22" s="12"/>
      <c r="D22" s="512"/>
    </row>
    <row r="23" spans="2:17">
      <c r="B23" s="12"/>
    </row>
    <row r="24" spans="2:17">
      <c r="B24" s="12"/>
    </row>
    <row r="25" spans="2:17">
      <c r="B25" s="12"/>
      <c r="C25" s="2141"/>
      <c r="D25" s="709"/>
      <c r="E25" s="193"/>
      <c r="F25" s="512"/>
    </row>
    <row r="26" spans="2:17">
      <c r="B26" s="12"/>
      <c r="C26" s="2141"/>
      <c r="D26" s="709"/>
      <c r="E26" s="2140"/>
      <c r="F26" s="193"/>
    </row>
    <row r="27" spans="2:17">
      <c r="B27" s="12"/>
      <c r="C27" s="2141"/>
      <c r="D27" s="709"/>
      <c r="E27" s="2140"/>
      <c r="F27" s="709"/>
    </row>
    <row r="28" spans="2:17">
      <c r="B28" s="12"/>
      <c r="C28" s="2141"/>
      <c r="D28" s="709"/>
      <c r="E28" s="2140"/>
      <c r="F28" s="1239"/>
    </row>
    <row r="29" spans="2:17">
      <c r="B29" s="12"/>
      <c r="C29" s="2141"/>
      <c r="D29" s="709"/>
      <c r="E29" s="2140"/>
      <c r="F29" s="709"/>
    </row>
    <row r="30" spans="2:17">
      <c r="B30" s="12"/>
      <c r="C30" s="2141"/>
      <c r="D30" s="709"/>
      <c r="E30" s="2140"/>
      <c r="F30" s="709"/>
    </row>
    <row r="31" spans="2:17">
      <c r="B31" s="12"/>
      <c r="C31" s="2141"/>
      <c r="D31" s="709"/>
      <c r="E31" s="2140"/>
      <c r="F31" s="709"/>
    </row>
    <row r="32" spans="2:17">
      <c r="B32" s="12"/>
      <c r="C32" s="2141"/>
      <c r="D32" s="709"/>
      <c r="E32" s="2140"/>
      <c r="F32" s="709"/>
    </row>
    <row r="33" spans="2:8">
      <c r="B33" s="12"/>
      <c r="C33" s="2141"/>
      <c r="D33" s="709"/>
      <c r="E33" s="2140"/>
      <c r="F33" s="193"/>
    </row>
    <row r="34" spans="2:8">
      <c r="B34" s="12"/>
      <c r="E34" s="1192"/>
      <c r="F34" s="709"/>
    </row>
    <row r="35" spans="2:8">
      <c r="B35" s="12"/>
      <c r="E35" s="1192"/>
      <c r="F35" s="709"/>
      <c r="G35" s="193"/>
    </row>
    <row r="36" spans="2:8">
      <c r="B36" s="12"/>
      <c r="E36" s="1192"/>
      <c r="F36" s="709"/>
      <c r="G36" s="193"/>
    </row>
    <row r="37" spans="2:8">
      <c r="B37" s="12"/>
      <c r="F37" s="709"/>
    </row>
    <row r="38" spans="2:8">
      <c r="B38" s="12"/>
    </row>
    <row r="39" spans="2:8">
      <c r="B39" s="12"/>
      <c r="D39" s="2140"/>
      <c r="E39" s="2140"/>
    </row>
    <row r="40" spans="2:8">
      <c r="B40" s="12"/>
    </row>
    <row r="41" spans="2:8">
      <c r="B41" s="12"/>
    </row>
    <row r="42" spans="2:8">
      <c r="B42" s="12"/>
    </row>
    <row r="43" spans="2:8">
      <c r="B43" s="12"/>
    </row>
    <row r="44" spans="2:8">
      <c r="B44" s="12"/>
      <c r="D44" s="709"/>
    </row>
    <row r="45" spans="2:8">
      <c r="B45" s="12"/>
      <c r="D45" s="709"/>
      <c r="E45" s="193"/>
      <c r="H45" s="2179"/>
    </row>
    <row r="46" spans="2:8">
      <c r="B46" s="12"/>
      <c r="D46" s="709"/>
      <c r="E46" s="2178"/>
      <c r="H46" s="2180"/>
    </row>
    <row r="47" spans="2:8">
      <c r="B47" s="12"/>
      <c r="D47" s="709"/>
      <c r="E47" s="2178"/>
      <c r="H47" s="2180"/>
    </row>
    <row r="48" spans="2:8">
      <c r="B48" s="12"/>
      <c r="D48" s="709"/>
      <c r="E48" s="2178"/>
      <c r="H48" s="2180"/>
    </row>
    <row r="49" spans="2:8">
      <c r="B49" s="12"/>
      <c r="D49" s="709"/>
      <c r="E49" s="2178"/>
      <c r="G49" s="2178"/>
      <c r="H49" s="2180"/>
    </row>
    <row r="50" spans="2:8">
      <c r="D50" s="709"/>
      <c r="E50" s="2178"/>
      <c r="G50" s="2178"/>
      <c r="H50" s="2180"/>
    </row>
    <row r="51" spans="2:8">
      <c r="D51" s="709"/>
      <c r="E51" s="2178"/>
      <c r="G51" s="2178"/>
      <c r="H51" s="2180"/>
    </row>
    <row r="52" spans="2:8">
      <c r="D52" s="709"/>
      <c r="E52" s="2178"/>
      <c r="H52" s="2180"/>
    </row>
    <row r="53" spans="2:8">
      <c r="D53" s="709"/>
      <c r="E53" s="2178"/>
      <c r="G53" s="2178"/>
      <c r="H53" s="2180"/>
    </row>
    <row r="54" spans="2:8">
      <c r="D54" s="709"/>
    </row>
    <row r="55" spans="2:8">
      <c r="D55" s="709"/>
    </row>
    <row r="56" spans="2:8">
      <c r="B56" s="20"/>
    </row>
    <row r="57" spans="2:8">
      <c r="B57" s="20"/>
    </row>
    <row r="58" spans="2:8">
      <c r="B58" s="21"/>
    </row>
    <row r="59" spans="2:8">
      <c r="B59" s="12"/>
    </row>
    <row r="60" spans="2:8">
      <c r="B60" s="12"/>
    </row>
    <row r="61" spans="2:8">
      <c r="B61" s="12"/>
    </row>
    <row r="62" spans="2:8">
      <c r="B62" s="12"/>
    </row>
    <row r="63" spans="2:8">
      <c r="B63" s="12"/>
    </row>
    <row r="64" spans="2:8">
      <c r="B64" s="12"/>
    </row>
    <row r="65" spans="2:2">
      <c r="B65" s="12"/>
    </row>
    <row r="66" spans="2:2">
      <c r="B66" s="12"/>
    </row>
    <row r="67" spans="2:2">
      <c r="B67" s="23"/>
    </row>
    <row r="68" spans="2:2">
      <c r="B68" s="23"/>
    </row>
    <row r="69" spans="2:2">
      <c r="B69" s="23"/>
    </row>
    <row r="70" spans="2:2">
      <c r="B70" s="23"/>
    </row>
    <row r="71" spans="2:2">
      <c r="B71" s="23"/>
    </row>
    <row r="72" spans="2:2">
      <c r="B72" s="23"/>
    </row>
    <row r="73" spans="2:2">
      <c r="B73" s="23"/>
    </row>
    <row r="74" spans="2:2">
      <c r="B74" s="23"/>
    </row>
  </sheetData>
  <mergeCells count="6">
    <mergeCell ref="B3:L3"/>
    <mergeCell ref="B11:C11"/>
    <mergeCell ref="D10:H10"/>
    <mergeCell ref="B6:D6"/>
    <mergeCell ref="B9:H9"/>
    <mergeCell ref="B7:H7"/>
  </mergeCells>
  <hyperlinks>
    <hyperlink ref="B3" location="Contents!A1" display="Back to index page" xr:uid="{00000000-0004-0000-1A00-000000000000}"/>
  </hyperlinks>
  <printOptions horizontalCentered="1" verticalCentered="1"/>
  <pageMargins left="0.25" right="0.25" top="0.75" bottom="0.75" header="0.3" footer="0.3"/>
  <pageSetup paperSize="9" scale="9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8633-76EF-4B23-9477-C4FB29C20176}">
  <sheetPr codeName="Sheet16">
    <pageSetUpPr fitToPage="1"/>
  </sheetPr>
  <dimension ref="A1:J122"/>
  <sheetViews>
    <sheetView showGridLines="0" showRowColHeaders="0" zoomScaleNormal="100" workbookViewId="0"/>
  </sheetViews>
  <sheetFormatPr baseColWidth="10" defaultColWidth="11.42578125" defaultRowHeight="11.25"/>
  <cols>
    <col min="1" max="1" width="2.5703125" style="18" customWidth="1"/>
    <col min="2" max="2" width="75.42578125" style="25" customWidth="1"/>
    <col min="3" max="3" width="12.5703125" style="25" customWidth="1"/>
    <col min="4" max="4" width="21.42578125" style="25" customWidth="1"/>
    <col min="5" max="5" width="21.42578125" style="1743" customWidth="1"/>
    <col min="6" max="6" width="21.42578125" style="25" customWidth="1"/>
    <col min="7" max="8" width="21.42578125" style="3" customWidth="1"/>
    <col min="9" max="9" width="21.42578125" style="25" customWidth="1"/>
    <col min="10" max="10" width="11.140625" style="3" customWidth="1"/>
    <col min="11" max="16384" width="11.42578125" style="25"/>
  </cols>
  <sheetData>
    <row r="1" spans="1:10" s="10" customFormat="1" ht="11.25" customHeight="1">
      <c r="A1" s="7"/>
      <c r="B1" s="7"/>
      <c r="C1" s="7"/>
      <c r="D1" s="7"/>
      <c r="E1" s="578"/>
      <c r="F1" s="7"/>
      <c r="G1" s="578"/>
      <c r="H1" s="578"/>
      <c r="I1" s="7"/>
      <c r="J1" s="582"/>
    </row>
    <row r="2" spans="1:10" s="10" customFormat="1" ht="5.25" customHeight="1">
      <c r="A2" s="7"/>
      <c r="B2" s="7"/>
      <c r="C2" s="7"/>
      <c r="D2" s="8"/>
      <c r="E2" s="335"/>
      <c r="F2" s="9"/>
      <c r="G2" s="580"/>
      <c r="H2" s="580"/>
      <c r="J2" s="582"/>
    </row>
    <row r="3" spans="1:10" s="12" customFormat="1" ht="12.75" customHeight="1">
      <c r="A3" s="11"/>
      <c r="B3" s="2373" t="s">
        <v>280</v>
      </c>
      <c r="C3" s="2373"/>
      <c r="D3" s="2373"/>
      <c r="E3" s="2373"/>
      <c r="F3" s="2373"/>
      <c r="G3" s="2373"/>
      <c r="H3" s="2373"/>
      <c r="J3" s="2"/>
    </row>
    <row r="4" spans="1:10" s="10" customFormat="1" ht="5.25" customHeight="1">
      <c r="A4" s="7"/>
      <c r="B4" s="7"/>
      <c r="C4" s="7"/>
      <c r="E4" s="335"/>
      <c r="F4" s="9"/>
      <c r="G4" s="580"/>
      <c r="H4" s="580"/>
      <c r="J4" s="582"/>
    </row>
    <row r="5" spans="1:10" s="6" customFormat="1" ht="15.75" customHeight="1">
      <c r="A5" s="13"/>
      <c r="B5" s="969" t="s">
        <v>1021</v>
      </c>
      <c r="D5" s="335"/>
      <c r="E5"/>
      <c r="G5"/>
      <c r="H5"/>
      <c r="J5"/>
    </row>
    <row r="6" spans="1:10" s="6" customFormat="1" ht="11.25" customHeight="1">
      <c r="A6" s="13"/>
      <c r="B6" s="969"/>
      <c r="D6" s="335"/>
      <c r="E6"/>
      <c r="G6"/>
      <c r="H6"/>
      <c r="J6"/>
    </row>
    <row r="8" spans="1:10">
      <c r="B8" s="34" t="s">
        <v>2469</v>
      </c>
      <c r="E8" s="3"/>
    </row>
    <row r="9" spans="1:10">
      <c r="B9" s="616" t="s">
        <v>292</v>
      </c>
      <c r="C9" s="616" t="s">
        <v>294</v>
      </c>
      <c r="D9" s="616" t="s">
        <v>296</v>
      </c>
      <c r="E9" s="769" t="s">
        <v>298</v>
      </c>
      <c r="F9" s="616" t="s">
        <v>303</v>
      </c>
      <c r="G9" s="769" t="s">
        <v>310</v>
      </c>
      <c r="H9" s="1744" t="s">
        <v>312</v>
      </c>
      <c r="I9" s="616" t="s">
        <v>317</v>
      </c>
    </row>
    <row r="10" spans="1:10">
      <c r="C10" s="65"/>
      <c r="D10" s="2528" t="s">
        <v>1022</v>
      </c>
      <c r="E10" s="2528"/>
      <c r="F10" s="65"/>
      <c r="G10" s="118"/>
      <c r="I10" s="65"/>
    </row>
    <row r="11" spans="1:10">
      <c r="C11" s="65"/>
      <c r="D11" s="65"/>
      <c r="E11" s="118" t="s">
        <v>802</v>
      </c>
      <c r="F11" s="65" t="s">
        <v>1023</v>
      </c>
      <c r="G11" s="118" t="s">
        <v>1024</v>
      </c>
      <c r="H11" s="118"/>
      <c r="I11" s="65" t="s">
        <v>1025</v>
      </c>
    </row>
    <row r="12" spans="1:10">
      <c r="B12" s="359" t="s">
        <v>286</v>
      </c>
      <c r="C12" s="1345" t="s">
        <v>936</v>
      </c>
      <c r="D12" s="1316"/>
      <c r="E12" s="1347" t="s">
        <v>1026</v>
      </c>
      <c r="F12" s="1316" t="s">
        <v>1027</v>
      </c>
      <c r="G12" s="1347" t="s">
        <v>1028</v>
      </c>
      <c r="H12" s="1347" t="s">
        <v>1029</v>
      </c>
      <c r="I12" s="1316" t="s">
        <v>1027</v>
      </c>
    </row>
    <row r="13" spans="1:10">
      <c r="B13" s="2070" t="s">
        <v>1030</v>
      </c>
      <c r="C13" s="65"/>
      <c r="D13" s="31"/>
      <c r="E13" s="547"/>
      <c r="F13" s="31"/>
      <c r="G13" s="547"/>
      <c r="H13" s="547"/>
      <c r="I13" s="31"/>
    </row>
    <row r="14" spans="1:10">
      <c r="B14" s="25" t="s">
        <v>1031</v>
      </c>
      <c r="C14" s="25" t="s">
        <v>939</v>
      </c>
      <c r="D14" s="1541">
        <v>122</v>
      </c>
      <c r="E14" s="1541"/>
      <c r="F14" s="3"/>
      <c r="G14" s="1115"/>
      <c r="H14" s="1115"/>
      <c r="I14" s="506">
        <v>0.1</v>
      </c>
    </row>
    <row r="15" spans="1:10">
      <c r="C15" s="25" t="s">
        <v>1032</v>
      </c>
      <c r="D15" s="1541">
        <v>76</v>
      </c>
      <c r="E15" s="1541"/>
      <c r="F15" s="3"/>
      <c r="G15" s="1115"/>
      <c r="I15" s="506">
        <v>0.1</v>
      </c>
    </row>
    <row r="16" spans="1:10">
      <c r="C16" s="25" t="s">
        <v>1033</v>
      </c>
      <c r="D16" s="1541">
        <v>46</v>
      </c>
      <c r="E16" s="1541"/>
      <c r="F16" s="3"/>
      <c r="G16" s="1115">
        <v>1E-3</v>
      </c>
      <c r="H16" s="1115">
        <v>1E-3</v>
      </c>
      <c r="I16" s="1115"/>
    </row>
    <row r="17" spans="2:9">
      <c r="C17" s="25" t="s">
        <v>940</v>
      </c>
      <c r="D17" s="1541">
        <v>296</v>
      </c>
      <c r="E17" s="1541">
        <v>1</v>
      </c>
      <c r="F17" s="1115">
        <v>0.3</v>
      </c>
      <c r="G17" s="1115">
        <v>0.2</v>
      </c>
      <c r="H17" s="1115">
        <v>0.2</v>
      </c>
      <c r="I17" s="1115">
        <v>0.5</v>
      </c>
    </row>
    <row r="18" spans="2:9">
      <c r="C18" s="25" t="s">
        <v>941</v>
      </c>
      <c r="D18" s="1541">
        <v>5569</v>
      </c>
      <c r="E18" s="1541">
        <v>21</v>
      </c>
      <c r="F18" s="1115">
        <v>0.4</v>
      </c>
      <c r="G18" s="1115">
        <v>0.4</v>
      </c>
      <c r="H18" s="1115">
        <v>0.4</v>
      </c>
      <c r="I18" s="1115">
        <v>0.2</v>
      </c>
    </row>
    <row r="19" spans="2:9">
      <c r="C19" s="25" t="s">
        <v>942</v>
      </c>
      <c r="D19" s="1541">
        <v>6471</v>
      </c>
      <c r="E19" s="1541">
        <v>48</v>
      </c>
      <c r="F19" s="1115">
        <v>0.70000000000000007</v>
      </c>
      <c r="G19" s="1115">
        <v>0.6</v>
      </c>
      <c r="H19" s="1115">
        <v>0.6</v>
      </c>
      <c r="I19" s="1115">
        <v>0.4</v>
      </c>
    </row>
    <row r="20" spans="2:9">
      <c r="C20" s="25" t="s">
        <v>1034</v>
      </c>
      <c r="D20" s="1541">
        <v>13553</v>
      </c>
      <c r="E20" s="1541">
        <v>243</v>
      </c>
      <c r="F20" s="1115">
        <v>1.7999999999999998</v>
      </c>
      <c r="G20" s="1115">
        <v>1.3</v>
      </c>
      <c r="H20" s="1115">
        <v>1.3</v>
      </c>
      <c r="I20" s="1115">
        <v>1.5</v>
      </c>
    </row>
    <row r="21" spans="2:9">
      <c r="C21" s="25" t="s">
        <v>1035</v>
      </c>
      <c r="D21" s="1541">
        <v>10374</v>
      </c>
      <c r="E21" s="1541">
        <v>168</v>
      </c>
      <c r="F21" s="1115">
        <v>1.6</v>
      </c>
      <c r="G21" s="1115">
        <v>1.2</v>
      </c>
      <c r="H21" s="1115">
        <v>1.0999999999999999</v>
      </c>
      <c r="I21" s="1115">
        <v>1.2</v>
      </c>
    </row>
    <row r="22" spans="2:9">
      <c r="C22" s="25" t="s">
        <v>1036</v>
      </c>
      <c r="D22" s="1541">
        <v>3179</v>
      </c>
      <c r="E22" s="1541">
        <v>75</v>
      </c>
      <c r="F22" s="1115">
        <v>2.4</v>
      </c>
      <c r="G22" s="1115">
        <v>2.1</v>
      </c>
      <c r="H22" s="1115">
        <v>2.1</v>
      </c>
      <c r="I22" s="1115">
        <v>2.5</v>
      </c>
    </row>
    <row r="23" spans="2:9">
      <c r="C23" s="25" t="s">
        <v>1037</v>
      </c>
      <c r="D23" s="1541">
        <v>8417</v>
      </c>
      <c r="E23" s="1541">
        <v>522</v>
      </c>
      <c r="F23" s="1115">
        <v>6.2</v>
      </c>
      <c r="G23" s="1115">
        <v>3.9</v>
      </c>
      <c r="H23" s="1115">
        <v>3.9</v>
      </c>
      <c r="I23" s="1115">
        <v>6.2</v>
      </c>
    </row>
    <row r="24" spans="2:9">
      <c r="C24" s="25" t="s">
        <v>1038</v>
      </c>
      <c r="D24" s="1541">
        <v>5598</v>
      </c>
      <c r="E24" s="1541">
        <v>253</v>
      </c>
      <c r="F24" s="1115">
        <v>4.5</v>
      </c>
      <c r="G24" s="1115">
        <v>3.3000000000000003</v>
      </c>
      <c r="H24" s="1115">
        <v>3.3000000000000003</v>
      </c>
      <c r="I24" s="1115">
        <v>4.5999999999999996</v>
      </c>
    </row>
    <row r="25" spans="2:9">
      <c r="C25" s="25" t="s">
        <v>1039</v>
      </c>
      <c r="D25" s="1541">
        <v>2819</v>
      </c>
      <c r="E25" s="1541">
        <v>269</v>
      </c>
      <c r="F25" s="1115">
        <v>9.5</v>
      </c>
      <c r="G25" s="1115">
        <v>6.7</v>
      </c>
      <c r="H25" s="1115">
        <v>6.7</v>
      </c>
      <c r="I25" s="1115">
        <v>9.7000000000000011</v>
      </c>
    </row>
    <row r="26" spans="2:9">
      <c r="C26" s="25" t="s">
        <v>1040</v>
      </c>
      <c r="D26" s="1541">
        <v>2218</v>
      </c>
      <c r="E26" s="1541">
        <v>534</v>
      </c>
      <c r="F26" s="1115">
        <v>24.099999999999998</v>
      </c>
      <c r="G26" s="1115">
        <v>18.600000000000001</v>
      </c>
      <c r="H26" s="1115">
        <v>19.900000000000002</v>
      </c>
      <c r="I26" s="1115">
        <v>19.900000000000002</v>
      </c>
    </row>
    <row r="27" spans="2:9">
      <c r="C27" s="25" t="s">
        <v>1041</v>
      </c>
      <c r="D27" s="1541">
        <v>1385</v>
      </c>
      <c r="E27" s="1541">
        <v>249</v>
      </c>
      <c r="F27" s="1115">
        <v>18</v>
      </c>
      <c r="G27" s="1115">
        <v>13.4</v>
      </c>
      <c r="H27" s="1115">
        <v>13.900000000000002</v>
      </c>
      <c r="I27" s="1115">
        <v>16.400000000000002</v>
      </c>
    </row>
    <row r="28" spans="2:9">
      <c r="C28" s="25" t="s">
        <v>1042</v>
      </c>
      <c r="D28" s="1541">
        <v>453</v>
      </c>
      <c r="E28" s="1541">
        <v>134</v>
      </c>
      <c r="F28" s="1115">
        <v>29.599999999999998</v>
      </c>
      <c r="G28" s="1115">
        <v>24.6</v>
      </c>
      <c r="H28" s="1115">
        <v>24.099999999999998</v>
      </c>
      <c r="I28" s="1115">
        <v>21.9</v>
      </c>
    </row>
    <row r="29" spans="2:9">
      <c r="C29" s="25" t="s">
        <v>1043</v>
      </c>
      <c r="D29" s="1740">
        <v>380</v>
      </c>
      <c r="E29" s="1541">
        <v>151</v>
      </c>
      <c r="F29" s="1115">
        <v>39.700000000000003</v>
      </c>
      <c r="G29" s="1115">
        <v>37</v>
      </c>
      <c r="H29" s="1115">
        <v>36.700000000000003</v>
      </c>
      <c r="I29" s="1115">
        <v>34.699999999999996</v>
      </c>
    </row>
    <row r="30" spans="2:9">
      <c r="B30" s="1377"/>
      <c r="C30" s="1377" t="s">
        <v>1044</v>
      </c>
      <c r="D30" s="1741">
        <v>1774</v>
      </c>
      <c r="E30" s="1741">
        <v>1674</v>
      </c>
      <c r="F30" s="1742">
        <v>94.399999999999991</v>
      </c>
      <c r="G30" s="1742">
        <v>100</v>
      </c>
      <c r="H30" s="1742">
        <v>100</v>
      </c>
      <c r="I30" s="1742">
        <v>92.300000000000011</v>
      </c>
    </row>
    <row r="31" spans="2:9">
      <c r="C31" s="268"/>
      <c r="D31" s="1740"/>
      <c r="E31" s="1541"/>
      <c r="F31" s="1115"/>
      <c r="G31" s="1115"/>
      <c r="H31" s="1115"/>
      <c r="I31" s="1115"/>
    </row>
    <row r="32" spans="2:9">
      <c r="B32" s="25" t="s">
        <v>1045</v>
      </c>
      <c r="C32" s="25" t="s">
        <v>939</v>
      </c>
      <c r="D32" s="1541">
        <v>5</v>
      </c>
      <c r="E32" s="1541"/>
      <c r="F32" s="3"/>
      <c r="G32" s="1115">
        <v>0.1</v>
      </c>
      <c r="H32" s="1115">
        <v>0.1</v>
      </c>
      <c r="I32" s="1115">
        <v>0</v>
      </c>
    </row>
    <row r="33" spans="2:9">
      <c r="C33" s="25" t="s">
        <v>1032</v>
      </c>
      <c r="D33" s="1541">
        <v>1</v>
      </c>
      <c r="E33" s="1541"/>
      <c r="F33" s="3"/>
      <c r="G33" s="1115">
        <v>0.1</v>
      </c>
      <c r="H33" s="1115">
        <v>0.1</v>
      </c>
      <c r="I33" s="1115">
        <v>0</v>
      </c>
    </row>
    <row r="34" spans="2:9">
      <c r="C34" s="25" t="s">
        <v>1033</v>
      </c>
      <c r="D34" s="1541">
        <v>4</v>
      </c>
      <c r="E34" s="1541"/>
      <c r="F34" s="3"/>
      <c r="G34" s="1115">
        <v>0.1</v>
      </c>
      <c r="H34" s="1115">
        <v>0.1</v>
      </c>
      <c r="I34" s="1115">
        <v>0</v>
      </c>
    </row>
    <row r="35" spans="2:9">
      <c r="C35" s="25" t="s">
        <v>940</v>
      </c>
      <c r="D35" s="1541">
        <v>1</v>
      </c>
      <c r="E35" s="1541"/>
      <c r="F35" s="3"/>
      <c r="G35" s="1115">
        <v>0.2</v>
      </c>
      <c r="H35" s="1115">
        <v>0.2</v>
      </c>
      <c r="I35" s="1115">
        <v>0</v>
      </c>
    </row>
    <row r="36" spans="2:9">
      <c r="C36" s="25" t="s">
        <v>941</v>
      </c>
      <c r="D36" s="1541">
        <v>26</v>
      </c>
      <c r="E36" s="1541"/>
      <c r="F36" s="1115"/>
      <c r="G36" s="1115">
        <v>0.4</v>
      </c>
      <c r="H36" s="1115">
        <v>0.4</v>
      </c>
      <c r="I36" s="1115">
        <v>0.8</v>
      </c>
    </row>
    <row r="37" spans="2:9">
      <c r="C37" s="25" t="s">
        <v>942</v>
      </c>
      <c r="D37" s="1541">
        <v>32</v>
      </c>
      <c r="E37" s="1541"/>
      <c r="F37" s="1115"/>
      <c r="G37" s="1115">
        <v>0.6</v>
      </c>
      <c r="H37" s="1115">
        <v>0.6</v>
      </c>
      <c r="I37" s="1115">
        <v>0</v>
      </c>
    </row>
    <row r="38" spans="2:9">
      <c r="C38" s="25" t="s">
        <v>1034</v>
      </c>
      <c r="D38" s="1541">
        <v>40</v>
      </c>
      <c r="E38" s="1541">
        <v>1</v>
      </c>
      <c r="F38" s="1115">
        <v>2.5</v>
      </c>
      <c r="G38" s="1115">
        <v>1.2</v>
      </c>
      <c r="H38" s="1115">
        <v>1.2</v>
      </c>
      <c r="I38" s="1115">
        <v>1.6</v>
      </c>
    </row>
    <row r="39" spans="2:9">
      <c r="C39" s="25" t="s">
        <v>1035</v>
      </c>
      <c r="D39" s="1541">
        <v>34</v>
      </c>
      <c r="E39" s="1541">
        <v>1</v>
      </c>
      <c r="F39" s="1115">
        <v>2.9000000000000004</v>
      </c>
      <c r="G39" s="1115">
        <v>1.0999999999999999</v>
      </c>
      <c r="H39" s="1115">
        <v>1.0999999999999999</v>
      </c>
      <c r="I39" s="1115">
        <v>1.5</v>
      </c>
    </row>
    <row r="40" spans="2:9">
      <c r="C40" s="25" t="s">
        <v>1036</v>
      </c>
      <c r="D40" s="1541">
        <v>6</v>
      </c>
      <c r="E40" s="1541"/>
      <c r="F40" s="1115"/>
      <c r="G40" s="1115">
        <v>2</v>
      </c>
      <c r="H40" s="1115">
        <v>2</v>
      </c>
      <c r="I40" s="1115">
        <v>2.1</v>
      </c>
    </row>
    <row r="41" spans="2:9">
      <c r="C41" s="25" t="s">
        <v>1037</v>
      </c>
      <c r="D41" s="1541">
        <v>18</v>
      </c>
      <c r="E41" s="1541">
        <v>4</v>
      </c>
      <c r="F41" s="1115">
        <v>22.2</v>
      </c>
      <c r="G41" s="1115">
        <v>4.3</v>
      </c>
      <c r="H41" s="1115">
        <v>4.3999999999999995</v>
      </c>
      <c r="I41" s="1115">
        <v>2.7</v>
      </c>
    </row>
    <row r="42" spans="2:9">
      <c r="C42" s="25" t="s">
        <v>1038</v>
      </c>
      <c r="D42" s="1541">
        <v>13</v>
      </c>
      <c r="E42" s="1541">
        <v>3</v>
      </c>
      <c r="F42" s="1115">
        <v>23.1</v>
      </c>
      <c r="G42" s="1115">
        <v>3.5999999999999996</v>
      </c>
      <c r="H42" s="1115">
        <v>4.2</v>
      </c>
      <c r="I42" s="1115">
        <v>0</v>
      </c>
    </row>
    <row r="43" spans="2:9">
      <c r="C43" s="25" t="s">
        <v>1039</v>
      </c>
      <c r="D43" s="1541">
        <v>5</v>
      </c>
      <c r="E43" s="1541">
        <v>1</v>
      </c>
      <c r="F43" s="1115">
        <v>20</v>
      </c>
      <c r="G43" s="1115">
        <v>6.4</v>
      </c>
      <c r="H43" s="1115">
        <v>5.8000000000000007</v>
      </c>
      <c r="I43" s="1115">
        <v>12.5</v>
      </c>
    </row>
    <row r="44" spans="2:9">
      <c r="C44" s="25" t="s">
        <v>1040</v>
      </c>
      <c r="D44" s="1541">
        <v>1</v>
      </c>
      <c r="E44" s="1541">
        <v>1</v>
      </c>
      <c r="F44" s="1115">
        <v>100</v>
      </c>
      <c r="G44" s="1115">
        <v>12.8</v>
      </c>
      <c r="H44" s="1115">
        <v>20.8</v>
      </c>
      <c r="I44" s="1115">
        <v>66.7</v>
      </c>
    </row>
    <row r="45" spans="2:9">
      <c r="C45" s="25" t="s">
        <v>1041</v>
      </c>
      <c r="D45" s="1541"/>
      <c r="E45" s="1541"/>
      <c r="F45" s="1115"/>
      <c r="G45" s="1115">
        <v>12.8</v>
      </c>
      <c r="H45" s="1115"/>
      <c r="I45" s="1115">
        <v>66.7</v>
      </c>
    </row>
    <row r="46" spans="2:9">
      <c r="C46" s="25" t="s">
        <v>1042</v>
      </c>
      <c r="D46" s="1541">
        <v>1</v>
      </c>
      <c r="E46" s="1541">
        <v>1</v>
      </c>
      <c r="F46" s="1115">
        <v>100</v>
      </c>
      <c r="G46" s="1115"/>
      <c r="H46" s="1115">
        <v>20.8</v>
      </c>
      <c r="I46" s="1115">
        <v>66.7</v>
      </c>
    </row>
    <row r="47" spans="2:9">
      <c r="C47" s="25" t="s">
        <v>1043</v>
      </c>
      <c r="D47" s="1740"/>
      <c r="E47" s="1541"/>
      <c r="F47" s="1115"/>
      <c r="G47" s="1115"/>
      <c r="H47" s="1115"/>
      <c r="I47" s="1115"/>
    </row>
    <row r="48" spans="2:9">
      <c r="B48" s="1377"/>
      <c r="C48" s="1377" t="s">
        <v>1044</v>
      </c>
      <c r="D48" s="1741">
        <v>8</v>
      </c>
      <c r="E48" s="1741">
        <v>8</v>
      </c>
      <c r="F48" s="1742">
        <v>100</v>
      </c>
      <c r="G48" s="1742">
        <v>100</v>
      </c>
      <c r="H48" s="1742">
        <v>100</v>
      </c>
      <c r="I48" s="1742">
        <v>95</v>
      </c>
    </row>
    <row r="49" spans="2:9">
      <c r="C49" s="241"/>
      <c r="D49" s="1740"/>
      <c r="E49" s="1541"/>
      <c r="F49" s="1115"/>
      <c r="G49" s="1115"/>
      <c r="H49" s="1115"/>
      <c r="I49" s="1115"/>
    </row>
    <row r="50" spans="2:9">
      <c r="B50" s="25" t="s">
        <v>1046</v>
      </c>
      <c r="C50" s="25" t="s">
        <v>939</v>
      </c>
      <c r="D50" s="1541">
        <v>1515</v>
      </c>
      <c r="E50" s="1541">
        <v>2</v>
      </c>
      <c r="F50" s="1115">
        <v>0.1</v>
      </c>
      <c r="G50" s="1115">
        <v>0.1</v>
      </c>
      <c r="H50" s="1115">
        <v>0.1</v>
      </c>
      <c r="I50" s="1115">
        <v>0.1</v>
      </c>
    </row>
    <row r="51" spans="2:9">
      <c r="C51" s="25" t="s">
        <v>1032</v>
      </c>
      <c r="D51" s="1541">
        <v>260</v>
      </c>
      <c r="E51" s="1541"/>
      <c r="F51" s="1115">
        <v>0</v>
      </c>
      <c r="G51" s="1115">
        <v>0.1</v>
      </c>
      <c r="H51" s="1115">
        <v>0.1</v>
      </c>
      <c r="I51" s="1115">
        <v>0.3</v>
      </c>
    </row>
    <row r="52" spans="2:9">
      <c r="C52" s="25" t="s">
        <v>1033</v>
      </c>
      <c r="D52" s="1541">
        <v>1255</v>
      </c>
      <c r="E52" s="1541">
        <v>2</v>
      </c>
      <c r="F52" s="1115">
        <v>0.2</v>
      </c>
      <c r="G52" s="1115">
        <v>0.1</v>
      </c>
      <c r="H52" s="1115">
        <v>0.1</v>
      </c>
      <c r="I52" s="1115">
        <v>0.1</v>
      </c>
    </row>
    <row r="53" spans="2:9">
      <c r="C53" s="25" t="s">
        <v>940</v>
      </c>
      <c r="D53" s="1541">
        <v>863</v>
      </c>
      <c r="E53" s="1541">
        <v>5</v>
      </c>
      <c r="F53" s="1115">
        <v>0.6</v>
      </c>
      <c r="G53" s="1115">
        <v>0.2</v>
      </c>
      <c r="H53" s="1115">
        <v>0.2</v>
      </c>
      <c r="I53" s="1115">
        <v>0.3</v>
      </c>
    </row>
    <row r="54" spans="2:9">
      <c r="C54" s="25" t="s">
        <v>941</v>
      </c>
      <c r="D54" s="1541">
        <v>3069</v>
      </c>
      <c r="E54" s="1541">
        <v>23</v>
      </c>
      <c r="F54" s="1115">
        <v>0.70000000000000007</v>
      </c>
      <c r="G54" s="1115">
        <v>0.4</v>
      </c>
      <c r="H54" s="1115">
        <v>0.4</v>
      </c>
      <c r="I54" s="1115">
        <v>0.2</v>
      </c>
    </row>
    <row r="55" spans="2:9">
      <c r="C55" s="25" t="s">
        <v>942</v>
      </c>
      <c r="D55" s="1541">
        <v>2480</v>
      </c>
      <c r="E55" s="1541">
        <v>24</v>
      </c>
      <c r="F55" s="1115">
        <v>1</v>
      </c>
      <c r="G55" s="1115">
        <v>0.6</v>
      </c>
      <c r="H55" s="1115">
        <v>0.6</v>
      </c>
      <c r="I55" s="1115">
        <v>0.3</v>
      </c>
    </row>
    <row r="56" spans="2:9">
      <c r="C56" s="25" t="s">
        <v>1034</v>
      </c>
      <c r="D56" s="1541">
        <v>6197</v>
      </c>
      <c r="E56" s="1541">
        <v>151</v>
      </c>
      <c r="F56" s="1115">
        <v>2.4</v>
      </c>
      <c r="G56" s="1115">
        <v>1.3</v>
      </c>
      <c r="H56" s="1115">
        <v>1.3</v>
      </c>
      <c r="I56" s="1115">
        <v>1</v>
      </c>
    </row>
    <row r="57" spans="2:9">
      <c r="C57" s="25" t="s">
        <v>1035</v>
      </c>
      <c r="D57" s="1541">
        <v>4763</v>
      </c>
      <c r="E57" s="1541">
        <v>97.000000000000014</v>
      </c>
      <c r="F57" s="1115">
        <v>2</v>
      </c>
      <c r="G57" s="1115">
        <v>1.0999999999999999</v>
      </c>
      <c r="H57" s="1115">
        <v>1.0999999999999999</v>
      </c>
      <c r="I57" s="1115">
        <v>0.89999999999999991</v>
      </c>
    </row>
    <row r="58" spans="2:9">
      <c r="C58" s="25" t="s">
        <v>1036</v>
      </c>
      <c r="D58" s="1541">
        <v>1434</v>
      </c>
      <c r="E58" s="1541">
        <v>54</v>
      </c>
      <c r="F58" s="1115">
        <v>3.8</v>
      </c>
      <c r="G58" s="1115">
        <v>2.1999999999999997</v>
      </c>
      <c r="H58" s="1115">
        <v>2.1</v>
      </c>
      <c r="I58" s="1115">
        <v>1.3</v>
      </c>
    </row>
    <row r="59" spans="2:9">
      <c r="C59" s="25" t="s">
        <v>1037</v>
      </c>
      <c r="D59" s="1541">
        <v>4098</v>
      </c>
      <c r="E59" s="1541">
        <v>286</v>
      </c>
      <c r="F59" s="1115">
        <v>7.0000000000000009</v>
      </c>
      <c r="G59" s="1115">
        <v>4</v>
      </c>
      <c r="H59" s="1115">
        <v>4</v>
      </c>
      <c r="I59" s="1115">
        <v>3.3000000000000003</v>
      </c>
    </row>
    <row r="60" spans="2:9">
      <c r="C60" s="25" t="s">
        <v>1038</v>
      </c>
      <c r="D60" s="1541">
        <v>2661</v>
      </c>
      <c r="E60" s="1541">
        <v>121</v>
      </c>
      <c r="F60" s="1115">
        <v>4.5</v>
      </c>
      <c r="G60" s="1115">
        <v>3.4000000000000004</v>
      </c>
      <c r="H60" s="1115">
        <v>3.4000000000000004</v>
      </c>
      <c r="I60" s="1115">
        <v>3</v>
      </c>
    </row>
    <row r="61" spans="2:9">
      <c r="C61" s="25" t="s">
        <v>1039</v>
      </c>
      <c r="D61" s="1541">
        <v>1437</v>
      </c>
      <c r="E61" s="1541">
        <v>165</v>
      </c>
      <c r="F61" s="1115">
        <v>11.5</v>
      </c>
      <c r="G61" s="1115">
        <v>6.9</v>
      </c>
      <c r="H61" s="1115">
        <v>6.3</v>
      </c>
      <c r="I61" s="1115">
        <v>4.3999999999999995</v>
      </c>
    </row>
    <row r="62" spans="2:9">
      <c r="C62" s="25" t="s">
        <v>1040</v>
      </c>
      <c r="D62" s="1541">
        <v>1436</v>
      </c>
      <c r="E62" s="1541">
        <v>204</v>
      </c>
      <c r="F62" s="1115">
        <v>14.2</v>
      </c>
      <c r="G62" s="1115">
        <v>15.7</v>
      </c>
      <c r="H62" s="1115">
        <v>14.6</v>
      </c>
      <c r="I62" s="1115">
        <v>6.4</v>
      </c>
    </row>
    <row r="63" spans="2:9">
      <c r="C63" s="25" t="s">
        <v>1041</v>
      </c>
      <c r="D63" s="1541">
        <v>871</v>
      </c>
      <c r="E63" s="1541">
        <v>123</v>
      </c>
      <c r="F63" s="1115">
        <v>14.099999999999998</v>
      </c>
      <c r="G63" s="1115">
        <v>12.6</v>
      </c>
      <c r="H63" s="1115">
        <v>13.5</v>
      </c>
      <c r="I63" s="1115">
        <v>5.4</v>
      </c>
    </row>
    <row r="64" spans="2:9">
      <c r="C64" s="25" t="s">
        <v>1042</v>
      </c>
      <c r="D64" s="1541">
        <v>496</v>
      </c>
      <c r="E64" s="1541">
        <v>55</v>
      </c>
      <c r="F64" s="1115">
        <v>11.1</v>
      </c>
      <c r="G64" s="1115">
        <v>21.7</v>
      </c>
      <c r="H64" s="1115">
        <v>24.6</v>
      </c>
      <c r="I64" s="1115">
        <v>7.5</v>
      </c>
    </row>
    <row r="65" spans="2:9">
      <c r="C65" s="25" t="s">
        <v>1043</v>
      </c>
      <c r="D65" s="1740">
        <v>69</v>
      </c>
      <c r="E65" s="1541">
        <v>26</v>
      </c>
      <c r="F65" s="1115">
        <v>37.700000000000003</v>
      </c>
      <c r="G65" s="1115">
        <v>37.1</v>
      </c>
      <c r="H65" s="1115">
        <v>35.5</v>
      </c>
      <c r="I65" s="1115">
        <v>8.1</v>
      </c>
    </row>
    <row r="66" spans="2:9">
      <c r="B66" s="1377"/>
      <c r="C66" s="1377" t="s">
        <v>1044</v>
      </c>
      <c r="D66" s="1741">
        <v>1010</v>
      </c>
      <c r="E66" s="1741">
        <v>967</v>
      </c>
      <c r="F66" s="1742">
        <v>95.7</v>
      </c>
      <c r="G66" s="1742">
        <v>100</v>
      </c>
      <c r="H66" s="1742">
        <v>100</v>
      </c>
      <c r="I66" s="1742">
        <v>92</v>
      </c>
    </row>
    <row r="67" spans="2:9">
      <c r="C67" s="241"/>
      <c r="D67" s="1740"/>
      <c r="E67" s="1541"/>
      <c r="F67" s="1115"/>
      <c r="G67" s="1115"/>
      <c r="H67" s="1115"/>
      <c r="I67" s="1115"/>
    </row>
    <row r="68" spans="2:9">
      <c r="B68" s="25" t="s">
        <v>1047</v>
      </c>
      <c r="C68" s="25" t="s">
        <v>939</v>
      </c>
      <c r="D68" s="1541"/>
      <c r="E68" s="1541"/>
      <c r="F68" s="3"/>
      <c r="G68" s="1115"/>
      <c r="I68" s="1115"/>
    </row>
    <row r="69" spans="2:9">
      <c r="C69" s="25" t="s">
        <v>1032</v>
      </c>
      <c r="D69" s="1541"/>
      <c r="E69" s="1541"/>
      <c r="F69" s="3"/>
      <c r="G69" s="1115"/>
      <c r="I69" s="1115"/>
    </row>
    <row r="70" spans="2:9">
      <c r="C70" s="25" t="s">
        <v>1033</v>
      </c>
      <c r="D70" s="1541"/>
      <c r="E70" s="1541"/>
      <c r="F70" s="3"/>
      <c r="G70" s="1115"/>
      <c r="H70" s="1115"/>
      <c r="I70" s="1115"/>
    </row>
    <row r="71" spans="2:9">
      <c r="C71" s="25" t="s">
        <v>940</v>
      </c>
      <c r="D71" s="1541">
        <v>35187</v>
      </c>
      <c r="E71" s="1541">
        <v>84</v>
      </c>
      <c r="F71" s="1115">
        <v>0.2</v>
      </c>
      <c r="G71" s="1115">
        <v>0.2</v>
      </c>
      <c r="H71" s="1115">
        <v>0.2</v>
      </c>
      <c r="I71" s="1115"/>
    </row>
    <row r="72" spans="2:9">
      <c r="C72" s="25" t="s">
        <v>941</v>
      </c>
      <c r="D72" s="1541">
        <v>140672</v>
      </c>
      <c r="E72" s="1541">
        <v>501</v>
      </c>
      <c r="F72" s="1115">
        <v>0.4</v>
      </c>
      <c r="G72" s="1115">
        <v>0.3</v>
      </c>
      <c r="H72" s="1115">
        <v>0.3</v>
      </c>
      <c r="I72" s="1115"/>
    </row>
    <row r="73" spans="2:9">
      <c r="C73" s="25" t="s">
        <v>942</v>
      </c>
      <c r="D73" s="1541">
        <v>115959</v>
      </c>
      <c r="E73" s="1541">
        <v>583</v>
      </c>
      <c r="F73" s="1115">
        <v>0.5</v>
      </c>
      <c r="G73" s="1115">
        <v>0.6</v>
      </c>
      <c r="H73" s="1115">
        <v>0.6</v>
      </c>
      <c r="I73" s="1115">
        <v>0.1</v>
      </c>
    </row>
    <row r="74" spans="2:9">
      <c r="C74" s="25" t="s">
        <v>1034</v>
      </c>
      <c r="D74" s="1541">
        <v>91732</v>
      </c>
      <c r="E74" s="1541">
        <v>1372.0000000000002</v>
      </c>
      <c r="F74" s="1115">
        <v>1.5</v>
      </c>
      <c r="G74" s="1115">
        <v>1.4000000000000001</v>
      </c>
      <c r="H74" s="1115">
        <v>1.4000000000000001</v>
      </c>
      <c r="I74" s="1115">
        <v>0.5</v>
      </c>
    </row>
    <row r="75" spans="2:9">
      <c r="C75" s="25" t="s">
        <v>1035</v>
      </c>
      <c r="D75" s="1541">
        <v>87565</v>
      </c>
      <c r="E75" s="1541">
        <v>1316</v>
      </c>
      <c r="F75" s="1115">
        <v>1.5</v>
      </c>
      <c r="G75" s="1115">
        <v>1.4000000000000001</v>
      </c>
      <c r="H75" s="1115">
        <v>1.3</v>
      </c>
      <c r="I75" s="1115">
        <v>0.5</v>
      </c>
    </row>
    <row r="76" spans="2:9">
      <c r="C76" s="25" t="s">
        <v>1036</v>
      </c>
      <c r="D76" s="1541">
        <v>4167</v>
      </c>
      <c r="E76" s="1541">
        <v>56.000000000000007</v>
      </c>
      <c r="F76" s="1115">
        <v>1.3</v>
      </c>
      <c r="G76" s="1115">
        <v>2.1</v>
      </c>
      <c r="H76" s="1115">
        <v>2.1</v>
      </c>
      <c r="I76" s="1115">
        <v>0.2</v>
      </c>
    </row>
    <row r="77" spans="2:9">
      <c r="C77" s="25" t="s">
        <v>1037</v>
      </c>
      <c r="D77" s="1541">
        <v>24905</v>
      </c>
      <c r="E77" s="1541">
        <v>986</v>
      </c>
      <c r="F77" s="1115">
        <v>4</v>
      </c>
      <c r="G77" s="1115">
        <v>3.3000000000000003</v>
      </c>
      <c r="H77" s="1115">
        <v>3.3000000000000003</v>
      </c>
      <c r="I77" s="1115">
        <v>1.7999999999999998</v>
      </c>
    </row>
    <row r="78" spans="2:9">
      <c r="C78" s="25" t="s">
        <v>1038</v>
      </c>
      <c r="D78" s="1541">
        <v>22717</v>
      </c>
      <c r="E78" s="1541">
        <v>838</v>
      </c>
      <c r="F78" s="1115">
        <v>3.6999999999999997</v>
      </c>
      <c r="G78" s="1115">
        <v>3</v>
      </c>
      <c r="H78" s="1115">
        <v>2.9000000000000004</v>
      </c>
      <c r="I78" s="1115">
        <v>1.7000000000000002</v>
      </c>
    </row>
    <row r="79" spans="2:9">
      <c r="C79" s="25" t="s">
        <v>1039</v>
      </c>
      <c r="D79" s="1541">
        <v>2188</v>
      </c>
      <c r="E79" s="1541">
        <v>148</v>
      </c>
      <c r="F79" s="1115">
        <v>6.8000000000000007</v>
      </c>
      <c r="G79" s="1115">
        <v>6.7</v>
      </c>
      <c r="H79" s="1115">
        <v>6.6000000000000005</v>
      </c>
      <c r="I79" s="1115">
        <v>2.9000000000000004</v>
      </c>
    </row>
    <row r="80" spans="2:9">
      <c r="C80" s="25" t="s">
        <v>1040</v>
      </c>
      <c r="D80" s="1541">
        <v>859</v>
      </c>
      <c r="E80" s="1541">
        <v>65</v>
      </c>
      <c r="F80" s="1115">
        <v>7.6</v>
      </c>
      <c r="G80" s="1115">
        <v>14.299999999999999</v>
      </c>
      <c r="H80" s="1115">
        <v>13.600000000000001</v>
      </c>
      <c r="I80" s="1115">
        <v>3.5000000000000004</v>
      </c>
    </row>
    <row r="81" spans="2:9">
      <c r="C81" s="25" t="s">
        <v>1041</v>
      </c>
      <c r="D81" s="1541">
        <v>825</v>
      </c>
      <c r="E81" s="1541">
        <v>58.000000000000007</v>
      </c>
      <c r="F81" s="1115">
        <v>7.0000000000000009</v>
      </c>
      <c r="G81" s="1115">
        <v>13.100000000000001</v>
      </c>
      <c r="H81" s="1115">
        <v>13.200000000000001</v>
      </c>
      <c r="I81" s="1115">
        <v>3.3000000000000003</v>
      </c>
    </row>
    <row r="82" spans="2:9">
      <c r="C82" s="25" t="s">
        <v>1042</v>
      </c>
      <c r="D82" s="1541">
        <v>26</v>
      </c>
      <c r="E82" s="1541">
        <v>2</v>
      </c>
      <c r="F82" s="1115">
        <v>7.7</v>
      </c>
      <c r="G82" s="1115">
        <v>23.799999999999997</v>
      </c>
      <c r="H82" s="1115">
        <v>23.3</v>
      </c>
      <c r="I82" s="1115">
        <v>3.8</v>
      </c>
    </row>
    <row r="83" spans="2:9">
      <c r="C83" s="25" t="s">
        <v>1043</v>
      </c>
      <c r="D83" s="1740">
        <v>8</v>
      </c>
      <c r="E83" s="1541">
        <v>5</v>
      </c>
      <c r="F83" s="1115">
        <v>62.5</v>
      </c>
      <c r="G83" s="1115">
        <v>34.4</v>
      </c>
      <c r="H83" s="1115">
        <v>37.700000000000003</v>
      </c>
      <c r="I83" s="1115">
        <v>18</v>
      </c>
    </row>
    <row r="84" spans="2:9">
      <c r="B84" s="1377"/>
      <c r="C84" s="1377" t="s">
        <v>1044</v>
      </c>
      <c r="D84" s="1741">
        <v>1399</v>
      </c>
      <c r="E84" s="1741">
        <v>1370</v>
      </c>
      <c r="F84" s="1742">
        <v>97.899999999999991</v>
      </c>
      <c r="G84" s="1742">
        <v>100</v>
      </c>
      <c r="H84" s="1742">
        <v>100</v>
      </c>
      <c r="I84" s="1742">
        <v>94.699999999999989</v>
      </c>
    </row>
    <row r="85" spans="2:9">
      <c r="C85" s="241"/>
      <c r="D85" s="1740"/>
      <c r="E85" s="1541"/>
      <c r="F85" s="1115"/>
      <c r="G85" s="1115"/>
      <c r="H85" s="1115"/>
      <c r="I85" s="1115"/>
    </row>
    <row r="86" spans="2:9">
      <c r="B86" s="25" t="s">
        <v>1048</v>
      </c>
      <c r="C86" s="25" t="s">
        <v>939</v>
      </c>
      <c r="D86" s="1541">
        <v>6295</v>
      </c>
      <c r="E86" s="1541">
        <v>7.0000000000000009</v>
      </c>
      <c r="F86" s="1115">
        <v>0.1</v>
      </c>
      <c r="G86" s="1115">
        <v>0.1</v>
      </c>
      <c r="H86" s="1115">
        <v>0.1</v>
      </c>
      <c r="I86" s="1115">
        <v>0.1</v>
      </c>
    </row>
    <row r="87" spans="2:9">
      <c r="C87" s="25" t="s">
        <v>1032</v>
      </c>
      <c r="D87" s="1541"/>
      <c r="E87" s="1541"/>
      <c r="F87" s="1115"/>
      <c r="G87" s="1115"/>
      <c r="I87" s="1115"/>
    </row>
    <row r="88" spans="2:9">
      <c r="C88" s="25" t="s">
        <v>1033</v>
      </c>
      <c r="D88" s="1541">
        <v>6295</v>
      </c>
      <c r="E88" s="1541">
        <v>7.0000000000000009</v>
      </c>
      <c r="F88" s="1115">
        <v>0.1</v>
      </c>
      <c r="G88" s="1115">
        <v>0.1</v>
      </c>
      <c r="H88" s="1115">
        <v>0.1</v>
      </c>
      <c r="I88" s="1115">
        <v>0.1</v>
      </c>
    </row>
    <row r="89" spans="2:9">
      <c r="C89" s="25" t="s">
        <v>940</v>
      </c>
      <c r="D89" s="1541">
        <v>873347</v>
      </c>
      <c r="E89" s="1541">
        <v>1781</v>
      </c>
      <c r="F89" s="1115">
        <v>0.2</v>
      </c>
      <c r="G89" s="1115">
        <v>0.2</v>
      </c>
      <c r="H89" s="1115">
        <v>0.2</v>
      </c>
      <c r="I89" s="1115">
        <v>0.2</v>
      </c>
    </row>
    <row r="90" spans="2:9">
      <c r="C90" s="25" t="s">
        <v>941</v>
      </c>
      <c r="D90" s="1541">
        <v>69238</v>
      </c>
      <c r="E90" s="1541">
        <v>756</v>
      </c>
      <c r="F90" s="1115">
        <v>1.0999999999999999</v>
      </c>
      <c r="G90" s="1115">
        <v>0.4</v>
      </c>
      <c r="H90" s="1115">
        <v>0.4</v>
      </c>
      <c r="I90" s="1115">
        <v>0.8</v>
      </c>
    </row>
    <row r="91" spans="2:9">
      <c r="C91" s="25" t="s">
        <v>942</v>
      </c>
      <c r="D91" s="1541">
        <v>28622</v>
      </c>
      <c r="E91" s="1541">
        <v>479</v>
      </c>
      <c r="F91" s="1115">
        <v>1.7000000000000002</v>
      </c>
      <c r="G91" s="1115">
        <v>0.6</v>
      </c>
      <c r="H91" s="1115">
        <v>0.6</v>
      </c>
      <c r="I91" s="1115">
        <v>1.2</v>
      </c>
    </row>
    <row r="92" spans="2:9">
      <c r="C92" s="25" t="s">
        <v>1034</v>
      </c>
      <c r="D92" s="1541">
        <v>61445</v>
      </c>
      <c r="E92" s="1541">
        <v>1430</v>
      </c>
      <c r="F92" s="1115">
        <v>2.2999999999999998</v>
      </c>
      <c r="G92" s="1115">
        <v>1.4000000000000001</v>
      </c>
      <c r="H92" s="1115">
        <v>1.4000000000000001</v>
      </c>
      <c r="I92" s="1115">
        <v>2.1999999999999997</v>
      </c>
    </row>
    <row r="93" spans="2:9">
      <c r="C93" s="25" t="s">
        <v>1035</v>
      </c>
      <c r="D93" s="1541">
        <v>50343</v>
      </c>
      <c r="E93" s="1541">
        <v>1178</v>
      </c>
      <c r="F93" s="1115">
        <v>2.2999999999999998</v>
      </c>
      <c r="G93" s="1115">
        <v>1.2</v>
      </c>
      <c r="H93" s="1115">
        <v>1.2</v>
      </c>
      <c r="I93" s="1115">
        <v>2.2999999999999998</v>
      </c>
    </row>
    <row r="94" spans="2:9">
      <c r="C94" s="25" t="s">
        <v>1036</v>
      </c>
      <c r="D94" s="1541">
        <v>11102</v>
      </c>
      <c r="E94" s="1541">
        <v>252</v>
      </c>
      <c r="F94" s="1115">
        <v>2.2999999999999998</v>
      </c>
      <c r="G94" s="1115">
        <v>2.1</v>
      </c>
      <c r="H94" s="1115">
        <v>2.1</v>
      </c>
      <c r="I94" s="1115">
        <v>2</v>
      </c>
    </row>
    <row r="95" spans="2:9">
      <c r="C95" s="25" t="s">
        <v>1037</v>
      </c>
      <c r="D95" s="1541">
        <v>70398</v>
      </c>
      <c r="E95" s="1541">
        <v>3078</v>
      </c>
      <c r="F95" s="1115">
        <v>4.3999999999999995</v>
      </c>
      <c r="G95" s="1115">
        <v>4.3</v>
      </c>
      <c r="H95" s="1115">
        <v>4.3999999999999995</v>
      </c>
      <c r="I95" s="1115">
        <v>2.5</v>
      </c>
    </row>
    <row r="96" spans="2:9">
      <c r="C96" s="25" t="s">
        <v>1038</v>
      </c>
      <c r="D96" s="1541">
        <v>48657</v>
      </c>
      <c r="E96" s="1541">
        <v>1822.0000000000002</v>
      </c>
      <c r="F96" s="1115">
        <v>3.6999999999999997</v>
      </c>
      <c r="G96" s="1115">
        <v>3.4000000000000004</v>
      </c>
      <c r="H96" s="1115">
        <v>3.4000000000000004</v>
      </c>
      <c r="I96" s="1115">
        <v>1.9</v>
      </c>
    </row>
    <row r="97" spans="2:9">
      <c r="C97" s="25" t="s">
        <v>1039</v>
      </c>
      <c r="D97" s="1541">
        <v>21741</v>
      </c>
      <c r="E97" s="1541">
        <v>1256</v>
      </c>
      <c r="F97" s="1115">
        <v>5.8000000000000007</v>
      </c>
      <c r="G97" s="1115">
        <v>6.6000000000000005</v>
      </c>
      <c r="H97" s="1115">
        <v>6.6000000000000005</v>
      </c>
      <c r="I97" s="1115">
        <v>6.5</v>
      </c>
    </row>
    <row r="98" spans="2:9">
      <c r="C98" s="3" t="s">
        <v>1040</v>
      </c>
      <c r="D98" s="1541">
        <v>11474</v>
      </c>
      <c r="E98" s="1541">
        <v>2346</v>
      </c>
      <c r="F98" s="1115">
        <v>20.399999999999999</v>
      </c>
      <c r="G98" s="1115">
        <v>16.3</v>
      </c>
      <c r="H98" s="1115">
        <v>16.400000000000002</v>
      </c>
      <c r="I98" s="1115">
        <v>20.100000000000001</v>
      </c>
    </row>
    <row r="99" spans="2:9">
      <c r="C99" s="3" t="s">
        <v>1041</v>
      </c>
      <c r="D99" s="1541">
        <v>10975</v>
      </c>
      <c r="E99" s="1541">
        <v>2224.0000000000005</v>
      </c>
      <c r="F99" s="1115">
        <v>20.3</v>
      </c>
      <c r="G99" s="1115">
        <v>15.7</v>
      </c>
      <c r="H99" s="1115">
        <v>15.4</v>
      </c>
      <c r="I99" s="1115">
        <v>20.200000000000003</v>
      </c>
    </row>
    <row r="100" spans="2:9">
      <c r="C100" s="3" t="s">
        <v>1042</v>
      </c>
      <c r="D100" s="1541">
        <v>422</v>
      </c>
      <c r="E100" s="1541">
        <v>97.000000000000014</v>
      </c>
      <c r="F100" s="1115">
        <v>23</v>
      </c>
      <c r="G100" s="1115">
        <v>23.3</v>
      </c>
      <c r="H100" s="1115">
        <v>23.799999999999997</v>
      </c>
      <c r="I100" s="1115">
        <v>14.399999999999999</v>
      </c>
    </row>
    <row r="101" spans="2:9">
      <c r="C101" s="3" t="s">
        <v>1043</v>
      </c>
      <c r="D101" s="1740">
        <v>77</v>
      </c>
      <c r="E101" s="1541">
        <v>25</v>
      </c>
      <c r="F101" s="1115">
        <v>32.5</v>
      </c>
      <c r="G101" s="1115">
        <v>35.199999999999996</v>
      </c>
      <c r="H101" s="1115">
        <v>35.299999999999997</v>
      </c>
      <c r="I101" s="1115">
        <v>26.400000000000002</v>
      </c>
    </row>
    <row r="102" spans="2:9">
      <c r="B102" s="1377"/>
      <c r="C102" s="1333" t="s">
        <v>1044</v>
      </c>
      <c r="D102" s="1741">
        <v>12770</v>
      </c>
      <c r="E102" s="1741">
        <v>12223.000000000002</v>
      </c>
      <c r="F102" s="1742">
        <v>95.7</v>
      </c>
      <c r="G102" s="1742">
        <v>100</v>
      </c>
      <c r="H102" s="1742">
        <v>100</v>
      </c>
      <c r="I102" s="1742">
        <v>92.4</v>
      </c>
    </row>
    <row r="103" spans="2:9">
      <c r="C103" s="546"/>
      <c r="D103" s="1541"/>
      <c r="E103" s="1541"/>
      <c r="F103" s="3"/>
      <c r="I103" s="3"/>
    </row>
    <row r="104" spans="2:9">
      <c r="B104" s="25" t="s">
        <v>1049</v>
      </c>
      <c r="C104" s="3" t="s">
        <v>939</v>
      </c>
      <c r="D104" s="1541">
        <v>7937</v>
      </c>
      <c r="E104" s="1541">
        <v>9</v>
      </c>
      <c r="F104" s="1115">
        <v>0.1</v>
      </c>
      <c r="G104" s="1115">
        <v>0.1</v>
      </c>
      <c r="H104" s="1115">
        <v>0.1</v>
      </c>
      <c r="I104" s="1115">
        <v>0.1</v>
      </c>
    </row>
    <row r="105" spans="2:9">
      <c r="C105" s="3" t="s">
        <v>1032</v>
      </c>
      <c r="D105" s="1541">
        <v>337</v>
      </c>
      <c r="E105" s="1541"/>
      <c r="F105" s="1115"/>
      <c r="G105" s="1115">
        <v>0.1</v>
      </c>
      <c r="H105" s="1115">
        <v>0.1</v>
      </c>
      <c r="I105" s="1115">
        <v>0.1</v>
      </c>
    </row>
    <row r="106" spans="2:9">
      <c r="C106" s="3" t="s">
        <v>1033</v>
      </c>
      <c r="D106" s="1541">
        <v>7600</v>
      </c>
      <c r="E106" s="1541">
        <v>9</v>
      </c>
      <c r="F106" s="1115">
        <v>0.1</v>
      </c>
      <c r="G106" s="1115">
        <v>0.1</v>
      </c>
      <c r="H106" s="1115">
        <v>0.1</v>
      </c>
      <c r="I106" s="1115">
        <v>0.1</v>
      </c>
    </row>
    <row r="107" spans="2:9">
      <c r="C107" s="3" t="s">
        <v>940</v>
      </c>
      <c r="D107" s="1541">
        <v>909694</v>
      </c>
      <c r="E107" s="1541">
        <v>1871</v>
      </c>
      <c r="F107" s="1115">
        <v>0.2</v>
      </c>
      <c r="G107" s="1115">
        <v>0.2</v>
      </c>
      <c r="H107" s="1115">
        <v>0.2</v>
      </c>
      <c r="I107" s="1115">
        <v>0.2</v>
      </c>
    </row>
    <row r="108" spans="2:9">
      <c r="C108" s="3" t="s">
        <v>941</v>
      </c>
      <c r="D108" s="1541">
        <v>218574</v>
      </c>
      <c r="E108" s="1541">
        <v>1301</v>
      </c>
      <c r="F108" s="1115">
        <v>0.6</v>
      </c>
      <c r="G108" s="1115">
        <v>0.3</v>
      </c>
      <c r="H108" s="1115">
        <v>0.3</v>
      </c>
      <c r="I108" s="1115">
        <v>0.4</v>
      </c>
    </row>
    <row r="109" spans="2:9">
      <c r="C109" s="3" t="s">
        <v>942</v>
      </c>
      <c r="D109" s="1541">
        <v>153564</v>
      </c>
      <c r="E109" s="1541">
        <v>1134</v>
      </c>
      <c r="F109" s="1115">
        <v>0.70000000000000007</v>
      </c>
      <c r="G109" s="1115">
        <v>0.6</v>
      </c>
      <c r="H109" s="1115">
        <v>0.6</v>
      </c>
      <c r="I109" s="1115">
        <v>0.5</v>
      </c>
    </row>
    <row r="110" spans="2:9">
      <c r="C110" s="3" t="s">
        <v>1034</v>
      </c>
      <c r="D110" s="1541">
        <v>172967</v>
      </c>
      <c r="E110" s="1541">
        <v>3197</v>
      </c>
      <c r="F110" s="1115">
        <v>1.7999999999999998</v>
      </c>
      <c r="G110" s="1115">
        <v>1.3</v>
      </c>
      <c r="H110" s="1115">
        <v>1.4000000000000001</v>
      </c>
      <c r="I110" s="1115">
        <v>1.4000000000000001</v>
      </c>
    </row>
    <row r="111" spans="2:9">
      <c r="C111" s="3" t="s">
        <v>1035</v>
      </c>
      <c r="D111" s="1541">
        <v>153079</v>
      </c>
      <c r="E111" s="1541">
        <v>2760</v>
      </c>
      <c r="F111" s="1115">
        <v>1.7999999999999998</v>
      </c>
      <c r="G111" s="1115">
        <v>1.2</v>
      </c>
      <c r="H111" s="1115">
        <v>1.2</v>
      </c>
      <c r="I111" s="1115">
        <v>1.4000000000000001</v>
      </c>
    </row>
    <row r="112" spans="2:9">
      <c r="C112" s="3" t="s">
        <v>1036</v>
      </c>
      <c r="D112" s="1541">
        <v>19888</v>
      </c>
      <c r="E112" s="1541">
        <v>437</v>
      </c>
      <c r="F112" s="1115">
        <v>2.1999999999999997</v>
      </c>
      <c r="G112" s="1115">
        <v>2.1</v>
      </c>
      <c r="H112" s="1115">
        <v>2.1</v>
      </c>
      <c r="I112" s="1115">
        <v>1.5</v>
      </c>
    </row>
    <row r="113" spans="2:9">
      <c r="C113" s="3" t="s">
        <v>1037</v>
      </c>
      <c r="D113" s="1541">
        <v>107836</v>
      </c>
      <c r="E113" s="1541">
        <v>4876</v>
      </c>
      <c r="F113" s="1115">
        <v>4.5</v>
      </c>
      <c r="G113" s="1115">
        <v>3.8</v>
      </c>
      <c r="H113" s="1115">
        <v>3.6999999999999997</v>
      </c>
      <c r="I113" s="1115">
        <v>2.6</v>
      </c>
    </row>
    <row r="114" spans="2:9">
      <c r="C114" s="3" t="s">
        <v>1038</v>
      </c>
      <c r="D114" s="1541">
        <v>79646</v>
      </c>
      <c r="E114" s="1541">
        <v>3037</v>
      </c>
      <c r="F114" s="1115">
        <v>3.8</v>
      </c>
      <c r="G114" s="1115">
        <v>3.3000000000000003</v>
      </c>
      <c r="H114" s="1115">
        <v>3.2</v>
      </c>
      <c r="I114" s="1115">
        <v>2</v>
      </c>
    </row>
    <row r="115" spans="2:9">
      <c r="C115" s="3" t="s">
        <v>1039</v>
      </c>
      <c r="D115" s="1541">
        <v>28190</v>
      </c>
      <c r="E115" s="1541">
        <v>1839</v>
      </c>
      <c r="F115" s="1115">
        <v>6.5</v>
      </c>
      <c r="G115" s="1115">
        <v>6.8000000000000007</v>
      </c>
      <c r="H115" s="1115">
        <v>6.4</v>
      </c>
      <c r="I115" s="1115">
        <v>6.3</v>
      </c>
    </row>
    <row r="116" spans="2:9">
      <c r="C116" s="3" t="s">
        <v>1040</v>
      </c>
      <c r="D116" s="1541">
        <v>15988</v>
      </c>
      <c r="E116" s="1541">
        <v>3150</v>
      </c>
      <c r="F116" s="1115">
        <v>19.7</v>
      </c>
      <c r="G116" s="1115">
        <v>16.100000000000001</v>
      </c>
      <c r="H116" s="1115">
        <v>15.4</v>
      </c>
      <c r="I116" s="1115">
        <v>18.399999999999999</v>
      </c>
    </row>
    <row r="117" spans="2:9">
      <c r="C117" s="3" t="s">
        <v>1041</v>
      </c>
      <c r="D117" s="1541">
        <v>14056</v>
      </c>
      <c r="E117" s="1541">
        <v>2654</v>
      </c>
      <c r="F117" s="1115">
        <v>18.899999999999999</v>
      </c>
      <c r="G117" s="1115">
        <v>13.200000000000001</v>
      </c>
      <c r="H117" s="1115">
        <v>13.600000000000001</v>
      </c>
      <c r="I117" s="1115">
        <v>18.7</v>
      </c>
    </row>
    <row r="118" spans="2:9">
      <c r="C118" s="3" t="s">
        <v>1042</v>
      </c>
      <c r="D118" s="1541">
        <v>1398</v>
      </c>
      <c r="E118" s="1541">
        <v>289</v>
      </c>
      <c r="F118" s="1115">
        <v>20.7</v>
      </c>
      <c r="G118" s="1115">
        <v>22.7</v>
      </c>
      <c r="H118" s="1115">
        <v>24.3</v>
      </c>
      <c r="I118" s="1115">
        <v>13.3</v>
      </c>
    </row>
    <row r="119" spans="2:9">
      <c r="C119" s="3" t="s">
        <v>1043</v>
      </c>
      <c r="D119" s="1740">
        <v>534</v>
      </c>
      <c r="E119" s="1541">
        <v>207</v>
      </c>
      <c r="F119" s="1115">
        <v>38.800000000000004</v>
      </c>
      <c r="G119" s="1115">
        <v>36.9</v>
      </c>
      <c r="H119" s="1115">
        <v>36.5</v>
      </c>
      <c r="I119" s="1115">
        <v>20.9</v>
      </c>
    </row>
    <row r="120" spans="2:9">
      <c r="B120" s="1377"/>
      <c r="C120" s="1333" t="s">
        <v>1044</v>
      </c>
      <c r="D120" s="1741">
        <v>16961</v>
      </c>
      <c r="E120" s="1741">
        <v>16242</v>
      </c>
      <c r="F120" s="1742">
        <v>95.8</v>
      </c>
      <c r="G120" s="1742">
        <v>100</v>
      </c>
      <c r="H120" s="1742">
        <v>100</v>
      </c>
      <c r="I120" s="1742">
        <v>92.5</v>
      </c>
    </row>
    <row r="121" spans="2:9">
      <c r="E121" s="124"/>
    </row>
    <row r="122" spans="2:9">
      <c r="E122" s="3"/>
    </row>
  </sheetData>
  <mergeCells count="2">
    <mergeCell ref="B3:H3"/>
    <mergeCell ref="D10:E10"/>
  </mergeCells>
  <hyperlinks>
    <hyperlink ref="B3:H3" location="CONTENTS!A1" display="Back to contents page" xr:uid="{AEC47D7B-3F07-4FF3-B3D5-37B20AA477E4}"/>
    <hyperlink ref="B3" location="Contents!A1" display="Back to index page" xr:uid="{F5C39850-A40E-4CED-AF0D-0F36AB73AF85}"/>
  </hyperlinks>
  <pageMargins left="0.7" right="0.7" top="0.75" bottom="0.75" header="0.3" footer="0.3"/>
  <pageSetup paperSize="9" scale="59" fitToHeight="0" orientation="landscape" verticalDpi="1200" r:id="rId1"/>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41">
    <tabColor rgb="FF007272"/>
  </sheetPr>
  <dimension ref="A1:R74"/>
  <sheetViews>
    <sheetView showGridLines="0" showRowColHeaders="0" zoomScaleNormal="100" workbookViewId="0"/>
  </sheetViews>
  <sheetFormatPr baseColWidth="10" defaultColWidth="11.42578125" defaultRowHeight="11.25"/>
  <cols>
    <col min="1" max="1" width="2.5703125" style="18" customWidth="1"/>
    <col min="2" max="2" width="4.85546875" style="25" customWidth="1"/>
    <col min="3" max="3" width="42.42578125" style="25" customWidth="1"/>
    <col min="4" max="11" width="14.85546875" style="25" customWidth="1"/>
    <col min="12" max="13" width="12" style="25" bestFit="1" customWidth="1"/>
    <col min="14" max="14" width="12.42578125" style="25" bestFit="1" customWidth="1"/>
    <col min="15" max="16" width="12" style="25" bestFit="1" customWidth="1"/>
    <col min="17" max="16384" width="11.42578125" style="25"/>
  </cols>
  <sheetData>
    <row r="1" spans="1:11" s="10" customFormat="1" ht="11.25" customHeight="1">
      <c r="A1" s="7"/>
      <c r="B1" s="7"/>
      <c r="C1" s="7"/>
      <c r="D1" s="8"/>
      <c r="E1" s="8"/>
      <c r="F1" s="8"/>
      <c r="G1" s="8"/>
      <c r="H1" s="8"/>
      <c r="I1" s="8"/>
      <c r="J1" s="8"/>
      <c r="K1" s="8"/>
    </row>
    <row r="2" spans="1:11" s="10" customFormat="1" ht="5.25" customHeight="1">
      <c r="A2" s="7"/>
      <c r="B2" s="7"/>
      <c r="C2" s="7"/>
      <c r="D2" s="8"/>
      <c r="E2" s="8"/>
      <c r="F2" s="9"/>
      <c r="G2" s="9"/>
      <c r="H2" s="9"/>
    </row>
    <row r="3" spans="1:11" s="12" customFormat="1" ht="12.75" customHeight="1">
      <c r="A3" s="11"/>
      <c r="B3" s="2373" t="s">
        <v>280</v>
      </c>
      <c r="C3" s="2373"/>
      <c r="D3" s="2373"/>
      <c r="E3" s="2373"/>
      <c r="F3" s="2373"/>
      <c r="G3" s="2373"/>
      <c r="H3" s="2373"/>
    </row>
    <row r="4" spans="1:11" s="10" customFormat="1" ht="5.25" customHeight="1">
      <c r="A4" s="7"/>
      <c r="B4" s="7"/>
      <c r="C4" s="7"/>
      <c r="D4" s="8"/>
      <c r="E4" s="8"/>
      <c r="F4" s="9"/>
      <c r="G4" s="9"/>
      <c r="H4" s="9"/>
      <c r="J4" s="7"/>
      <c r="K4" s="7"/>
    </row>
    <row r="5" spans="1:11" s="6" customFormat="1" ht="15.75" customHeight="1">
      <c r="A5" s="13"/>
      <c r="B5" s="969" t="s">
        <v>1051</v>
      </c>
    </row>
    <row r="6" spans="1:11" s="6" customFormat="1" ht="11.25" customHeight="1">
      <c r="A6" s="13"/>
      <c r="B6" s="14"/>
    </row>
    <row r="7" spans="1:11" s="6" customFormat="1" ht="33.75" customHeight="1">
      <c r="A7" s="13"/>
      <c r="B7" s="2514" t="s">
        <v>3044</v>
      </c>
      <c r="C7" s="2514"/>
      <c r="D7" s="2514"/>
      <c r="E7" s="2514"/>
      <c r="F7" s="2514"/>
      <c r="G7" s="2514"/>
      <c r="H7" s="2514"/>
      <c r="I7" s="2514"/>
      <c r="J7" s="2514"/>
      <c r="K7" s="2382"/>
    </row>
    <row r="8" spans="1:11" s="6" customFormat="1" ht="6" customHeight="1">
      <c r="A8" s="13"/>
      <c r="B8" s="236"/>
      <c r="C8" s="236"/>
      <c r="D8" s="236"/>
      <c r="E8" s="236"/>
      <c r="F8" s="236"/>
      <c r="G8" s="236"/>
      <c r="H8" s="236"/>
      <c r="I8" s="236"/>
      <c r="J8" s="236"/>
    </row>
    <row r="9" spans="1:11" s="6" customFormat="1" ht="22.5" customHeight="1">
      <c r="A9" s="13"/>
      <c r="B9" s="2527" t="s">
        <v>1052</v>
      </c>
      <c r="C9" s="2527"/>
      <c r="D9" s="2527"/>
      <c r="E9" s="2527"/>
      <c r="F9" s="2527"/>
      <c r="G9" s="2527"/>
      <c r="H9" s="2527"/>
      <c r="I9" s="2527"/>
      <c r="J9" s="2527"/>
      <c r="K9" s="2530"/>
    </row>
    <row r="10" spans="1:11" s="6" customFormat="1" ht="6" customHeight="1">
      <c r="A10" s="13"/>
      <c r="B10" s="925"/>
      <c r="C10" s="925"/>
      <c r="D10" s="925"/>
      <c r="E10" s="925"/>
      <c r="F10" s="925"/>
      <c r="G10" s="925"/>
      <c r="H10" s="925"/>
      <c r="I10" s="925"/>
      <c r="J10" s="925"/>
      <c r="K10" s="421"/>
    </row>
    <row r="11" spans="1:11" s="6" customFormat="1" ht="11.25" customHeight="1">
      <c r="A11" s="13"/>
      <c r="B11" s="2500" t="s">
        <v>1053</v>
      </c>
      <c r="C11" s="2500"/>
      <c r="D11" s="2500"/>
      <c r="E11" s="2500"/>
      <c r="F11" s="2500"/>
      <c r="G11" s="2500"/>
      <c r="H11" s="2500"/>
      <c r="I11" s="2500"/>
      <c r="J11" s="2500"/>
      <c r="K11"/>
    </row>
    <row r="12" spans="1:11" s="6" customFormat="1" ht="11.25" customHeight="1">
      <c r="A12" s="13"/>
      <c r="B12" s="187"/>
      <c r="C12" s="187"/>
      <c r="D12" s="187"/>
      <c r="E12" s="187"/>
      <c r="F12" s="187"/>
      <c r="G12" s="187"/>
      <c r="H12" s="187"/>
      <c r="I12" s="187"/>
      <c r="J12" s="187"/>
      <c r="K12"/>
    </row>
    <row r="13" spans="1:11" s="6" customFormat="1" ht="11.25" customHeight="1">
      <c r="A13" s="13"/>
      <c r="B13" s="236"/>
      <c r="C13" s="236"/>
      <c r="D13" s="236"/>
      <c r="E13" s="236"/>
      <c r="F13" s="236"/>
      <c r="G13" s="236"/>
      <c r="H13" s="236"/>
      <c r="I13" s="236"/>
      <c r="J13" s="236"/>
    </row>
    <row r="14" spans="1:11" ht="11.25" customHeight="1">
      <c r="A14" s="15"/>
      <c r="B14" s="2529" t="s">
        <v>2662</v>
      </c>
      <c r="C14" s="2529"/>
      <c r="D14" s="1188" t="s">
        <v>292</v>
      </c>
      <c r="E14" s="1188" t="s">
        <v>294</v>
      </c>
      <c r="F14" s="1188" t="s">
        <v>296</v>
      </c>
      <c r="G14" s="1188" t="s">
        <v>298</v>
      </c>
      <c r="H14" s="1188" t="s">
        <v>303</v>
      </c>
      <c r="I14" s="1188" t="s">
        <v>310</v>
      </c>
      <c r="J14" s="1188" t="s">
        <v>312</v>
      </c>
      <c r="K14" s="1188" t="s">
        <v>317</v>
      </c>
    </row>
    <row r="15" spans="1:11" ht="11.25" customHeight="1">
      <c r="A15" s="15"/>
      <c r="B15" s="286"/>
      <c r="C15" s="286"/>
      <c r="D15" s="481"/>
      <c r="E15" s="481"/>
      <c r="F15" s="459"/>
      <c r="G15" s="250" t="s">
        <v>1054</v>
      </c>
      <c r="J15" s="459"/>
      <c r="K15" s="459"/>
    </row>
    <row r="16" spans="1:11" ht="11.25" customHeight="1">
      <c r="A16" s="15"/>
      <c r="B16" s="286"/>
      <c r="C16" s="286"/>
      <c r="D16" s="250" t="s">
        <v>1055</v>
      </c>
      <c r="E16" s="250" t="s">
        <v>1056</v>
      </c>
      <c r="G16" s="250" t="s">
        <v>1057</v>
      </c>
      <c r="H16" s="250" t="s">
        <v>557</v>
      </c>
      <c r="I16" s="250" t="s">
        <v>557</v>
      </c>
      <c r="J16" s="250"/>
      <c r="K16" s="250"/>
    </row>
    <row r="17" spans="1:18" ht="11.25" customHeight="1">
      <c r="A17" s="15"/>
      <c r="B17" s="2417" t="s">
        <v>286</v>
      </c>
      <c r="C17" s="2417"/>
      <c r="D17" s="250" t="s">
        <v>1058</v>
      </c>
      <c r="E17" s="1379" t="s">
        <v>1059</v>
      </c>
      <c r="F17" s="250" t="s">
        <v>1060</v>
      </c>
      <c r="G17" s="1379" t="s">
        <v>1061</v>
      </c>
      <c r="H17" s="250" t="s">
        <v>1062</v>
      </c>
      <c r="I17" s="250" t="s">
        <v>1063</v>
      </c>
      <c r="J17" s="1379" t="s">
        <v>557</v>
      </c>
      <c r="K17" s="1379" t="s">
        <v>473</v>
      </c>
    </row>
    <row r="18" spans="1:18" ht="11.25" customHeight="1">
      <c r="A18" s="12"/>
      <c r="B18" s="340" t="s">
        <v>1064</v>
      </c>
      <c r="C18" s="341" t="s">
        <v>1065</v>
      </c>
      <c r="D18" s="482">
        <v>111.63992060129399</v>
      </c>
      <c r="E18" s="449">
        <v>0.23109414042599999</v>
      </c>
      <c r="F18" s="483"/>
      <c r="G18" s="514">
        <v>1.4</v>
      </c>
      <c r="H18" s="484">
        <v>156.619420638408</v>
      </c>
      <c r="I18" s="485">
        <v>156.619420638408</v>
      </c>
      <c r="J18" s="485">
        <v>156.619420638408</v>
      </c>
      <c r="K18" s="485">
        <v>118.51370772388201</v>
      </c>
      <c r="L18" s="3"/>
      <c r="M18" s="32"/>
    </row>
    <row r="19" spans="1:18" ht="11.25" customHeight="1">
      <c r="A19" s="12"/>
      <c r="B19" s="285" t="s">
        <v>1066</v>
      </c>
      <c r="C19" s="238" t="s">
        <v>1067</v>
      </c>
      <c r="D19" s="450">
        <v>68.197596053471202</v>
      </c>
      <c r="E19" s="450">
        <v>196.34538082826899</v>
      </c>
      <c r="F19" s="80"/>
      <c r="G19" s="515">
        <v>1.4</v>
      </c>
      <c r="H19" s="72">
        <v>475.96189951660398</v>
      </c>
      <c r="I19" s="69">
        <v>236.13549689971001</v>
      </c>
      <c r="J19" s="69">
        <v>236.13549689971001</v>
      </c>
      <c r="K19" s="69">
        <v>123.03240152805201</v>
      </c>
      <c r="M19" s="32"/>
    </row>
    <row r="20" spans="1:18" ht="11.1" customHeight="1">
      <c r="A20" s="12"/>
      <c r="B20" s="285">
        <v>1</v>
      </c>
      <c r="C20" s="238" t="s">
        <v>1068</v>
      </c>
      <c r="D20" s="450">
        <v>1797.179727</v>
      </c>
      <c r="E20" s="450">
        <v>4063.3022390000001</v>
      </c>
      <c r="F20" s="80"/>
      <c r="G20" s="515">
        <v>1.4</v>
      </c>
      <c r="H20" s="72">
        <v>10369.045866</v>
      </c>
      <c r="I20" s="69">
        <v>8565.6953529999992</v>
      </c>
      <c r="J20" s="69">
        <v>9153.7823850000004</v>
      </c>
      <c r="K20" s="69">
        <v>3231.5748490000001</v>
      </c>
      <c r="M20" s="32"/>
    </row>
    <row r="21" spans="1:18" ht="11.25" customHeight="1">
      <c r="A21" s="12"/>
      <c r="B21" s="285">
        <v>2</v>
      </c>
      <c r="C21" s="238" t="s">
        <v>1069</v>
      </c>
      <c r="D21" s="81"/>
      <c r="E21" s="80"/>
      <c r="F21" s="72">
        <v>19567.785745000001</v>
      </c>
      <c r="G21" s="516">
        <v>1.4</v>
      </c>
      <c r="H21" s="72">
        <v>52033.110202000003</v>
      </c>
      <c r="I21" s="69">
        <v>27394.900043000001</v>
      </c>
      <c r="J21" s="69">
        <v>27175.299735000001</v>
      </c>
      <c r="K21" s="69">
        <v>10479.375177</v>
      </c>
      <c r="L21" s="1192"/>
      <c r="M21" s="709"/>
      <c r="N21" s="32"/>
    </row>
    <row r="22" spans="1:18" ht="11.25" customHeight="1">
      <c r="A22" s="12"/>
      <c r="B22" s="285" t="s">
        <v>1070</v>
      </c>
      <c r="C22" s="288" t="s">
        <v>1071</v>
      </c>
      <c r="D22" s="416"/>
      <c r="E22" s="417"/>
      <c r="F22" s="418"/>
      <c r="G22" s="417"/>
      <c r="H22" s="418"/>
      <c r="I22" s="419"/>
      <c r="J22" s="419"/>
      <c r="K22" s="419"/>
      <c r="L22" s="902"/>
      <c r="M22" s="709"/>
      <c r="N22" s="709"/>
      <c r="P22" s="709"/>
      <c r="Q22" s="709"/>
      <c r="R22" s="709"/>
    </row>
    <row r="23" spans="1:18" ht="21.6" customHeight="1">
      <c r="A23" s="12"/>
      <c r="B23" s="434" t="s">
        <v>1072</v>
      </c>
      <c r="C23" s="1817" t="s">
        <v>1073</v>
      </c>
      <c r="D23" s="416"/>
      <c r="E23" s="417"/>
      <c r="F23" s="1818">
        <v>19567.785745000001</v>
      </c>
      <c r="G23" s="1819"/>
      <c r="H23" s="1818">
        <v>52033.110202000003</v>
      </c>
      <c r="I23" s="1820">
        <v>27394.900043000001</v>
      </c>
      <c r="J23" s="1820">
        <v>27175.299735000001</v>
      </c>
      <c r="K23" s="1820">
        <v>10479.375177</v>
      </c>
      <c r="L23" s="32"/>
      <c r="N23" s="709"/>
      <c r="O23" s="709"/>
      <c r="P23" s="709"/>
      <c r="Q23" s="709"/>
      <c r="R23" s="709"/>
    </row>
    <row r="24" spans="1:18" ht="11.25" customHeight="1">
      <c r="A24" s="12"/>
      <c r="B24" s="133" t="s">
        <v>1074</v>
      </c>
      <c r="C24" s="288" t="s">
        <v>1075</v>
      </c>
      <c r="D24" s="416"/>
      <c r="E24" s="417"/>
      <c r="F24" s="418"/>
      <c r="G24" s="417"/>
      <c r="H24" s="418"/>
      <c r="I24" s="419"/>
      <c r="J24" s="419"/>
      <c r="K24" s="419"/>
      <c r="P24" s="709"/>
      <c r="Q24" s="709"/>
      <c r="R24" s="709"/>
    </row>
    <row r="25" spans="1:18" ht="11.25" customHeight="1">
      <c r="A25" s="12"/>
      <c r="B25" s="133">
        <v>3</v>
      </c>
      <c r="C25" s="238" t="s">
        <v>1076</v>
      </c>
      <c r="D25" s="81"/>
      <c r="E25" s="80"/>
      <c r="F25" s="80"/>
      <c r="G25" s="80"/>
      <c r="H25" s="72"/>
      <c r="I25" s="69"/>
      <c r="J25" s="69"/>
      <c r="K25" s="69"/>
      <c r="P25" s="709"/>
      <c r="Q25" s="709"/>
      <c r="R25" s="709"/>
    </row>
    <row r="26" spans="1:18" ht="11.25" customHeight="1">
      <c r="A26" s="12"/>
      <c r="B26" s="285">
        <v>4</v>
      </c>
      <c r="C26" s="238" t="s">
        <v>1077</v>
      </c>
      <c r="D26" s="81"/>
      <c r="E26" s="80"/>
      <c r="F26" s="80"/>
      <c r="G26" s="80"/>
      <c r="H26" s="72">
        <v>504235.07896592899</v>
      </c>
      <c r="I26" s="69">
        <v>16537.660847726402</v>
      </c>
      <c r="J26" s="69">
        <v>16156.4369077263</v>
      </c>
      <c r="K26" s="69">
        <v>7163.66121280675</v>
      </c>
      <c r="L26" s="709"/>
      <c r="N26" s="709"/>
      <c r="P26" s="709"/>
      <c r="Q26" s="709"/>
      <c r="R26" s="709"/>
    </row>
    <row r="27" spans="1:18" ht="11.25" customHeight="1">
      <c r="A27" s="12"/>
      <c r="B27" s="285">
        <v>5</v>
      </c>
      <c r="C27" s="238" t="s">
        <v>1078</v>
      </c>
      <c r="D27" s="190"/>
      <c r="E27" s="191"/>
      <c r="F27" s="191"/>
      <c r="G27" s="191"/>
      <c r="H27" s="270"/>
      <c r="I27" s="83"/>
      <c r="J27" s="83"/>
      <c r="K27" s="83"/>
    </row>
    <row r="28" spans="1:18" ht="11.25" customHeight="1">
      <c r="A28" s="12"/>
      <c r="B28" s="744">
        <v>6</v>
      </c>
      <c r="C28" s="745" t="s">
        <v>498</v>
      </c>
      <c r="D28" s="746"/>
      <c r="E28" s="747"/>
      <c r="F28" s="747"/>
      <c r="G28" s="747"/>
      <c r="H28" s="748">
        <v>567269.81635408395</v>
      </c>
      <c r="I28" s="748">
        <v>52891.011161264498</v>
      </c>
      <c r="J28" s="748">
        <v>52878.273945264496</v>
      </c>
      <c r="K28" s="748">
        <v>21116.157348058699</v>
      </c>
      <c r="L28" s="32"/>
      <c r="N28" s="709"/>
    </row>
    <row r="29" spans="1:18" ht="11.25" customHeight="1">
      <c r="A29" s="12"/>
      <c r="J29" s="2167"/>
      <c r="K29" s="2167"/>
      <c r="M29" s="32"/>
      <c r="N29" s="32"/>
    </row>
    <row r="30" spans="1:18" ht="11.25" customHeight="1">
      <c r="A30" s="12"/>
      <c r="G30" s="3"/>
      <c r="H30" s="3"/>
      <c r="I30" s="3"/>
      <c r="J30" s="2168"/>
      <c r="K30" s="2168"/>
      <c r="N30" s="32"/>
    </row>
    <row r="31" spans="1:18" ht="11.25" customHeight="1">
      <c r="A31" s="12"/>
      <c r="B31" s="2529" t="s">
        <v>2469</v>
      </c>
      <c r="C31" s="2529"/>
      <c r="D31" s="1188" t="s">
        <v>292</v>
      </c>
      <c r="E31" s="1188" t="s">
        <v>294</v>
      </c>
      <c r="F31" s="1188" t="s">
        <v>296</v>
      </c>
      <c r="G31" s="1188" t="s">
        <v>298</v>
      </c>
      <c r="H31" s="1188" t="s">
        <v>303</v>
      </c>
      <c r="I31" s="1188" t="s">
        <v>310</v>
      </c>
      <c r="J31" s="1188" t="s">
        <v>312</v>
      </c>
      <c r="K31" s="1188" t="s">
        <v>317</v>
      </c>
      <c r="L31" s="42"/>
      <c r="M31" s="1792"/>
    </row>
    <row r="32" spans="1:18" s="30" customFormat="1" ht="11.25" customHeight="1">
      <c r="A32" s="18"/>
      <c r="B32" s="352"/>
      <c r="C32" s="352"/>
      <c r="D32" s="936"/>
      <c r="E32" s="936"/>
      <c r="F32" s="787"/>
      <c r="G32" s="247" t="s">
        <v>1054</v>
      </c>
      <c r="J32" s="787"/>
      <c r="K32" s="787"/>
      <c r="L32" s="937"/>
      <c r="M32" s="421"/>
      <c r="N32" s="421"/>
      <c r="O32" s="421"/>
      <c r="P32" s="421"/>
    </row>
    <row r="33" spans="1:16" s="30" customFormat="1" ht="11.25" customHeight="1">
      <c r="A33" s="18"/>
      <c r="B33" s="352"/>
      <c r="C33" s="352"/>
      <c r="D33" s="247" t="s">
        <v>1055</v>
      </c>
      <c r="E33" s="247" t="s">
        <v>1056</v>
      </c>
      <c r="G33" s="247" t="s">
        <v>1057</v>
      </c>
      <c r="H33" s="247" t="s">
        <v>557</v>
      </c>
      <c r="I33" s="247" t="s">
        <v>557</v>
      </c>
      <c r="J33" s="247"/>
      <c r="K33" s="247"/>
      <c r="L33" s="934"/>
      <c r="M33" s="421"/>
      <c r="N33" s="935"/>
      <c r="O33" s="421"/>
      <c r="P33" s="421"/>
    </row>
    <row r="34" spans="1:16" s="30" customFormat="1" ht="11.25" customHeight="1">
      <c r="A34" s="18"/>
      <c r="B34" s="2432" t="s">
        <v>286</v>
      </c>
      <c r="C34" s="2432"/>
      <c r="D34" s="247" t="s">
        <v>1058</v>
      </c>
      <c r="E34" s="1361" t="s">
        <v>1059</v>
      </c>
      <c r="F34" s="247" t="s">
        <v>1060</v>
      </c>
      <c r="G34" s="1361" t="s">
        <v>1061</v>
      </c>
      <c r="H34" s="247" t="s">
        <v>1062</v>
      </c>
      <c r="I34" s="247" t="s">
        <v>1063</v>
      </c>
      <c r="J34" s="1361" t="s">
        <v>557</v>
      </c>
      <c r="K34" s="1361" t="s">
        <v>473</v>
      </c>
      <c r="L34" s="421"/>
      <c r="M34" s="421"/>
      <c r="N34" s="405"/>
      <c r="O34" s="421"/>
      <c r="P34" s="421"/>
    </row>
    <row r="35" spans="1:16" ht="11.45" customHeight="1">
      <c r="A35" s="12"/>
      <c r="B35" s="1683" t="s">
        <v>1064</v>
      </c>
      <c r="C35" s="961" t="s">
        <v>1065</v>
      </c>
      <c r="D35" s="482">
        <v>17.562055717578001</v>
      </c>
      <c r="E35" s="449">
        <v>125.64894485829301</v>
      </c>
      <c r="F35" s="483"/>
      <c r="G35" s="514">
        <v>1.4</v>
      </c>
      <c r="H35" s="484">
        <v>200.49539845015201</v>
      </c>
      <c r="I35" s="485">
        <v>200.49539845015201</v>
      </c>
      <c r="J35" s="485">
        <v>200.49539845015201</v>
      </c>
      <c r="K35" s="485">
        <v>130.12481321942099</v>
      </c>
      <c r="L35" s="6"/>
      <c r="M35" s="6"/>
      <c r="N35" s="39"/>
      <c r="O35" s="6"/>
      <c r="P35" s="6"/>
    </row>
    <row r="36" spans="1:16" ht="11.45" customHeight="1">
      <c r="A36" s="12"/>
      <c r="B36" s="434" t="s">
        <v>1066</v>
      </c>
      <c r="C36" s="783" t="s">
        <v>1067</v>
      </c>
      <c r="D36" s="450">
        <v>55.184511572851498</v>
      </c>
      <c r="E36" s="450">
        <v>105.661618151008</v>
      </c>
      <c r="F36" s="80"/>
      <c r="G36" s="515">
        <v>1.4</v>
      </c>
      <c r="H36" s="72">
        <v>306.83443899017698</v>
      </c>
      <c r="I36" s="69">
        <v>222.15050280753701</v>
      </c>
      <c r="J36" s="69">
        <v>222.15050280753701</v>
      </c>
      <c r="K36" s="69">
        <v>109.381948708473</v>
      </c>
      <c r="L36" s="6"/>
      <c r="M36" s="6"/>
      <c r="N36" s="194"/>
      <c r="O36" s="6"/>
      <c r="P36" s="6"/>
    </row>
    <row r="37" spans="1:16" ht="11.45" customHeight="1">
      <c r="A37" s="12"/>
      <c r="B37" s="434">
        <v>1</v>
      </c>
      <c r="C37" s="783" t="s">
        <v>1068</v>
      </c>
      <c r="D37" s="450">
        <v>1651.6416690000001</v>
      </c>
      <c r="E37" s="450">
        <v>4247.5688680000003</v>
      </c>
      <c r="F37" s="80"/>
      <c r="G37" s="515">
        <v>1.4</v>
      </c>
      <c r="H37" s="72">
        <v>10410.164409999999</v>
      </c>
      <c r="I37" s="69">
        <v>8373.0056220000006</v>
      </c>
      <c r="J37" s="69">
        <v>8385.6801770000002</v>
      </c>
      <c r="K37" s="69">
        <v>2835.4995140000001</v>
      </c>
      <c r="L37" s="6"/>
      <c r="M37" s="6"/>
      <c r="N37" s="39"/>
      <c r="O37" s="6"/>
      <c r="P37" s="6"/>
    </row>
    <row r="38" spans="1:16" ht="11.45" customHeight="1">
      <c r="A38" s="12"/>
      <c r="B38" s="285">
        <v>2</v>
      </c>
      <c r="C38" s="238" t="s">
        <v>1069</v>
      </c>
      <c r="D38" s="81"/>
      <c r="E38" s="80"/>
      <c r="F38" s="72">
        <v>20712.419139000001</v>
      </c>
      <c r="G38" s="516">
        <v>1.4</v>
      </c>
      <c r="H38" s="72">
        <v>76097.583583</v>
      </c>
      <c r="I38" s="69">
        <v>28997.386793999998</v>
      </c>
      <c r="J38" s="69">
        <v>28775.195052999999</v>
      </c>
      <c r="K38" s="69">
        <v>11702.237520999999</v>
      </c>
      <c r="L38" s="6"/>
      <c r="M38" s="6"/>
      <c r="N38" s="194"/>
      <c r="O38" s="6"/>
      <c r="P38" s="6"/>
    </row>
    <row r="39" spans="1:16" ht="15">
      <c r="A39" s="12"/>
      <c r="B39" s="285" t="s">
        <v>1070</v>
      </c>
      <c r="C39" s="288" t="s">
        <v>1071</v>
      </c>
      <c r="D39" s="416"/>
      <c r="E39" s="417"/>
      <c r="F39" s="418"/>
      <c r="G39" s="417"/>
      <c r="H39" s="418"/>
      <c r="I39" s="419"/>
      <c r="J39" s="419"/>
      <c r="K39" s="419"/>
      <c r="L39" s="6"/>
      <c r="M39" s="6"/>
      <c r="N39" s="6"/>
      <c r="O39" s="6"/>
      <c r="P39" s="6"/>
    </row>
    <row r="40" spans="1:16" ht="21.95" customHeight="1">
      <c r="A40" s="12"/>
      <c r="B40" s="434" t="s">
        <v>1072</v>
      </c>
      <c r="C40" s="288" t="s">
        <v>1073</v>
      </c>
      <c r="D40" s="416"/>
      <c r="E40" s="417"/>
      <c r="F40" s="418">
        <v>20712.419139000001</v>
      </c>
      <c r="G40" s="417"/>
      <c r="H40" s="418">
        <v>76097.583583</v>
      </c>
      <c r="I40" s="419">
        <v>28997.386793999998</v>
      </c>
      <c r="J40" s="419">
        <v>28775.195052999999</v>
      </c>
      <c r="K40" s="419">
        <v>11702.237520999999</v>
      </c>
    </row>
    <row r="41" spans="1:16" ht="11.45" customHeight="1">
      <c r="A41" s="12"/>
      <c r="B41" s="133" t="s">
        <v>1074</v>
      </c>
      <c r="C41" s="288" t="s">
        <v>1075</v>
      </c>
      <c r="D41" s="416"/>
      <c r="E41" s="417"/>
      <c r="F41" s="418"/>
      <c r="G41" s="417"/>
      <c r="H41" s="418"/>
      <c r="I41" s="419"/>
      <c r="J41" s="419"/>
      <c r="K41" s="419"/>
    </row>
    <row r="42" spans="1:16" ht="11.45" customHeight="1">
      <c r="A42" s="12"/>
      <c r="B42" s="133">
        <v>3</v>
      </c>
      <c r="C42" s="238" t="s">
        <v>1076</v>
      </c>
      <c r="D42" s="81"/>
      <c r="E42" s="80"/>
      <c r="F42" s="80"/>
      <c r="G42" s="80"/>
      <c r="H42" s="72"/>
      <c r="I42" s="69"/>
      <c r="J42" s="69"/>
      <c r="K42" s="69"/>
    </row>
    <row r="43" spans="1:16" ht="11.45" customHeight="1">
      <c r="A43" s="12"/>
      <c r="B43" s="285">
        <v>4</v>
      </c>
      <c r="C43" s="238" t="s">
        <v>1077</v>
      </c>
      <c r="D43" s="81"/>
      <c r="E43" s="80"/>
      <c r="F43" s="80"/>
      <c r="G43" s="80"/>
      <c r="H43" s="72">
        <v>428741.70813099999</v>
      </c>
      <c r="I43" s="69">
        <v>15296.330147999999</v>
      </c>
      <c r="J43" s="69">
        <v>15298.340615999999</v>
      </c>
      <c r="K43" s="69">
        <v>5721.1444300000003</v>
      </c>
    </row>
    <row r="44" spans="1:16" ht="11.45" customHeight="1">
      <c r="A44" s="12"/>
      <c r="B44" s="285">
        <v>5</v>
      </c>
      <c r="C44" s="238" t="s">
        <v>1078</v>
      </c>
      <c r="D44" s="190"/>
      <c r="E44" s="191"/>
      <c r="F44" s="191"/>
      <c r="G44" s="191"/>
      <c r="H44" s="270"/>
      <c r="I44" s="83"/>
      <c r="J44" s="83"/>
      <c r="K44" s="83"/>
    </row>
    <row r="45" spans="1:16" ht="11.1" customHeight="1">
      <c r="A45" s="12"/>
      <c r="B45" s="744">
        <v>6</v>
      </c>
      <c r="C45" s="745" t="s">
        <v>498</v>
      </c>
      <c r="D45" s="746"/>
      <c r="E45" s="747"/>
      <c r="F45" s="747"/>
      <c r="G45" s="747"/>
      <c r="H45" s="748">
        <v>515756.78596144001</v>
      </c>
      <c r="I45" s="748">
        <v>53089.368465257699</v>
      </c>
      <c r="J45" s="749">
        <v>52881.861747257703</v>
      </c>
      <c r="K45" s="749">
        <v>20498.388226927898</v>
      </c>
    </row>
    <row r="46" spans="1:16" ht="11.25" customHeight="1">
      <c r="A46" s="12"/>
    </row>
    <row r="47" spans="1:16" ht="11.25" customHeight="1">
      <c r="A47" s="12"/>
    </row>
    <row r="48" spans="1:16" ht="11.25" customHeight="1"/>
    <row r="49" spans="1:11" ht="11.25" customHeight="1"/>
    <row r="50" spans="1:11" ht="11.25" customHeight="1"/>
    <row r="51" spans="1:11" ht="11.25" customHeight="1"/>
    <row r="52" spans="1:11" ht="11.25" customHeight="1"/>
    <row r="53" spans="1:11" ht="11.25" customHeight="1"/>
    <row r="54" spans="1:11" ht="11.25" customHeight="1">
      <c r="A54" s="20"/>
    </row>
    <row r="55" spans="1:11" ht="11.25" customHeight="1">
      <c r="A55" s="20"/>
    </row>
    <row r="56" spans="1:11" ht="11.25" customHeight="1">
      <c r="A56" s="21"/>
    </row>
    <row r="57" spans="1:11" ht="11.25" customHeight="1">
      <c r="A57" s="12"/>
    </row>
    <row r="58" spans="1:11" ht="11.25" customHeight="1">
      <c r="A58" s="12"/>
    </row>
    <row r="59" spans="1:11" ht="11.25" customHeight="1">
      <c r="A59" s="12"/>
      <c r="D59" s="32"/>
      <c r="E59" s="32"/>
      <c r="F59" s="32"/>
      <c r="G59" s="32"/>
      <c r="H59" s="32"/>
      <c r="I59" s="32"/>
      <c r="J59" s="32"/>
      <c r="K59" s="32"/>
    </row>
    <row r="60" spans="1:11" ht="11.25" customHeight="1">
      <c r="A60" s="12"/>
      <c r="D60" s="32"/>
      <c r="E60" s="32"/>
      <c r="F60" s="32"/>
      <c r="G60" s="32"/>
      <c r="H60" s="32"/>
      <c r="I60" s="32"/>
      <c r="J60" s="32"/>
      <c r="K60" s="32"/>
    </row>
    <row r="61" spans="1:11" ht="11.25" customHeight="1">
      <c r="A61" s="12"/>
      <c r="D61" s="32"/>
      <c r="E61" s="32"/>
      <c r="F61" s="32"/>
      <c r="G61" s="32"/>
      <c r="H61" s="32"/>
      <c r="I61" s="32"/>
      <c r="J61" s="32"/>
      <c r="K61" s="32"/>
    </row>
    <row r="62" spans="1:11" ht="11.25" customHeight="1">
      <c r="A62" s="12"/>
      <c r="D62" s="32"/>
      <c r="E62" s="32"/>
      <c r="F62" s="32"/>
      <c r="G62" s="32"/>
      <c r="H62" s="32"/>
      <c r="I62" s="32"/>
      <c r="J62" s="32"/>
      <c r="K62" s="32"/>
    </row>
    <row r="63" spans="1:11" ht="11.25" customHeight="1">
      <c r="A63" s="12"/>
      <c r="D63" s="32"/>
      <c r="E63" s="32"/>
      <c r="F63" s="32"/>
      <c r="G63" s="32"/>
      <c r="H63" s="32"/>
      <c r="I63" s="32"/>
      <c r="J63" s="32"/>
      <c r="K63" s="32"/>
    </row>
    <row r="64" spans="1:11" ht="11.25" customHeight="1">
      <c r="A64" s="12"/>
      <c r="D64" s="32"/>
      <c r="E64" s="32"/>
      <c r="F64" s="32"/>
      <c r="G64" s="32"/>
      <c r="H64" s="32"/>
      <c r="I64" s="32"/>
      <c r="J64" s="32"/>
      <c r="K64" s="32"/>
    </row>
    <row r="65" spans="1:11" ht="11.25" customHeight="1">
      <c r="A65" s="23"/>
      <c r="D65" s="32"/>
      <c r="E65" s="32"/>
      <c r="F65" s="32"/>
      <c r="G65" s="32"/>
      <c r="H65" s="32"/>
      <c r="I65" s="32"/>
      <c r="J65" s="32"/>
      <c r="K65" s="32"/>
    </row>
    <row r="66" spans="1:11" ht="11.25" customHeight="1">
      <c r="A66" s="23"/>
      <c r="D66" s="32"/>
      <c r="E66" s="32"/>
      <c r="F66" s="32"/>
      <c r="G66" s="32"/>
      <c r="H66" s="32"/>
      <c r="I66" s="32"/>
      <c r="J66" s="32"/>
      <c r="K66" s="32"/>
    </row>
    <row r="67" spans="1:11" ht="11.25" customHeight="1">
      <c r="A67" s="23"/>
      <c r="D67" s="32"/>
      <c r="E67" s="32"/>
      <c r="F67" s="32"/>
      <c r="G67" s="32"/>
      <c r="H67" s="32"/>
      <c r="I67" s="32"/>
      <c r="J67" s="32"/>
      <c r="K67" s="32"/>
    </row>
    <row r="68" spans="1:11" ht="11.25" customHeight="1">
      <c r="A68" s="23"/>
      <c r="D68" s="32"/>
      <c r="E68" s="32"/>
      <c r="F68" s="32"/>
      <c r="G68" s="32"/>
      <c r="H68" s="32"/>
      <c r="I68" s="32"/>
      <c r="J68" s="32"/>
      <c r="K68" s="32"/>
    </row>
    <row r="69" spans="1:11">
      <c r="A69" s="23"/>
      <c r="D69" s="32"/>
      <c r="E69" s="32"/>
      <c r="F69" s="32"/>
      <c r="G69" s="32"/>
      <c r="H69" s="32"/>
      <c r="I69" s="32"/>
      <c r="J69" s="32"/>
      <c r="K69" s="32"/>
    </row>
    <row r="70" spans="1:11">
      <c r="A70" s="23"/>
      <c r="D70" s="32"/>
      <c r="E70" s="32"/>
      <c r="F70" s="32"/>
      <c r="G70" s="32"/>
      <c r="H70" s="32"/>
      <c r="I70" s="32"/>
      <c r="J70" s="32"/>
      <c r="K70" s="32"/>
    </row>
    <row r="71" spans="1:11">
      <c r="A71" s="23"/>
      <c r="D71" s="32"/>
      <c r="E71" s="32"/>
      <c r="F71" s="32"/>
      <c r="G71" s="32"/>
      <c r="H71" s="32"/>
      <c r="I71" s="32"/>
      <c r="J71" s="32"/>
      <c r="K71" s="32"/>
    </row>
    <row r="72" spans="1:11">
      <c r="A72" s="23"/>
      <c r="D72" s="32"/>
      <c r="E72" s="32"/>
      <c r="F72" s="32"/>
      <c r="G72" s="32"/>
      <c r="H72" s="32"/>
      <c r="I72" s="32"/>
      <c r="J72" s="32"/>
      <c r="K72" s="32"/>
    </row>
    <row r="73" spans="1:11">
      <c r="D73" s="32"/>
      <c r="E73" s="32"/>
      <c r="F73" s="32"/>
      <c r="G73" s="32"/>
      <c r="H73" s="32"/>
      <c r="I73" s="32"/>
      <c r="J73" s="32"/>
      <c r="K73" s="32"/>
    </row>
    <row r="74" spans="1:11">
      <c r="D74" s="32"/>
      <c r="E74" s="32"/>
      <c r="F74" s="32"/>
      <c r="G74" s="32"/>
      <c r="H74" s="32"/>
      <c r="I74" s="32"/>
      <c r="J74" s="32"/>
      <c r="K74" s="32"/>
    </row>
  </sheetData>
  <mergeCells count="8">
    <mergeCell ref="B34:C34"/>
    <mergeCell ref="B3:H3"/>
    <mergeCell ref="B14:C14"/>
    <mergeCell ref="B17:C17"/>
    <mergeCell ref="B31:C31"/>
    <mergeCell ref="B11:J11"/>
    <mergeCell ref="B7:K7"/>
    <mergeCell ref="B9:K9"/>
  </mergeCells>
  <hyperlinks>
    <hyperlink ref="B3" location="Contents!A1" display="Back to index page" xr:uid="{00000000-0004-0000-2200-000000000000}"/>
    <hyperlink ref="B3:H3" location="CONTENTS!A1" display="Back to contents page" xr:uid="{00000000-0004-0000-22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42">
    <tabColor rgb="FFFF0000"/>
  </sheetPr>
  <dimension ref="A1:L92"/>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67.5703125" style="25" customWidth="1"/>
    <col min="4" max="5" width="14.42578125" style="25" customWidth="1"/>
    <col min="6" max="6" width="2.42578125" style="25" customWidth="1"/>
    <col min="7" max="8" width="14.42578125" style="25" customWidth="1"/>
    <col min="9" max="9" width="131.140625" style="25" customWidth="1"/>
    <col min="10" max="16384" width="11.42578125" style="25"/>
  </cols>
  <sheetData>
    <row r="1" spans="1:12" s="10" customFormat="1" ht="11.25" customHeight="1">
      <c r="B1" s="7"/>
      <c r="C1" s="7"/>
      <c r="D1" s="7"/>
      <c r="E1" s="8"/>
      <c r="F1" s="8"/>
      <c r="G1" s="8"/>
      <c r="H1" s="9"/>
      <c r="I1" s="9"/>
      <c r="J1" s="9"/>
    </row>
    <row r="2" spans="1:12" s="10" customFormat="1" ht="5.25" customHeight="1">
      <c r="B2" s="7"/>
      <c r="C2" s="7"/>
      <c r="D2" s="7"/>
      <c r="E2" s="8"/>
      <c r="F2" s="8"/>
      <c r="G2" s="8"/>
      <c r="H2" s="9"/>
      <c r="I2" s="9"/>
    </row>
    <row r="3" spans="1:12" s="12" customFormat="1" ht="12.75" customHeight="1">
      <c r="B3" s="2410" t="s">
        <v>280</v>
      </c>
      <c r="C3" s="2430"/>
      <c r="D3" s="2430"/>
      <c r="E3" s="2430"/>
      <c r="F3" s="2430"/>
      <c r="G3" s="2430"/>
      <c r="H3" s="2430"/>
      <c r="I3" s="2430"/>
    </row>
    <row r="4" spans="1:12" s="10" customFormat="1" ht="5.25" customHeight="1">
      <c r="B4" s="7"/>
      <c r="C4" s="7"/>
      <c r="D4" s="7"/>
      <c r="E4" s="8"/>
      <c r="F4" s="8"/>
      <c r="G4" s="8"/>
      <c r="H4" s="9"/>
      <c r="I4" s="9"/>
      <c r="K4" s="7"/>
      <c r="L4" s="7"/>
    </row>
    <row r="5" spans="1:12" s="6" customFormat="1" ht="15.75" customHeight="1">
      <c r="B5" s="969" t="s">
        <v>1079</v>
      </c>
    </row>
    <row r="6" spans="1:12" s="6" customFormat="1" ht="11.25" customHeight="1">
      <c r="B6" s="13"/>
      <c r="C6" s="14"/>
    </row>
    <row r="7" spans="1:12" s="6" customFormat="1" ht="45" customHeight="1">
      <c r="A7" s="241"/>
      <c r="B7" s="2500" t="s">
        <v>1080</v>
      </c>
      <c r="C7" s="2500"/>
      <c r="D7" s="2500"/>
      <c r="E7" s="2500"/>
      <c r="F7" s="2500"/>
      <c r="G7" s="2500"/>
      <c r="H7" s="2500"/>
    </row>
    <row r="8" spans="1:12" s="6" customFormat="1" ht="11.25" customHeight="1">
      <c r="A8" s="241"/>
      <c r="B8" s="187"/>
      <c r="C8" s="187"/>
      <c r="D8" s="187"/>
      <c r="E8" s="187"/>
      <c r="F8" s="187"/>
      <c r="G8" s="187"/>
      <c r="H8" s="187"/>
    </row>
    <row r="9" spans="1:12" ht="11.25" customHeight="1"/>
    <row r="10" spans="1:12" ht="11.25" customHeight="1">
      <c r="B10" s="15"/>
      <c r="D10" s="250" t="s">
        <v>557</v>
      </c>
      <c r="E10" s="250" t="s">
        <v>473</v>
      </c>
      <c r="F10" s="250"/>
      <c r="G10" s="250" t="s">
        <v>557</v>
      </c>
      <c r="H10" s="250" t="s">
        <v>473</v>
      </c>
    </row>
    <row r="11" spans="1:12" ht="11.25" customHeight="1">
      <c r="B11" s="2496" t="s">
        <v>286</v>
      </c>
      <c r="C11" s="2435"/>
      <c r="D11" s="65" t="s">
        <v>2469</v>
      </c>
      <c r="E11" s="65" t="s">
        <v>2469</v>
      </c>
      <c r="F11" s="65"/>
      <c r="G11" s="65" t="s">
        <v>27</v>
      </c>
      <c r="H11" s="65" t="s">
        <v>27</v>
      </c>
    </row>
    <row r="12" spans="1:12" ht="11.25" customHeight="1">
      <c r="B12" s="458">
        <v>1</v>
      </c>
      <c r="C12" s="341" t="s">
        <v>1081</v>
      </c>
      <c r="D12" s="486"/>
      <c r="E12" s="486"/>
      <c r="F12" s="486"/>
      <c r="G12" s="486"/>
      <c r="H12" s="486"/>
    </row>
    <row r="13" spans="1:12" ht="11.25" customHeight="1">
      <c r="B13" s="12">
        <v>2</v>
      </c>
      <c r="C13" s="238" t="s">
        <v>1082</v>
      </c>
      <c r="D13" s="80"/>
      <c r="E13" s="72"/>
      <c r="F13" s="72"/>
      <c r="G13" s="80"/>
      <c r="H13" s="72"/>
    </row>
    <row r="14" spans="1:12" ht="11.25" customHeight="1">
      <c r="B14" s="12">
        <v>3</v>
      </c>
      <c r="C14" s="238" t="s">
        <v>1083</v>
      </c>
      <c r="D14" s="80"/>
      <c r="E14" s="72"/>
      <c r="F14" s="72"/>
      <c r="G14" s="80"/>
      <c r="H14" s="72"/>
    </row>
    <row r="15" spans="1:12" ht="11.25" customHeight="1">
      <c r="B15" s="12">
        <v>4</v>
      </c>
      <c r="C15" s="238" t="s">
        <v>1084</v>
      </c>
      <c r="D15" s="195">
        <v>13672.7442863039</v>
      </c>
      <c r="E15" s="195">
        <v>3107.33668195159</v>
      </c>
      <c r="F15" s="195"/>
      <c r="G15" s="195">
        <v>12644.5980872405</v>
      </c>
      <c r="H15" s="195">
        <v>3130.1227282228901</v>
      </c>
    </row>
    <row r="16" spans="1:12" ht="11.25" customHeight="1">
      <c r="B16" s="27" t="s">
        <v>1085</v>
      </c>
      <c r="C16" s="238" t="s">
        <v>1086</v>
      </c>
      <c r="D16" s="1378"/>
      <c r="E16" s="1378"/>
      <c r="F16" s="1378"/>
      <c r="G16" s="1378"/>
      <c r="H16" s="1378"/>
    </row>
    <row r="17" spans="2:8" s="34" customFormat="1" ht="11.25" customHeight="1">
      <c r="B17" s="479">
        <v>5</v>
      </c>
      <c r="C17" s="685" t="s">
        <v>1087</v>
      </c>
      <c r="D17" s="1380">
        <v>13672.7442863039</v>
      </c>
      <c r="E17" s="1380">
        <v>3107.33668195159</v>
      </c>
      <c r="F17" s="1380"/>
      <c r="G17" s="1380">
        <v>12644.5980872405</v>
      </c>
      <c r="H17" s="1380">
        <v>3130.1227282228901</v>
      </c>
    </row>
    <row r="18" spans="2:8" ht="11.25" customHeight="1">
      <c r="B18" s="458"/>
    </row>
    <row r="19" spans="2:8" ht="11.25" customHeight="1">
      <c r="B19" s="12"/>
    </row>
    <row r="20" spans="2:8" ht="12" customHeight="1">
      <c r="B20" s="12"/>
      <c r="C20" s="2413"/>
      <c r="D20" s="2413"/>
      <c r="E20" s="70"/>
      <c r="F20" s="70"/>
      <c r="G20" s="70"/>
    </row>
    <row r="21" spans="2:8" ht="12" customHeight="1">
      <c r="B21" s="12"/>
      <c r="C21" s="2413"/>
      <c r="D21" s="2413"/>
      <c r="E21" s="71"/>
      <c r="F21" s="71"/>
      <c r="G21" s="71"/>
    </row>
    <row r="22" spans="2:8" ht="12" customHeight="1">
      <c r="B22" s="12"/>
      <c r="C22" s="66"/>
      <c r="D22" s="230"/>
      <c r="E22" s="221"/>
      <c r="F22" s="221"/>
      <c r="G22" s="221"/>
    </row>
    <row r="23" spans="2:8" ht="12" customHeight="1">
      <c r="B23" s="12"/>
      <c r="C23" s="66"/>
      <c r="D23" s="230"/>
      <c r="E23" s="72"/>
      <c r="F23" s="72"/>
      <c r="G23" s="72"/>
    </row>
    <row r="24" spans="2:8" ht="12" customHeight="1">
      <c r="B24" s="12"/>
      <c r="C24" s="66"/>
      <c r="D24" s="230"/>
      <c r="E24" s="72"/>
      <c r="F24" s="72" t="s">
        <v>287</v>
      </c>
      <c r="G24" s="72"/>
    </row>
    <row r="25" spans="2:8" ht="12" customHeight="1">
      <c r="B25" s="12"/>
      <c r="C25" s="66"/>
      <c r="D25" s="230"/>
      <c r="E25" s="72"/>
      <c r="F25" s="72"/>
      <c r="G25" s="72"/>
    </row>
    <row r="26" spans="2:8" ht="12" customHeight="1">
      <c r="B26" s="12"/>
      <c r="C26" s="70"/>
      <c r="D26" s="230"/>
      <c r="E26" s="72"/>
      <c r="F26" s="72"/>
      <c r="G26" s="72"/>
    </row>
    <row r="27" spans="2:8" ht="12" customHeight="1">
      <c r="B27" s="12"/>
      <c r="C27" s="66"/>
      <c r="D27" s="230"/>
      <c r="E27" s="72"/>
      <c r="F27" s="72"/>
      <c r="G27" s="72"/>
    </row>
    <row r="28" spans="2:8" ht="12" customHeight="1">
      <c r="B28" s="12"/>
      <c r="C28" s="3"/>
      <c r="D28" s="3"/>
      <c r="E28" s="3"/>
      <c r="F28" s="3"/>
      <c r="G28" s="3"/>
    </row>
    <row r="29" spans="2:8" ht="12" customHeight="1">
      <c r="B29" s="12"/>
    </row>
    <row r="30" spans="2:8" ht="12" customHeight="1">
      <c r="B30" s="12"/>
    </row>
    <row r="31" spans="2:8" ht="12" customHeight="1">
      <c r="B31" s="12"/>
    </row>
    <row r="32" spans="2:8" ht="12" customHeight="1">
      <c r="B32" s="12"/>
    </row>
    <row r="33" spans="2:11">
      <c r="B33" s="12"/>
    </row>
    <row r="34" spans="2:11">
      <c r="B34" s="12"/>
    </row>
    <row r="35" spans="2:11">
      <c r="B35" s="12"/>
    </row>
    <row r="36" spans="2:11">
      <c r="B36" s="12"/>
    </row>
    <row r="37" spans="2:11">
      <c r="B37" s="12"/>
    </row>
    <row r="38" spans="2:11">
      <c r="B38" s="12"/>
    </row>
    <row r="39" spans="2:11">
      <c r="B39" s="12"/>
    </row>
    <row r="40" spans="2:11">
      <c r="B40" s="12"/>
    </row>
    <row r="41" spans="2:11">
      <c r="B41" s="12"/>
    </row>
    <row r="42" spans="2:11" ht="15">
      <c r="B42" s="12"/>
      <c r="G42" s="6"/>
      <c r="H42" s="6"/>
      <c r="I42" s="6"/>
      <c r="J42" s="6"/>
      <c r="K42" s="6"/>
    </row>
    <row r="43" spans="2:11" ht="15">
      <c r="B43" s="12"/>
      <c r="G43" s="44"/>
      <c r="H43" s="44"/>
      <c r="I43" s="44"/>
      <c r="J43" s="45"/>
      <c r="K43" s="44"/>
    </row>
    <row r="44" spans="2:11" ht="15">
      <c r="B44" s="12"/>
      <c r="G44" s="44"/>
      <c r="H44" s="45"/>
      <c r="I44" s="44"/>
      <c r="J44" s="45"/>
      <c r="K44" s="45"/>
    </row>
    <row r="45" spans="2:11" ht="15">
      <c r="B45" s="12"/>
      <c r="G45" s="22"/>
      <c r="H45" s="46"/>
      <c r="I45" s="6"/>
      <c r="J45" s="46"/>
      <c r="K45" s="46"/>
    </row>
    <row r="46" spans="2:11" ht="15">
      <c r="B46" s="12"/>
      <c r="G46" s="47"/>
      <c r="H46" s="46"/>
      <c r="I46" s="6"/>
      <c r="J46" s="46"/>
      <c r="K46" s="46"/>
    </row>
    <row r="47" spans="2:11" ht="15">
      <c r="B47" s="12"/>
      <c r="G47" s="47"/>
      <c r="H47" s="46"/>
      <c r="I47" s="6"/>
      <c r="J47" s="46"/>
      <c r="K47" s="46"/>
    </row>
    <row r="48" spans="2:11" ht="15">
      <c r="B48" s="12"/>
      <c r="G48" s="47"/>
      <c r="H48" s="46"/>
      <c r="I48" s="6"/>
      <c r="J48" s="46"/>
      <c r="K48" s="46"/>
    </row>
    <row r="49" spans="2:11" ht="15">
      <c r="B49" s="12"/>
      <c r="G49" s="47"/>
      <c r="H49" s="46"/>
      <c r="I49" s="6"/>
      <c r="J49" s="46"/>
      <c r="K49" s="46"/>
    </row>
    <row r="50" spans="2:11" ht="15">
      <c r="B50" s="12"/>
      <c r="G50" s="47"/>
      <c r="H50" s="46"/>
      <c r="I50" s="6"/>
      <c r="J50" s="46"/>
      <c r="K50" s="46"/>
    </row>
    <row r="51" spans="2:11" ht="15">
      <c r="B51" s="12"/>
      <c r="G51" s="47"/>
      <c r="H51" s="46"/>
      <c r="I51" s="6"/>
      <c r="J51" s="46"/>
      <c r="K51" s="46"/>
    </row>
    <row r="52" spans="2:11" ht="15">
      <c r="B52" s="12"/>
      <c r="G52" s="48"/>
      <c r="H52" s="22"/>
      <c r="I52" s="6"/>
      <c r="J52" s="22"/>
      <c r="K52" s="22"/>
    </row>
    <row r="53" spans="2:11" ht="15">
      <c r="B53" s="12"/>
      <c r="G53" s="48"/>
      <c r="H53" s="22"/>
      <c r="I53" s="6"/>
      <c r="J53" s="22"/>
      <c r="K53" s="22"/>
    </row>
    <row r="54" spans="2:11" ht="15">
      <c r="B54" s="12"/>
      <c r="G54" s="47"/>
      <c r="H54" s="46"/>
      <c r="I54" s="6"/>
      <c r="J54" s="46"/>
      <c r="K54" s="46"/>
    </row>
    <row r="55" spans="2:11" ht="15">
      <c r="B55" s="12"/>
      <c r="G55" s="47"/>
      <c r="H55" s="46"/>
      <c r="I55" s="6"/>
      <c r="J55" s="46"/>
      <c r="K55" s="46"/>
    </row>
    <row r="56" spans="2:11" ht="15">
      <c r="B56" s="12"/>
      <c r="G56" s="47"/>
      <c r="H56" s="46"/>
      <c r="I56" s="6"/>
      <c r="J56" s="46"/>
      <c r="K56" s="46"/>
    </row>
    <row r="57" spans="2:11" ht="15">
      <c r="B57" s="12"/>
      <c r="G57" s="47"/>
      <c r="H57" s="46"/>
      <c r="I57" s="6"/>
      <c r="J57" s="46"/>
      <c r="K57" s="46"/>
    </row>
    <row r="58" spans="2:11" ht="15">
      <c r="B58" s="12"/>
      <c r="G58" s="47"/>
      <c r="H58" s="46"/>
      <c r="I58" s="6"/>
      <c r="J58" s="46"/>
      <c r="K58" s="46"/>
    </row>
    <row r="59" spans="2:11" ht="15">
      <c r="B59" s="12"/>
      <c r="G59" s="47"/>
      <c r="H59" s="46"/>
      <c r="I59" s="6"/>
      <c r="J59" s="46"/>
      <c r="K59" s="46"/>
    </row>
    <row r="60" spans="2:11" ht="15">
      <c r="B60" s="12"/>
      <c r="G60" s="47"/>
      <c r="H60" s="46"/>
      <c r="I60" s="6"/>
      <c r="J60" s="46"/>
      <c r="K60" s="46"/>
    </row>
    <row r="61" spans="2:11" ht="15">
      <c r="B61" s="12"/>
      <c r="G61" s="47"/>
      <c r="H61" s="46"/>
      <c r="I61" s="6"/>
      <c r="J61" s="46"/>
      <c r="K61" s="46"/>
    </row>
    <row r="62" spans="2:11" ht="15">
      <c r="B62" s="12"/>
      <c r="G62" s="22"/>
      <c r="H62" s="22"/>
      <c r="I62" s="6"/>
      <c r="J62" s="22"/>
      <c r="K62" s="22"/>
    </row>
    <row r="63" spans="2:11" ht="15">
      <c r="B63" s="12"/>
      <c r="G63" s="49"/>
      <c r="H63" s="49"/>
      <c r="I63" s="44"/>
      <c r="J63" s="22"/>
      <c r="K63" s="49"/>
    </row>
    <row r="64" spans="2:11">
      <c r="B64" s="12"/>
    </row>
    <row r="65" spans="2:2">
      <c r="B65" s="12"/>
    </row>
    <row r="66" spans="2:2">
      <c r="B66" s="12"/>
    </row>
    <row r="67" spans="2:2">
      <c r="B67" s="12"/>
    </row>
    <row r="74" spans="2:2">
      <c r="B74" s="20"/>
    </row>
    <row r="75" spans="2:2">
      <c r="B75" s="20"/>
    </row>
    <row r="76" spans="2:2">
      <c r="B76" s="21"/>
    </row>
    <row r="77" spans="2:2">
      <c r="B77" s="12"/>
    </row>
    <row r="78" spans="2:2">
      <c r="B78" s="12"/>
    </row>
    <row r="79" spans="2:2">
      <c r="B79" s="12"/>
    </row>
    <row r="80" spans="2:2">
      <c r="B80" s="12"/>
    </row>
    <row r="81" spans="2:2">
      <c r="B81" s="12"/>
    </row>
    <row r="82" spans="2:2">
      <c r="B82" s="12"/>
    </row>
    <row r="83" spans="2:2">
      <c r="B83" s="12"/>
    </row>
    <row r="84" spans="2:2">
      <c r="B84" s="12"/>
    </row>
    <row r="85" spans="2:2">
      <c r="B85" s="23"/>
    </row>
    <row r="86" spans="2:2">
      <c r="B86" s="23"/>
    </row>
    <row r="87" spans="2:2">
      <c r="B87" s="23"/>
    </row>
    <row r="88" spans="2:2">
      <c r="B88" s="23"/>
    </row>
    <row r="89" spans="2:2">
      <c r="B89" s="23"/>
    </row>
    <row r="90" spans="2:2">
      <c r="B90" s="23"/>
    </row>
    <row r="91" spans="2:2">
      <c r="B91" s="23"/>
    </row>
    <row r="92" spans="2:2">
      <c r="B92" s="23"/>
    </row>
  </sheetData>
  <mergeCells count="4">
    <mergeCell ref="C20:D21"/>
    <mergeCell ref="B3:I3"/>
    <mergeCell ref="B11:C11"/>
    <mergeCell ref="B7:H7"/>
  </mergeCells>
  <hyperlinks>
    <hyperlink ref="B3" location="Contents!A1" display="Back to index page" xr:uid="{00000000-0004-0000-23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45">
    <tabColor rgb="FF007272"/>
  </sheetPr>
  <dimension ref="A1:T86"/>
  <sheetViews>
    <sheetView showGridLines="0" showRowColHeaders="0" zoomScaleNormal="100" workbookViewId="0"/>
  </sheetViews>
  <sheetFormatPr baseColWidth="10" defaultColWidth="12.5703125" defaultRowHeight="11.25"/>
  <cols>
    <col min="1" max="1" width="2.5703125" style="18" customWidth="1"/>
    <col min="2" max="2" width="25.42578125" style="25" customWidth="1"/>
    <col min="3" max="3" width="23.5703125" style="25" customWidth="1"/>
    <col min="4" max="10" width="15.5703125" style="25" customWidth="1"/>
    <col min="11" max="11" width="35.42578125" style="25" customWidth="1"/>
    <col min="12" max="16384" width="12.5703125" style="25"/>
  </cols>
  <sheetData>
    <row r="1" spans="1:16" s="10" customFormat="1" ht="11.25" customHeight="1">
      <c r="A1" s="7"/>
      <c r="B1" s="7"/>
      <c r="C1" s="7"/>
      <c r="D1" s="8"/>
      <c r="E1" s="8"/>
      <c r="F1" s="8"/>
      <c r="G1" s="8"/>
      <c r="H1" s="8"/>
      <c r="I1" s="8"/>
      <c r="J1" s="8"/>
    </row>
    <row r="2" spans="1:16" s="10" customFormat="1" ht="5.25" customHeight="1">
      <c r="A2" s="7"/>
      <c r="B2" s="7"/>
      <c r="C2" s="7"/>
      <c r="D2" s="8"/>
      <c r="E2" s="8"/>
      <c r="F2" s="9"/>
      <c r="G2" s="9"/>
      <c r="H2" s="9"/>
    </row>
    <row r="3" spans="1:16" s="12" customFormat="1" ht="12.75" customHeight="1">
      <c r="A3" s="11"/>
      <c r="B3" s="2373" t="s">
        <v>280</v>
      </c>
      <c r="C3" s="2373"/>
      <c r="D3" s="2373"/>
      <c r="E3" s="2373"/>
      <c r="F3" s="2373"/>
      <c r="G3" s="2373"/>
      <c r="H3" s="2373"/>
    </row>
    <row r="4" spans="1:16" s="10" customFormat="1" ht="5.25" customHeight="1">
      <c r="A4" s="7"/>
      <c r="B4" s="7"/>
      <c r="C4" s="7"/>
      <c r="D4" s="8"/>
      <c r="E4" s="8"/>
      <c r="F4" s="9"/>
      <c r="G4" s="9"/>
      <c r="H4" s="9"/>
      <c r="J4" s="7"/>
      <c r="K4" s="7"/>
    </row>
    <row r="5" spans="1:16" s="6" customFormat="1" ht="15.75" customHeight="1">
      <c r="A5" s="13"/>
      <c r="B5" s="969" t="s">
        <v>1094</v>
      </c>
    </row>
    <row r="6" spans="1:16" ht="11.25" customHeight="1">
      <c r="A6" s="13"/>
      <c r="B6" s="14"/>
      <c r="C6" s="6"/>
      <c r="D6" s="6"/>
      <c r="E6" s="6"/>
      <c r="F6" s="6"/>
      <c r="G6" s="6"/>
      <c r="H6" s="6"/>
      <c r="I6" s="6"/>
      <c r="J6" s="6"/>
    </row>
    <row r="7" spans="1:16" ht="11.25" customHeight="1">
      <c r="A7" s="13"/>
      <c r="B7" s="2533" t="s">
        <v>3142</v>
      </c>
      <c r="C7" s="2533"/>
      <c r="D7" s="2533"/>
      <c r="E7" s="2533"/>
      <c r="F7" s="2533"/>
      <c r="G7" s="2533"/>
      <c r="H7" s="2533"/>
      <c r="I7" s="2533"/>
      <c r="J7" s="2533"/>
      <c r="K7" s="65"/>
    </row>
    <row r="8" spans="1:16" ht="11.25" customHeight="1">
      <c r="A8" s="13"/>
      <c r="B8" s="338"/>
      <c r="C8" s="338"/>
      <c r="D8" s="338"/>
      <c r="E8" s="338"/>
      <c r="F8" s="338"/>
      <c r="G8" s="338"/>
      <c r="H8" s="338"/>
      <c r="I8" s="338"/>
      <c r="J8" s="338"/>
      <c r="K8" s="65"/>
    </row>
    <row r="9" spans="1:16" ht="11.25" customHeight="1"/>
    <row r="10" spans="1:16" ht="11.25" customHeight="1">
      <c r="A10" s="29"/>
      <c r="B10" s="2491" t="s">
        <v>2662</v>
      </c>
      <c r="C10" s="2492"/>
      <c r="D10" s="616" t="s">
        <v>292</v>
      </c>
      <c r="E10" s="616" t="s">
        <v>294</v>
      </c>
      <c r="F10" s="616" t="s">
        <v>296</v>
      </c>
      <c r="G10" s="616" t="s">
        <v>298</v>
      </c>
      <c r="H10" s="616" t="s">
        <v>303</v>
      </c>
      <c r="I10" s="616" t="s">
        <v>310</v>
      </c>
      <c r="J10" s="616" t="s">
        <v>312</v>
      </c>
      <c r="N10" s="3"/>
      <c r="O10" s="3"/>
      <c r="P10" s="3"/>
    </row>
    <row r="11" spans="1:16" ht="11.25" customHeight="1">
      <c r="A11" s="15"/>
      <c r="B11" s="385"/>
      <c r="C11" s="248"/>
      <c r="D11" s="487"/>
      <c r="E11" s="65" t="s">
        <v>1095</v>
      </c>
      <c r="F11" s="487"/>
      <c r="G11" s="65" t="s">
        <v>1095</v>
      </c>
      <c r="H11" s="424" t="s">
        <v>1095</v>
      </c>
      <c r="I11" s="487" t="s">
        <v>931</v>
      </c>
      <c r="J11" s="424" t="s">
        <v>932</v>
      </c>
      <c r="N11" s="3"/>
      <c r="O11" s="3"/>
      <c r="P11" s="3"/>
    </row>
    <row r="12" spans="1:16" ht="11.25" customHeight="1">
      <c r="A12" s="15"/>
      <c r="B12" s="385"/>
      <c r="C12" s="248"/>
      <c r="D12" s="65"/>
      <c r="E12" s="65" t="s">
        <v>934</v>
      </c>
      <c r="F12" s="65"/>
      <c r="G12" s="65" t="s">
        <v>935</v>
      </c>
      <c r="H12" s="424" t="s">
        <v>1096</v>
      </c>
      <c r="I12" s="65" t="s">
        <v>1097</v>
      </c>
      <c r="J12" s="424" t="s">
        <v>1098</v>
      </c>
      <c r="N12" s="3"/>
      <c r="O12" s="3"/>
      <c r="P12" s="3"/>
    </row>
    <row r="13" spans="1:16" ht="11.25" customHeight="1">
      <c r="A13" s="15"/>
      <c r="B13" s="1343" t="s">
        <v>286</v>
      </c>
      <c r="C13" s="1374" t="s">
        <v>1099</v>
      </c>
      <c r="D13" s="1316" t="s">
        <v>557</v>
      </c>
      <c r="E13" s="65" t="s">
        <v>937</v>
      </c>
      <c r="F13" s="1316" t="s">
        <v>1100</v>
      </c>
      <c r="G13" s="1316" t="s">
        <v>937</v>
      </c>
      <c r="H13" s="1335" t="s">
        <v>938</v>
      </c>
      <c r="I13" s="1316" t="s">
        <v>473</v>
      </c>
      <c r="J13" s="1335" t="s">
        <v>1101</v>
      </c>
      <c r="O13" s="3"/>
      <c r="P13" s="3"/>
    </row>
    <row r="14" spans="1:16" ht="15" customHeight="1">
      <c r="A14" s="12"/>
      <c r="B14" s="2199" t="s">
        <v>3040</v>
      </c>
      <c r="C14" s="488" t="s">
        <v>1103</v>
      </c>
      <c r="D14" s="488"/>
      <c r="E14" s="488"/>
      <c r="F14" s="488"/>
      <c r="G14" s="488"/>
      <c r="H14" s="488"/>
      <c r="I14" s="488"/>
      <c r="J14" s="488"/>
      <c r="O14" s="3"/>
      <c r="P14" s="3"/>
    </row>
    <row r="15" spans="1:16" ht="11.25" customHeight="1">
      <c r="A15" s="12"/>
      <c r="B15" s="239">
        <v>1</v>
      </c>
      <c r="C15" s="239" t="s">
        <v>939</v>
      </c>
      <c r="D15" s="543">
        <v>3495.0263630899999</v>
      </c>
      <c r="E15" s="508">
        <v>9.6000000000000002E-2</v>
      </c>
      <c r="F15" s="543">
        <v>52</v>
      </c>
      <c r="G15" s="360">
        <v>40</v>
      </c>
      <c r="H15" s="360">
        <v>2.38944</v>
      </c>
      <c r="I15" s="543">
        <v>876.71985977999998</v>
      </c>
      <c r="J15" s="497">
        <v>25.085000000000001</v>
      </c>
      <c r="K15" s="499"/>
      <c r="N15" s="161"/>
      <c r="O15" s="3"/>
      <c r="P15" s="3"/>
    </row>
    <row r="16" spans="1:16" ht="11.25" customHeight="1">
      <c r="A16" s="12"/>
      <c r="B16" s="239">
        <v>2</v>
      </c>
      <c r="C16" s="239" t="s">
        <v>940</v>
      </c>
      <c r="D16" s="543">
        <v>1267.17105799</v>
      </c>
      <c r="E16" s="508">
        <v>0.21299999999999999</v>
      </c>
      <c r="F16" s="543">
        <v>36</v>
      </c>
      <c r="G16" s="360">
        <v>40</v>
      </c>
      <c r="H16" s="360">
        <v>1.8535900000000001</v>
      </c>
      <c r="I16" s="543">
        <v>441.90937336000002</v>
      </c>
      <c r="J16" s="497">
        <v>34.874000000000002</v>
      </c>
      <c r="K16" s="499"/>
      <c r="N16" s="161"/>
      <c r="O16" s="3"/>
      <c r="P16" s="3"/>
    </row>
    <row r="17" spans="1:16" ht="11.25" customHeight="1">
      <c r="A17" s="12"/>
      <c r="B17" s="239">
        <v>3</v>
      </c>
      <c r="C17" s="239" t="s">
        <v>941</v>
      </c>
      <c r="D17" s="543">
        <v>1966.4174526500001</v>
      </c>
      <c r="E17" s="508">
        <v>0.38100000000000001</v>
      </c>
      <c r="F17" s="543">
        <v>70</v>
      </c>
      <c r="G17" s="360">
        <v>40</v>
      </c>
      <c r="H17" s="360">
        <v>2.0348700000000002</v>
      </c>
      <c r="I17" s="543">
        <v>966.47764289999998</v>
      </c>
      <c r="J17" s="497">
        <v>49.149000000000001</v>
      </c>
      <c r="K17" s="499"/>
      <c r="N17" s="161"/>
      <c r="O17" s="3"/>
      <c r="P17" s="3"/>
    </row>
    <row r="18" spans="1:16" ht="11.25" customHeight="1">
      <c r="A18" s="12"/>
      <c r="B18" s="239">
        <v>4</v>
      </c>
      <c r="C18" s="239" t="s">
        <v>942</v>
      </c>
      <c r="D18" s="543">
        <v>560.35212925999997</v>
      </c>
      <c r="E18" s="508">
        <v>0.65500000000000003</v>
      </c>
      <c r="F18" s="543">
        <v>26</v>
      </c>
      <c r="G18" s="360">
        <v>40</v>
      </c>
      <c r="H18" s="360">
        <v>1.54297</v>
      </c>
      <c r="I18" s="543">
        <v>331.1926373</v>
      </c>
      <c r="J18" s="497">
        <v>59.103999999999999</v>
      </c>
      <c r="K18" s="499"/>
      <c r="N18" s="161"/>
      <c r="O18" s="3"/>
      <c r="P18" s="3"/>
    </row>
    <row r="19" spans="1:16" ht="11.25" customHeight="1">
      <c r="A19" s="12"/>
      <c r="B19" s="239">
        <v>5</v>
      </c>
      <c r="C19" s="239" t="s">
        <v>943</v>
      </c>
      <c r="D19" s="543">
        <v>1230.0557859600001</v>
      </c>
      <c r="E19" s="508">
        <v>1.345</v>
      </c>
      <c r="F19" s="543">
        <v>59</v>
      </c>
      <c r="G19" s="360">
        <v>40</v>
      </c>
      <c r="H19" s="360">
        <v>1.31484</v>
      </c>
      <c r="I19" s="543">
        <v>927.24010921000001</v>
      </c>
      <c r="J19" s="497">
        <v>75.382000000000005</v>
      </c>
      <c r="K19" s="499"/>
      <c r="N19" s="161"/>
      <c r="O19" s="3"/>
      <c r="P19" s="3"/>
    </row>
    <row r="20" spans="1:16" ht="11.25" customHeight="1">
      <c r="A20" s="12"/>
      <c r="B20" s="239">
        <v>6</v>
      </c>
      <c r="C20" s="239" t="s">
        <v>944</v>
      </c>
      <c r="D20" s="543">
        <v>385.23098599000002</v>
      </c>
      <c r="E20" s="897">
        <v>4.0330000000000004</v>
      </c>
      <c r="F20" s="899">
        <v>10</v>
      </c>
      <c r="G20" s="898">
        <v>40</v>
      </c>
      <c r="H20" s="898">
        <v>2.9654600000000002</v>
      </c>
      <c r="I20" s="702">
        <v>497.99446589000001</v>
      </c>
      <c r="J20" s="497">
        <v>129.27199999999999</v>
      </c>
      <c r="K20" s="499"/>
      <c r="N20" s="161"/>
      <c r="O20" s="3"/>
      <c r="P20" s="3"/>
    </row>
    <row r="21" spans="1:16" ht="11.25" customHeight="1">
      <c r="A21" s="12"/>
      <c r="B21" s="239">
        <v>7</v>
      </c>
      <c r="C21" s="239" t="s">
        <v>945</v>
      </c>
      <c r="D21" s="543">
        <v>0</v>
      </c>
      <c r="E21" s="897"/>
      <c r="F21" s="899"/>
      <c r="G21" s="898"/>
      <c r="H21" s="898"/>
      <c r="I21" s="702">
        <v>0</v>
      </c>
      <c r="J21" s="1515"/>
      <c r="K21" s="499"/>
      <c r="N21" s="161"/>
      <c r="O21" s="3"/>
      <c r="P21" s="3"/>
    </row>
    <row r="22" spans="1:16" ht="11.25" customHeight="1">
      <c r="A22" s="12"/>
      <c r="B22" s="239">
        <v>8</v>
      </c>
      <c r="C22" s="239" t="s">
        <v>946</v>
      </c>
      <c r="D22" s="1384">
        <v>16.051887799999999</v>
      </c>
      <c r="E22" s="898">
        <v>100</v>
      </c>
      <c r="F22" s="1513">
        <v>2</v>
      </c>
      <c r="G22" s="898">
        <v>40</v>
      </c>
      <c r="H22" s="898">
        <v>1.28315</v>
      </c>
      <c r="I22" s="1385">
        <v>0</v>
      </c>
      <c r="J22" s="1515"/>
      <c r="K22" s="1814"/>
      <c r="N22" s="161"/>
      <c r="O22" s="3"/>
      <c r="P22" s="3"/>
    </row>
    <row r="23" spans="1:16" ht="11.25" customHeight="1">
      <c r="A23" s="12"/>
      <c r="B23" s="752">
        <v>9</v>
      </c>
      <c r="C23" s="752" t="s">
        <v>3043</v>
      </c>
      <c r="D23" s="753">
        <v>8920.3056627400001</v>
      </c>
      <c r="E23" s="2215">
        <v>0.73299999999999998</v>
      </c>
      <c r="F23" s="2216">
        <v>255</v>
      </c>
      <c r="G23" s="2213">
        <v>40</v>
      </c>
      <c r="H23" s="2213">
        <v>2.0566900000000001</v>
      </c>
      <c r="I23" s="753">
        <v>4041.5340884399998</v>
      </c>
      <c r="J23" s="742">
        <v>45.307000000000002</v>
      </c>
      <c r="K23" s="1814"/>
      <c r="N23" s="161"/>
      <c r="O23" s="3"/>
      <c r="P23" s="3"/>
    </row>
    <row r="24" spans="1:16" ht="15" customHeight="1">
      <c r="A24" s="12"/>
      <c r="B24" s="889" t="s">
        <v>3041</v>
      </c>
      <c r="C24" s="242" t="s">
        <v>1103</v>
      </c>
      <c r="D24" s="327"/>
      <c r="E24" s="2217"/>
      <c r="F24" s="2218"/>
      <c r="G24" s="2217"/>
      <c r="H24" s="2217"/>
      <c r="I24" s="327"/>
      <c r="J24" s="1516"/>
      <c r="K24" s="3"/>
      <c r="N24" s="161"/>
      <c r="O24" s="3"/>
      <c r="P24" s="3"/>
    </row>
    <row r="25" spans="1:16" ht="11.25" customHeight="1">
      <c r="A25" s="12"/>
      <c r="B25" s="239">
        <v>1</v>
      </c>
      <c r="C25" s="239" t="s">
        <v>939</v>
      </c>
      <c r="D25" s="702">
        <v>42.514264480000001</v>
      </c>
      <c r="E25" s="2217">
        <v>0.13</v>
      </c>
      <c r="F25" s="2219">
        <v>7</v>
      </c>
      <c r="G25" s="2217">
        <v>37.764000000000003</v>
      </c>
      <c r="H25" s="2217">
        <v>2.0551300000000001</v>
      </c>
      <c r="I25" s="702">
        <v>11.20761821</v>
      </c>
      <c r="J25" s="1108">
        <v>26.361999999999998</v>
      </c>
      <c r="K25" s="3"/>
      <c r="N25" s="161"/>
      <c r="O25" s="3"/>
      <c r="P25" s="3"/>
    </row>
    <row r="26" spans="1:16" ht="11.25" customHeight="1">
      <c r="A26" s="12"/>
      <c r="B26" s="239">
        <v>2</v>
      </c>
      <c r="C26" s="239" t="s">
        <v>940</v>
      </c>
      <c r="D26" s="702">
        <v>86.80039712</v>
      </c>
      <c r="E26" s="2217">
        <v>0.217</v>
      </c>
      <c r="F26" s="2219">
        <v>4</v>
      </c>
      <c r="G26" s="2217">
        <v>33.523000000000003</v>
      </c>
      <c r="H26" s="2217">
        <v>4.5973199999999999</v>
      </c>
      <c r="I26" s="702">
        <v>41.580303469999997</v>
      </c>
      <c r="J26" s="1108">
        <v>47.902999999999999</v>
      </c>
      <c r="N26" s="161"/>
      <c r="O26" s="3"/>
      <c r="P26" s="3"/>
    </row>
    <row r="27" spans="1:16" ht="11.25" customHeight="1">
      <c r="A27" s="12"/>
      <c r="B27" s="239">
        <v>3</v>
      </c>
      <c r="C27" s="239" t="s">
        <v>941</v>
      </c>
      <c r="D27" s="702">
        <v>161.22631475</v>
      </c>
      <c r="E27" s="2217">
        <v>0.313</v>
      </c>
      <c r="F27" s="2219">
        <v>21</v>
      </c>
      <c r="G27" s="2217">
        <v>26.991</v>
      </c>
      <c r="H27" s="2217">
        <v>4.6444200000000002</v>
      </c>
      <c r="I27" s="702">
        <v>60.38097612</v>
      </c>
      <c r="J27" s="1108">
        <v>37.451000000000001</v>
      </c>
      <c r="N27" s="161"/>
      <c r="O27" s="3"/>
      <c r="P27" s="3"/>
    </row>
    <row r="28" spans="1:16" ht="11.25" customHeight="1">
      <c r="A28" s="12"/>
      <c r="B28" s="239">
        <v>4</v>
      </c>
      <c r="C28" s="239" t="s">
        <v>942</v>
      </c>
      <c r="D28" s="702">
        <v>299.39124075000001</v>
      </c>
      <c r="E28" s="2217">
        <v>0.64</v>
      </c>
      <c r="F28" s="2219">
        <v>23</v>
      </c>
      <c r="G28" s="2217">
        <v>26.800999999999998</v>
      </c>
      <c r="H28" s="2217">
        <v>4.7728799999999998</v>
      </c>
      <c r="I28" s="702">
        <v>160.48443852</v>
      </c>
      <c r="J28" s="1108">
        <v>53.603999999999999</v>
      </c>
      <c r="K28" s="543"/>
      <c r="L28" s="2211"/>
      <c r="N28" s="161"/>
      <c r="O28" s="3"/>
      <c r="P28" s="3"/>
    </row>
    <row r="29" spans="1:16" ht="11.25" customHeight="1">
      <c r="A29" s="12"/>
      <c r="B29" s="239">
        <v>5</v>
      </c>
      <c r="C29" s="239" t="s">
        <v>943</v>
      </c>
      <c r="D29" s="702">
        <v>972.90313836999997</v>
      </c>
      <c r="E29" s="2217">
        <v>1.1819999999999999</v>
      </c>
      <c r="F29" s="2219">
        <v>38</v>
      </c>
      <c r="G29" s="2217">
        <v>24.196999999999999</v>
      </c>
      <c r="H29" s="2217">
        <v>4.2953099999999997</v>
      </c>
      <c r="I29" s="702">
        <v>572.84791045999998</v>
      </c>
      <c r="J29" s="1108">
        <v>58.88</v>
      </c>
      <c r="N29" s="161"/>
    </row>
    <row r="30" spans="1:16" ht="11.25" customHeight="1">
      <c r="A30" s="12"/>
      <c r="B30" s="239">
        <v>6</v>
      </c>
      <c r="C30" s="239" t="s">
        <v>944</v>
      </c>
      <c r="D30" s="702">
        <v>200.33859797</v>
      </c>
      <c r="E30" s="2217">
        <v>3.8109999999999999</v>
      </c>
      <c r="F30" s="2219">
        <v>12</v>
      </c>
      <c r="G30" s="2217">
        <v>15.641999999999999</v>
      </c>
      <c r="H30" s="2217">
        <v>3.4543900000000001</v>
      </c>
      <c r="I30" s="702">
        <v>74.553276409999995</v>
      </c>
      <c r="J30" s="1501">
        <v>37.213999999999999</v>
      </c>
      <c r="N30" s="161"/>
    </row>
    <row r="31" spans="1:16" ht="11.25" customHeight="1">
      <c r="A31" s="12"/>
      <c r="B31" s="239">
        <v>7</v>
      </c>
      <c r="C31" s="239" t="s">
        <v>945</v>
      </c>
      <c r="D31" s="702">
        <v>0</v>
      </c>
      <c r="E31" s="2217"/>
      <c r="F31" s="2219"/>
      <c r="G31" s="2217"/>
      <c r="H31" s="2217"/>
      <c r="I31" s="702">
        <v>0</v>
      </c>
      <c r="J31" s="299"/>
      <c r="N31" s="161"/>
    </row>
    <row r="32" spans="1:16" ht="11.25" customHeight="1">
      <c r="A32" s="12"/>
      <c r="B32" s="239">
        <v>8</v>
      </c>
      <c r="C32" s="239" t="s">
        <v>946</v>
      </c>
      <c r="D32" s="702">
        <v>13.02566772</v>
      </c>
      <c r="E32" s="2217">
        <v>100</v>
      </c>
      <c r="F32" s="2219">
        <v>1</v>
      </c>
      <c r="G32" s="2217">
        <v>12.5</v>
      </c>
      <c r="H32" s="2217">
        <v>4.109</v>
      </c>
      <c r="I32" s="702">
        <v>20.35260581</v>
      </c>
      <c r="J32" s="1108">
        <v>156.25</v>
      </c>
      <c r="K32" s="1115"/>
      <c r="L32" s="2211"/>
      <c r="N32" s="161"/>
    </row>
    <row r="33" spans="1:14" ht="11.25" customHeight="1">
      <c r="A33" s="12"/>
      <c r="B33" s="752">
        <v>9</v>
      </c>
      <c r="C33" s="752" t="s">
        <v>1106</v>
      </c>
      <c r="D33" s="753">
        <v>1776.1996211600001</v>
      </c>
      <c r="E33" s="2213">
        <v>1.96</v>
      </c>
      <c r="F33" s="2216">
        <v>106</v>
      </c>
      <c r="G33" s="2213">
        <v>24.619</v>
      </c>
      <c r="H33" s="2213">
        <v>4.2724200000000003</v>
      </c>
      <c r="I33" s="753">
        <v>941.40712900000005</v>
      </c>
      <c r="J33" s="1514">
        <v>53.000999999999998</v>
      </c>
      <c r="K33" s="2212"/>
      <c r="L33" s="2211"/>
    </row>
    <row r="34" spans="1:14" ht="15" customHeight="1">
      <c r="A34" s="12"/>
      <c r="B34" s="2200" t="s">
        <v>3039</v>
      </c>
      <c r="C34" s="242" t="s">
        <v>1103</v>
      </c>
      <c r="D34" s="327"/>
      <c r="E34" s="2217"/>
      <c r="F34" s="2218"/>
      <c r="G34" s="2217"/>
      <c r="H34" s="2217"/>
      <c r="I34" s="327"/>
      <c r="J34" s="1516"/>
      <c r="K34" s="1115"/>
      <c r="L34" s="2211"/>
      <c r="N34" s="67"/>
    </row>
    <row r="35" spans="1:14" ht="11.25" customHeight="1">
      <c r="A35" s="12"/>
      <c r="B35" s="239">
        <v>1</v>
      </c>
      <c r="C35" s="239" t="s">
        <v>939</v>
      </c>
      <c r="D35" s="702">
        <v>1898.01531441</v>
      </c>
      <c r="E35" s="2217">
        <v>8.3000000000000004E-2</v>
      </c>
      <c r="F35" s="2219">
        <v>77</v>
      </c>
      <c r="G35" s="2217">
        <v>35.484999999999999</v>
      </c>
      <c r="H35" s="2217">
        <v>1.81976</v>
      </c>
      <c r="I35" s="702">
        <v>276.48555084999998</v>
      </c>
      <c r="J35" s="1108">
        <v>14.567</v>
      </c>
      <c r="K35" s="1115"/>
      <c r="L35" s="506"/>
    </row>
    <row r="36" spans="1:14" ht="11.25" customHeight="1">
      <c r="A36" s="12"/>
      <c r="B36" s="239">
        <v>2</v>
      </c>
      <c r="C36" s="239" t="s">
        <v>940</v>
      </c>
      <c r="D36" s="702">
        <v>1234.4622028199999</v>
      </c>
      <c r="E36" s="2217">
        <v>0.19500000000000001</v>
      </c>
      <c r="F36" s="2219">
        <v>48</v>
      </c>
      <c r="G36" s="2217">
        <v>27.571999999999999</v>
      </c>
      <c r="H36" s="2217">
        <v>3.7227199999999998</v>
      </c>
      <c r="I36" s="702">
        <v>399.37171671999999</v>
      </c>
      <c r="J36" s="1108">
        <v>32.351999999999997</v>
      </c>
      <c r="K36" s="506"/>
      <c r="L36" s="2211"/>
    </row>
    <row r="37" spans="1:14" ht="11.25" customHeight="1">
      <c r="A37" s="12"/>
      <c r="B37" s="239">
        <v>3</v>
      </c>
      <c r="C37" s="239" t="s">
        <v>941</v>
      </c>
      <c r="D37" s="702">
        <v>2307.1321892400001</v>
      </c>
      <c r="E37" s="2217">
        <v>0.38700000000000001</v>
      </c>
      <c r="F37" s="2219">
        <v>369</v>
      </c>
      <c r="G37" s="2217">
        <v>28.228999999999999</v>
      </c>
      <c r="H37" s="2217">
        <v>1.95539</v>
      </c>
      <c r="I37" s="702">
        <v>741.92375336999999</v>
      </c>
      <c r="J37" s="1108">
        <v>32.158000000000001</v>
      </c>
      <c r="K37" s="2214"/>
      <c r="L37" s="2211"/>
    </row>
    <row r="38" spans="1:14" ht="11.25" customHeight="1">
      <c r="A38" s="12"/>
      <c r="B38" s="239">
        <v>4</v>
      </c>
      <c r="C38" s="239" t="s">
        <v>942</v>
      </c>
      <c r="D38" s="702">
        <v>917.81254291000005</v>
      </c>
      <c r="E38" s="2217">
        <v>0.61399999999999999</v>
      </c>
      <c r="F38" s="2219">
        <v>283</v>
      </c>
      <c r="G38" s="2217">
        <v>31.87</v>
      </c>
      <c r="H38" s="2217">
        <v>1.95888</v>
      </c>
      <c r="I38" s="702">
        <v>403.49490041000001</v>
      </c>
      <c r="J38" s="1108">
        <v>43.963000000000001</v>
      </c>
      <c r="K38" s="506"/>
      <c r="L38" s="2211"/>
    </row>
    <row r="39" spans="1:14" ht="11.25" customHeight="1">
      <c r="A39" s="12"/>
      <c r="B39" s="239">
        <v>5</v>
      </c>
      <c r="C39" s="239" t="s">
        <v>943</v>
      </c>
      <c r="D39" s="702">
        <v>2649.97531729</v>
      </c>
      <c r="E39" s="2217">
        <v>1.175</v>
      </c>
      <c r="F39" s="2219">
        <v>437</v>
      </c>
      <c r="G39" s="2217">
        <v>30.699000000000002</v>
      </c>
      <c r="H39" s="2217">
        <v>2.1108600000000002</v>
      </c>
      <c r="I39" s="702">
        <v>1558.76253834</v>
      </c>
      <c r="J39" s="1108">
        <v>58.822000000000003</v>
      </c>
      <c r="K39" s="3"/>
    </row>
    <row r="40" spans="1:14" ht="11.25" customHeight="1">
      <c r="A40" s="12"/>
      <c r="B40" s="239">
        <v>6</v>
      </c>
      <c r="C40" s="239" t="s">
        <v>944</v>
      </c>
      <c r="D40" s="702">
        <v>1073.7695971999999</v>
      </c>
      <c r="E40" s="2217">
        <v>4.4880000000000004</v>
      </c>
      <c r="F40" s="2219">
        <v>166</v>
      </c>
      <c r="G40" s="2217">
        <v>30.85</v>
      </c>
      <c r="H40" s="2217">
        <v>1.6682399999999999</v>
      </c>
      <c r="I40" s="702">
        <v>952.75868252999999</v>
      </c>
      <c r="J40" s="1108">
        <v>88.73</v>
      </c>
    </row>
    <row r="41" spans="1:14" ht="11.25" customHeight="1">
      <c r="A41" s="12"/>
      <c r="B41" s="239">
        <v>7</v>
      </c>
      <c r="C41" s="239" t="s">
        <v>945</v>
      </c>
      <c r="D41" s="702">
        <v>935.10630905000005</v>
      </c>
      <c r="E41" s="2217">
        <v>10.488</v>
      </c>
      <c r="F41" s="2219">
        <v>8</v>
      </c>
      <c r="G41" s="2217">
        <v>28.602</v>
      </c>
      <c r="H41" s="2217">
        <v>0.14321</v>
      </c>
      <c r="I41" s="702">
        <v>1006.65723586</v>
      </c>
      <c r="J41" s="299">
        <v>107.652</v>
      </c>
      <c r="K41" s="3"/>
    </row>
    <row r="42" spans="1:14" ht="11.25" customHeight="1">
      <c r="A42" s="12"/>
      <c r="B42" s="239">
        <v>8</v>
      </c>
      <c r="C42" s="239" t="s">
        <v>946</v>
      </c>
      <c r="D42" s="702">
        <v>15.79890458</v>
      </c>
      <c r="E42" s="2217">
        <v>100</v>
      </c>
      <c r="F42" s="2219">
        <v>13</v>
      </c>
      <c r="G42" s="2217">
        <v>39.488</v>
      </c>
      <c r="H42" s="2217">
        <v>2.61131</v>
      </c>
      <c r="I42" s="702">
        <v>77.97941582</v>
      </c>
      <c r="J42" s="1108">
        <v>493.57499999999999</v>
      </c>
      <c r="K42" s="3"/>
    </row>
    <row r="43" spans="1:14" ht="11.25" customHeight="1">
      <c r="A43" s="12"/>
      <c r="B43" s="752">
        <v>9</v>
      </c>
      <c r="C43" s="752" t="s">
        <v>3042</v>
      </c>
      <c r="D43" s="753">
        <v>11032.072377500001</v>
      </c>
      <c r="E43" s="2213">
        <v>1.92</v>
      </c>
      <c r="F43" s="2216">
        <v>1401</v>
      </c>
      <c r="G43" s="2213">
        <v>30.603000000000002</v>
      </c>
      <c r="H43" s="2213">
        <v>1.9868399999999999</v>
      </c>
      <c r="I43" s="753">
        <v>5417.4337938999997</v>
      </c>
      <c r="J43" s="1514">
        <v>49.106000000000002</v>
      </c>
      <c r="K43" s="1822"/>
    </row>
    <row r="44" spans="1:14" s="34" customFormat="1" ht="11.25" customHeight="1">
      <c r="A44" s="29"/>
      <c r="B44" s="2532" t="s">
        <v>1109</v>
      </c>
      <c r="C44" s="2532"/>
      <c r="D44" s="1823">
        <f>D23+D33+D43</f>
        <v>21728.577661399999</v>
      </c>
      <c r="E44" s="2220">
        <v>1.44</v>
      </c>
      <c r="F44" s="1823">
        <f>F23+F33+F43</f>
        <v>1762</v>
      </c>
      <c r="G44" s="2220">
        <v>33.97</v>
      </c>
      <c r="H44" s="2220">
        <v>2.2000000000000002</v>
      </c>
      <c r="I44" s="1823">
        <f>I23+I33+I43</f>
        <v>10400.375011339998</v>
      </c>
      <c r="J44" s="2220">
        <f>J23+J33+J43</f>
        <v>147.41399999999999</v>
      </c>
      <c r="K44" s="1822"/>
    </row>
    <row r="45" spans="1:14" ht="11.25" customHeight="1">
      <c r="A45" s="12"/>
      <c r="B45" s="239"/>
      <c r="C45" s="239"/>
      <c r="D45" s="67"/>
      <c r="E45" s="67"/>
      <c r="F45" s="67"/>
      <c r="G45" s="67"/>
      <c r="H45" s="67"/>
      <c r="I45" s="67"/>
      <c r="J45" s="67"/>
    </row>
    <row r="46" spans="1:14" ht="11.25" customHeight="1">
      <c r="D46" s="3"/>
      <c r="E46" s="3"/>
      <c r="F46" s="3"/>
      <c r="G46" s="3"/>
      <c r="H46" s="3"/>
      <c r="I46" s="3"/>
      <c r="J46" s="3"/>
      <c r="K46" s="3"/>
    </row>
    <row r="47" spans="1:14" ht="11.25" customHeight="1">
      <c r="A47" s="12"/>
      <c r="B47" s="84"/>
      <c r="C47" s="84"/>
      <c r="D47" s="560"/>
      <c r="E47" s="560"/>
      <c r="F47" s="560"/>
      <c r="G47" s="560"/>
      <c r="H47" s="560"/>
      <c r="I47" s="560"/>
      <c r="J47" s="560"/>
      <c r="K47" s="3"/>
    </row>
    <row r="48" spans="1:14" ht="11.25" customHeight="1">
      <c r="A48" s="29"/>
      <c r="B48" s="2491" t="s">
        <v>2469</v>
      </c>
      <c r="C48" s="2492"/>
      <c r="D48" s="769" t="s">
        <v>292</v>
      </c>
      <c r="E48" s="769" t="s">
        <v>294</v>
      </c>
      <c r="F48" s="769" t="s">
        <v>296</v>
      </c>
      <c r="G48" s="769" t="s">
        <v>298</v>
      </c>
      <c r="H48" s="769" t="s">
        <v>303</v>
      </c>
      <c r="I48" s="769" t="s">
        <v>310</v>
      </c>
      <c r="J48" s="769" t="s">
        <v>312</v>
      </c>
      <c r="K48" s="3"/>
    </row>
    <row r="49" spans="1:16" ht="11.25" customHeight="1">
      <c r="A49" s="15"/>
      <c r="B49" s="385"/>
      <c r="C49" s="248"/>
      <c r="D49" s="513"/>
      <c r="E49" s="118" t="s">
        <v>1095</v>
      </c>
      <c r="F49" s="513"/>
      <c r="G49" s="118" t="s">
        <v>1095</v>
      </c>
      <c r="H49" s="139" t="s">
        <v>1095</v>
      </c>
      <c r="I49" s="513" t="s">
        <v>931</v>
      </c>
      <c r="J49" s="139" t="s">
        <v>932</v>
      </c>
      <c r="K49" s="3"/>
    </row>
    <row r="50" spans="1:16" ht="11.25" customHeight="1">
      <c r="A50" s="15"/>
      <c r="B50" s="385"/>
      <c r="C50" s="248"/>
      <c r="D50" s="65"/>
      <c r="E50" s="65" t="s">
        <v>934</v>
      </c>
      <c r="F50" s="65"/>
      <c r="G50" s="65" t="s">
        <v>935</v>
      </c>
      <c r="H50" s="424" t="s">
        <v>1096</v>
      </c>
      <c r="I50" s="65" t="s">
        <v>1097</v>
      </c>
      <c r="J50" s="424" t="s">
        <v>1098</v>
      </c>
    </row>
    <row r="51" spans="1:16" ht="11.25" customHeight="1">
      <c r="A51" s="15"/>
      <c r="B51" s="1343" t="s">
        <v>286</v>
      </c>
      <c r="C51" s="1374" t="s">
        <v>1099</v>
      </c>
      <c r="D51" s="1316" t="s">
        <v>557</v>
      </c>
      <c r="E51" s="65" t="s">
        <v>937</v>
      </c>
      <c r="F51" s="1316" t="s">
        <v>1100</v>
      </c>
      <c r="G51" s="1316" t="s">
        <v>937</v>
      </c>
      <c r="H51" s="1335" t="s">
        <v>938</v>
      </c>
      <c r="I51" s="1316" t="s">
        <v>473</v>
      </c>
      <c r="J51" s="1335" t="s">
        <v>1101</v>
      </c>
    </row>
    <row r="52" spans="1:16" ht="15" customHeight="1">
      <c r="A52" s="12"/>
      <c r="B52" s="888" t="s">
        <v>1102</v>
      </c>
      <c r="C52" s="488" t="s">
        <v>1103</v>
      </c>
      <c r="D52" s="488"/>
      <c r="E52" s="488"/>
      <c r="F52" s="488"/>
      <c r="G52" s="488"/>
      <c r="H52" s="488"/>
      <c r="I52" s="488"/>
      <c r="J52" s="488"/>
    </row>
    <row r="53" spans="1:16" ht="11.25" customHeight="1">
      <c r="A53" s="12"/>
      <c r="B53" s="239">
        <v>1</v>
      </c>
      <c r="C53" s="239" t="s">
        <v>939</v>
      </c>
      <c r="D53" s="702">
        <v>575.96243182000001</v>
      </c>
      <c r="E53" s="508">
        <v>0.13100000000000001</v>
      </c>
      <c r="F53" s="702">
        <v>10</v>
      </c>
      <c r="G53" s="509">
        <v>44.972999999999999</v>
      </c>
      <c r="H53" s="509">
        <v>1.0189900000000001</v>
      </c>
      <c r="I53" s="702">
        <v>93.392422809999999</v>
      </c>
      <c r="J53" s="1515">
        <v>16.215</v>
      </c>
      <c r="L53" s="2221"/>
    </row>
    <row r="54" spans="1:16" ht="11.25" customHeight="1">
      <c r="A54" s="12"/>
      <c r="B54" s="239">
        <v>2</v>
      </c>
      <c r="C54" s="239" t="s">
        <v>940</v>
      </c>
      <c r="D54" s="702">
        <v>555.70720974000005</v>
      </c>
      <c r="E54" s="508">
        <v>0.184</v>
      </c>
      <c r="F54" s="702">
        <v>9</v>
      </c>
      <c r="G54" s="509">
        <v>20.097000000000001</v>
      </c>
      <c r="H54" s="509">
        <v>4.9737499999999999</v>
      </c>
      <c r="I54" s="702">
        <v>112.86582198000001</v>
      </c>
      <c r="J54" s="1515">
        <v>20.309999999999999</v>
      </c>
      <c r="L54" s="2221"/>
    </row>
    <row r="55" spans="1:16" ht="11.25" customHeight="1">
      <c r="A55" s="12"/>
      <c r="B55" s="239">
        <v>3</v>
      </c>
      <c r="C55" s="239" t="s">
        <v>941</v>
      </c>
      <c r="D55" s="702">
        <v>80.923635200000007</v>
      </c>
      <c r="E55" s="508">
        <v>0.41199999999999998</v>
      </c>
      <c r="F55" s="702">
        <v>172</v>
      </c>
      <c r="G55" s="509">
        <v>27.302</v>
      </c>
      <c r="H55" s="509">
        <v>2.0805799999999999</v>
      </c>
      <c r="I55" s="702">
        <v>21.521451540000001</v>
      </c>
      <c r="J55" s="1515">
        <v>26.594999999999999</v>
      </c>
      <c r="L55" s="2221"/>
    </row>
    <row r="56" spans="1:16" ht="11.25" customHeight="1">
      <c r="A56" s="12"/>
      <c r="B56" s="239">
        <v>4</v>
      </c>
      <c r="C56" s="239" t="s">
        <v>942</v>
      </c>
      <c r="D56" s="702">
        <v>206.27612901000001</v>
      </c>
      <c r="E56" s="508">
        <v>0.61699999999999999</v>
      </c>
      <c r="F56" s="702">
        <v>118</v>
      </c>
      <c r="G56" s="509">
        <v>29.241</v>
      </c>
      <c r="H56" s="509">
        <v>2.4415100000000001</v>
      </c>
      <c r="I56" s="702">
        <v>74.148109480000002</v>
      </c>
      <c r="J56" s="1515">
        <v>35.945999999999998</v>
      </c>
      <c r="L56" s="2221"/>
    </row>
    <row r="57" spans="1:16" ht="11.25" customHeight="1">
      <c r="A57" s="12"/>
      <c r="B57" s="239">
        <v>5</v>
      </c>
      <c r="C57" s="239" t="s">
        <v>943</v>
      </c>
      <c r="D57" s="702">
        <v>219.91460519</v>
      </c>
      <c r="E57" s="508">
        <v>1.1930000000000001</v>
      </c>
      <c r="F57" s="702">
        <v>172</v>
      </c>
      <c r="G57" s="509">
        <v>28.608000000000001</v>
      </c>
      <c r="H57" s="509">
        <v>1.8888100000000001</v>
      </c>
      <c r="I57" s="702">
        <v>89.770752970000004</v>
      </c>
      <c r="J57" s="1515">
        <v>40.820999999999998</v>
      </c>
      <c r="L57" s="2221"/>
    </row>
    <row r="58" spans="1:16" ht="11.25" customHeight="1">
      <c r="A58" s="12"/>
      <c r="B58" s="239">
        <v>6</v>
      </c>
      <c r="C58" s="239" t="s">
        <v>944</v>
      </c>
      <c r="D58" s="702">
        <v>95.402553240000003</v>
      </c>
      <c r="E58" s="508">
        <v>3.698</v>
      </c>
      <c r="F58" s="702">
        <v>58</v>
      </c>
      <c r="G58" s="509">
        <v>32.191000000000003</v>
      </c>
      <c r="H58" s="509">
        <v>1.15629</v>
      </c>
      <c r="I58" s="702">
        <v>61.021518389999997</v>
      </c>
      <c r="J58" s="1515">
        <v>63.962000000000003</v>
      </c>
      <c r="L58" s="2221"/>
    </row>
    <row r="59" spans="1:16" ht="11.25" customHeight="1">
      <c r="A59" s="12"/>
      <c r="B59" s="239">
        <v>7</v>
      </c>
      <c r="C59" s="239" t="s">
        <v>945</v>
      </c>
      <c r="D59" s="702">
        <v>10.657438340000001</v>
      </c>
      <c r="E59" s="508">
        <v>15.074</v>
      </c>
      <c r="F59" s="702">
        <v>2</v>
      </c>
      <c r="G59" s="509">
        <v>27.071000000000002</v>
      </c>
      <c r="H59" s="509">
        <v>0.34081</v>
      </c>
      <c r="I59" s="702">
        <v>9.1782201099999998</v>
      </c>
      <c r="J59" s="1515">
        <v>86.12</v>
      </c>
      <c r="L59" s="2223"/>
    </row>
    <row r="60" spans="1:16" ht="11.25" customHeight="1">
      <c r="A60" s="12"/>
      <c r="B60" s="239">
        <v>8</v>
      </c>
      <c r="C60" s="239" t="s">
        <v>946</v>
      </c>
      <c r="D60" s="1385">
        <v>2.5440312399999998</v>
      </c>
      <c r="E60" s="509">
        <v>100</v>
      </c>
      <c r="F60" s="1385">
        <v>5</v>
      </c>
      <c r="G60" s="509">
        <v>29.132999999999999</v>
      </c>
      <c r="H60" s="509">
        <v>3.40354</v>
      </c>
      <c r="I60" s="1385">
        <v>9.2643965399999999</v>
      </c>
      <c r="J60" s="1515">
        <v>364.16199999999998</v>
      </c>
      <c r="L60" s="2223"/>
    </row>
    <row r="61" spans="1:16" ht="11.25" customHeight="1">
      <c r="A61" s="12"/>
      <c r="B61" s="752">
        <v>9</v>
      </c>
      <c r="C61" s="752" t="s">
        <v>1104</v>
      </c>
      <c r="D61" s="753">
        <v>1747.3880337799999</v>
      </c>
      <c r="E61" s="2222">
        <v>0.81</v>
      </c>
      <c r="F61" s="753">
        <v>546</v>
      </c>
      <c r="G61" s="938">
        <v>31.497</v>
      </c>
      <c r="H61" s="938">
        <v>2.61008</v>
      </c>
      <c r="I61" s="753">
        <v>471.16269382000002</v>
      </c>
      <c r="J61" s="742">
        <v>26.963999999999999</v>
      </c>
      <c r="K61" s="543"/>
      <c r="L61" s="2226"/>
      <c r="M61" s="543"/>
      <c r="N61" s="2223"/>
      <c r="O61" s="543"/>
      <c r="P61" s="2223"/>
    </row>
    <row r="62" spans="1:16" ht="15" customHeight="1">
      <c r="A62" s="12"/>
      <c r="B62" s="889" t="s">
        <v>1105</v>
      </c>
      <c r="C62" s="242" t="s">
        <v>1103</v>
      </c>
      <c r="D62" s="327"/>
      <c r="E62" s="327"/>
      <c r="F62" s="327"/>
      <c r="G62" s="509"/>
      <c r="H62" s="509"/>
      <c r="I62" s="327"/>
      <c r="J62" s="1516"/>
      <c r="K62" s="543"/>
      <c r="L62" s="2223"/>
      <c r="M62" s="543"/>
      <c r="N62" s="2223"/>
      <c r="O62" s="543"/>
      <c r="P62" s="2223"/>
    </row>
    <row r="63" spans="1:16" ht="11.25" customHeight="1">
      <c r="A63" s="12"/>
      <c r="B63" s="239">
        <v>1</v>
      </c>
      <c r="C63" s="239" t="s">
        <v>939</v>
      </c>
      <c r="D63" s="702">
        <v>27.078631529999999</v>
      </c>
      <c r="E63" s="509">
        <v>0.13</v>
      </c>
      <c r="F63" s="702">
        <v>2</v>
      </c>
      <c r="G63" s="509">
        <v>46.481000000000002</v>
      </c>
      <c r="H63" s="509">
        <v>2.5872799999999998</v>
      </c>
      <c r="I63" s="702">
        <v>10.43686587</v>
      </c>
      <c r="J63" s="1108">
        <v>38.542999999999999</v>
      </c>
      <c r="K63" s="543"/>
      <c r="L63" s="2223"/>
      <c r="M63" s="543"/>
      <c r="N63" s="2223"/>
      <c r="O63" s="543"/>
      <c r="P63" s="2223"/>
    </row>
    <row r="64" spans="1:16" ht="11.25" customHeight="1">
      <c r="A64" s="12"/>
      <c r="B64" s="239">
        <v>2</v>
      </c>
      <c r="C64" s="239" t="s">
        <v>940</v>
      </c>
      <c r="D64" s="702">
        <v>19.053528289999999</v>
      </c>
      <c r="E64" s="509">
        <v>0.20599999999999999</v>
      </c>
      <c r="F64" s="702">
        <v>5</v>
      </c>
      <c r="G64" s="509">
        <v>25.981000000000002</v>
      </c>
      <c r="H64" s="509">
        <v>5</v>
      </c>
      <c r="I64" s="702">
        <v>7.8709408600000001</v>
      </c>
      <c r="J64" s="1108">
        <v>41.31</v>
      </c>
      <c r="K64" s="543"/>
      <c r="L64" s="2223"/>
    </row>
    <row r="65" spans="1:20" ht="11.25" customHeight="1">
      <c r="A65" s="12"/>
      <c r="B65" s="239">
        <v>3</v>
      </c>
      <c r="C65" s="239" t="s">
        <v>941</v>
      </c>
      <c r="D65" s="702">
        <v>126.08348614000001</v>
      </c>
      <c r="E65" s="509">
        <v>0.33</v>
      </c>
      <c r="F65" s="702">
        <v>20</v>
      </c>
      <c r="G65" s="509">
        <v>24.298999999999999</v>
      </c>
      <c r="H65" s="509">
        <v>4.7600499999999997</v>
      </c>
      <c r="I65" s="702">
        <v>50.040155589999998</v>
      </c>
      <c r="J65" s="1108">
        <v>39.688000000000002</v>
      </c>
      <c r="K65" s="543"/>
      <c r="L65" s="2223"/>
    </row>
    <row r="66" spans="1:20" ht="11.25" customHeight="1">
      <c r="A66" s="12"/>
      <c r="B66" s="239">
        <v>4</v>
      </c>
      <c r="C66" s="239" t="s">
        <v>942</v>
      </c>
      <c r="D66" s="702">
        <v>63.970392140000001</v>
      </c>
      <c r="E66" s="509">
        <v>0.52800000000000002</v>
      </c>
      <c r="F66" s="702">
        <v>12</v>
      </c>
      <c r="G66" s="509">
        <v>24.888999999999999</v>
      </c>
      <c r="H66" s="509">
        <v>4.7302499999999998</v>
      </c>
      <c r="I66" s="702">
        <v>29.762221409999999</v>
      </c>
      <c r="J66" s="1108">
        <v>46.524999999999999</v>
      </c>
      <c r="K66" s="543"/>
      <c r="L66" s="2223"/>
    </row>
    <row r="67" spans="1:20" ht="11.25" customHeight="1">
      <c r="A67" s="12"/>
      <c r="B67" s="239">
        <v>5</v>
      </c>
      <c r="C67" s="239" t="s">
        <v>943</v>
      </c>
      <c r="D67" s="702">
        <v>648.24161471000002</v>
      </c>
      <c r="E67" s="509">
        <v>1.2250000000000001</v>
      </c>
      <c r="F67" s="702">
        <v>23</v>
      </c>
      <c r="G67" s="509">
        <v>14.115</v>
      </c>
      <c r="H67" s="509">
        <v>3.98787</v>
      </c>
      <c r="I67" s="702">
        <v>228.85494688</v>
      </c>
      <c r="J67" s="1108">
        <v>35.304000000000002</v>
      </c>
      <c r="K67" s="543"/>
      <c r="L67" s="2223"/>
    </row>
    <row r="68" spans="1:20" ht="11.25" customHeight="1">
      <c r="A68" s="12"/>
      <c r="B68" s="239">
        <v>6</v>
      </c>
      <c r="C68" s="239" t="s">
        <v>944</v>
      </c>
      <c r="D68" s="702">
        <v>68.712021930000006</v>
      </c>
      <c r="E68" s="509">
        <v>3.109</v>
      </c>
      <c r="F68" s="702">
        <v>9</v>
      </c>
      <c r="G68" s="509">
        <v>7.2880000000000003</v>
      </c>
      <c r="H68" s="509">
        <v>5</v>
      </c>
      <c r="I68" s="702">
        <v>18.96028536</v>
      </c>
      <c r="J68" s="1501">
        <v>27.594000000000001</v>
      </c>
      <c r="K68" s="543"/>
      <c r="L68" s="2223"/>
    </row>
    <row r="69" spans="1:20" ht="11.25" customHeight="1">
      <c r="A69" s="12"/>
      <c r="B69" s="239">
        <v>7</v>
      </c>
      <c r="C69" s="239" t="s">
        <v>945</v>
      </c>
      <c r="D69" s="702">
        <v>5.4843945999999999</v>
      </c>
      <c r="E69" s="509">
        <v>12.754</v>
      </c>
      <c r="F69" s="702">
        <v>1</v>
      </c>
      <c r="G69" s="509">
        <v>10.191000000000001</v>
      </c>
      <c r="H69" s="509">
        <v>5</v>
      </c>
      <c r="I69" s="702">
        <v>3.1413829500000001</v>
      </c>
      <c r="J69" s="1501">
        <v>57.279000000000003</v>
      </c>
    </row>
    <row r="70" spans="1:20" ht="11.25" customHeight="1">
      <c r="A70" s="12"/>
      <c r="B70" s="239">
        <v>8</v>
      </c>
      <c r="C70" s="239" t="s">
        <v>946</v>
      </c>
      <c r="D70" s="702"/>
      <c r="E70" s="509"/>
      <c r="F70" s="702"/>
      <c r="G70" s="509"/>
      <c r="H70" s="509"/>
      <c r="I70" s="702"/>
      <c r="J70" s="1108"/>
    </row>
    <row r="71" spans="1:20" ht="11.25" customHeight="1">
      <c r="A71" s="12"/>
      <c r="B71" s="752">
        <v>9</v>
      </c>
      <c r="C71" s="752" t="s">
        <v>1106</v>
      </c>
      <c r="D71" s="753">
        <v>958.62406934000001</v>
      </c>
      <c r="E71" s="938">
        <v>1.21</v>
      </c>
      <c r="F71" s="753">
        <v>72</v>
      </c>
      <c r="G71" s="938">
        <v>16.811</v>
      </c>
      <c r="H71" s="938">
        <v>4.1978600000000004</v>
      </c>
      <c r="I71" s="753">
        <v>349.06679892</v>
      </c>
      <c r="J71" s="1514">
        <v>36.412999999999997</v>
      </c>
    </row>
    <row r="72" spans="1:20" s="34" customFormat="1" ht="15" customHeight="1">
      <c r="A72" s="29"/>
      <c r="B72" s="889" t="s">
        <v>1107</v>
      </c>
      <c r="C72" s="242" t="s">
        <v>1103</v>
      </c>
      <c r="D72" s="327"/>
      <c r="E72" s="509"/>
      <c r="F72" s="327"/>
      <c r="G72" s="509"/>
      <c r="H72" s="509"/>
      <c r="I72" s="327"/>
      <c r="J72" s="1516"/>
      <c r="K72" s="25"/>
      <c r="L72" s="25"/>
      <c r="M72" s="25"/>
    </row>
    <row r="73" spans="1:20" ht="11.25" customHeight="1">
      <c r="A73" s="12"/>
      <c r="B73" s="239">
        <v>1</v>
      </c>
      <c r="C73" s="239" t="s">
        <v>939</v>
      </c>
      <c r="D73" s="702">
        <v>5326.1575879000002</v>
      </c>
      <c r="E73" s="509">
        <v>9.5000000000000001E-2</v>
      </c>
      <c r="F73" s="702">
        <v>110</v>
      </c>
      <c r="G73" s="509">
        <v>36.475999999999999</v>
      </c>
      <c r="H73" s="509">
        <v>1.96543</v>
      </c>
      <c r="I73" s="702">
        <v>1058.68574085</v>
      </c>
      <c r="J73" s="1108">
        <v>19.876999999999999</v>
      </c>
      <c r="L73" s="2223"/>
      <c r="O73" s="2224"/>
      <c r="P73" s="2225"/>
      <c r="Q73" s="2224"/>
      <c r="R73" s="2224"/>
      <c r="S73" s="198"/>
      <c r="T73" s="167"/>
    </row>
    <row r="74" spans="1:20" ht="11.25" customHeight="1">
      <c r="A74" s="12"/>
      <c r="B74" s="239">
        <v>2</v>
      </c>
      <c r="C74" s="239" t="s">
        <v>940</v>
      </c>
      <c r="D74" s="702">
        <v>1913.5876636200001</v>
      </c>
      <c r="E74" s="509">
        <v>0.223</v>
      </c>
      <c r="F74" s="702">
        <v>68</v>
      </c>
      <c r="G74" s="509">
        <v>38.648000000000003</v>
      </c>
      <c r="H74" s="509">
        <v>1.7902899999999999</v>
      </c>
      <c r="I74" s="702">
        <v>698.61605695000003</v>
      </c>
      <c r="J74" s="1108">
        <v>36.508000000000003</v>
      </c>
      <c r="L74" s="2223"/>
    </row>
    <row r="75" spans="1:20" ht="11.25" customHeight="1">
      <c r="A75" s="12"/>
      <c r="B75" s="239">
        <v>3</v>
      </c>
      <c r="C75" s="239" t="s">
        <v>941</v>
      </c>
      <c r="D75" s="702">
        <v>4560.9503058</v>
      </c>
      <c r="E75" s="509">
        <v>0.38500000000000001</v>
      </c>
      <c r="F75" s="702">
        <v>242</v>
      </c>
      <c r="G75" s="509">
        <v>35.387</v>
      </c>
      <c r="H75" s="509">
        <v>1.8403099999999999</v>
      </c>
      <c r="I75" s="702">
        <v>2051.8467574699998</v>
      </c>
      <c r="J75" s="1108">
        <v>44.987000000000002</v>
      </c>
      <c r="L75" s="2223"/>
    </row>
    <row r="76" spans="1:20" ht="11.25" customHeight="1">
      <c r="A76" s="12"/>
      <c r="B76" s="239">
        <v>4</v>
      </c>
      <c r="C76" s="239" t="s">
        <v>942</v>
      </c>
      <c r="D76" s="702">
        <v>4663.20129301</v>
      </c>
      <c r="E76" s="509">
        <v>0.65600000000000003</v>
      </c>
      <c r="F76" s="702">
        <v>143</v>
      </c>
      <c r="G76" s="509">
        <v>29.940999999999999</v>
      </c>
      <c r="H76" s="509">
        <v>1.11199</v>
      </c>
      <c r="I76" s="702">
        <v>1990.7627584100001</v>
      </c>
      <c r="J76" s="1108">
        <v>42.691000000000003</v>
      </c>
      <c r="L76" s="2223"/>
    </row>
    <row r="77" spans="1:20" ht="11.25" customHeight="1">
      <c r="A77" s="12"/>
      <c r="B77" s="239">
        <v>5</v>
      </c>
      <c r="C77" s="239" t="s">
        <v>943</v>
      </c>
      <c r="D77" s="702">
        <v>4229.2565669100004</v>
      </c>
      <c r="E77" s="509">
        <v>1.3240000000000001</v>
      </c>
      <c r="F77" s="702">
        <v>302</v>
      </c>
      <c r="G77" s="509">
        <v>30.498999999999999</v>
      </c>
      <c r="H77" s="509">
        <v>1.65724</v>
      </c>
      <c r="I77" s="702">
        <v>2729.7652690199998</v>
      </c>
      <c r="J77" s="1108">
        <v>64.545000000000002</v>
      </c>
      <c r="L77" s="2223"/>
    </row>
    <row r="78" spans="1:20" ht="11.25" customHeight="1">
      <c r="A78" s="12"/>
      <c r="B78" s="239">
        <v>6</v>
      </c>
      <c r="C78" s="239" t="s">
        <v>944</v>
      </c>
      <c r="D78" s="702">
        <v>1128.3076259300001</v>
      </c>
      <c r="E78" s="509">
        <v>4.2430000000000003</v>
      </c>
      <c r="F78" s="702">
        <v>86</v>
      </c>
      <c r="G78" s="509">
        <v>32.198</v>
      </c>
      <c r="H78" s="509">
        <v>2.0924900000000002</v>
      </c>
      <c r="I78" s="702">
        <v>1180.20200823</v>
      </c>
      <c r="J78" s="1108">
        <v>104.599</v>
      </c>
      <c r="L78" s="2223"/>
    </row>
    <row r="79" spans="1:20" ht="11.25" customHeight="1">
      <c r="A79" s="23"/>
      <c r="B79" s="239">
        <v>7</v>
      </c>
      <c r="C79" s="239" t="s">
        <v>945</v>
      </c>
      <c r="D79" s="702">
        <v>35.98878071</v>
      </c>
      <c r="E79" s="509">
        <v>21.553999999999998</v>
      </c>
      <c r="F79" s="702">
        <v>3</v>
      </c>
      <c r="G79" s="509">
        <v>46.619</v>
      </c>
      <c r="H79" s="509">
        <v>1.46319</v>
      </c>
      <c r="I79" s="702">
        <v>91.453750760000005</v>
      </c>
      <c r="J79" s="299">
        <v>254.11699999999999</v>
      </c>
      <c r="L79" s="2223"/>
    </row>
    <row r="80" spans="1:20" ht="11.25" customHeight="1">
      <c r="A80" s="23"/>
      <c r="B80" s="239">
        <v>8</v>
      </c>
      <c r="C80" s="239" t="s">
        <v>946</v>
      </c>
      <c r="D80" s="702">
        <v>24.650580699999999</v>
      </c>
      <c r="E80" s="509">
        <v>100</v>
      </c>
      <c r="F80" s="702">
        <v>7</v>
      </c>
      <c r="G80" s="509">
        <v>37.497</v>
      </c>
      <c r="H80" s="509">
        <v>1.8353900000000001</v>
      </c>
      <c r="I80" s="702">
        <v>101.31076293</v>
      </c>
      <c r="J80" s="1108">
        <v>410.98700000000002</v>
      </c>
      <c r="L80" s="2223"/>
    </row>
    <row r="81" spans="1:10" ht="11.25" customHeight="1">
      <c r="A81" s="23"/>
      <c r="B81" s="939">
        <v>9</v>
      </c>
      <c r="C81" s="939" t="s">
        <v>1108</v>
      </c>
      <c r="D81" s="753">
        <v>21882.10040458</v>
      </c>
      <c r="E81" s="938">
        <v>0.88600000000000001</v>
      </c>
      <c r="F81" s="753">
        <v>961</v>
      </c>
      <c r="G81" s="938">
        <v>33.688000000000002</v>
      </c>
      <c r="H81" s="938">
        <v>1.6881699999999999</v>
      </c>
      <c r="I81" s="753">
        <v>9902.6431046199996</v>
      </c>
      <c r="J81" s="1514">
        <v>45.255000000000003</v>
      </c>
    </row>
    <row r="82" spans="1:10" ht="11.25" customHeight="1">
      <c r="A82" s="23"/>
      <c r="B82" s="2531" t="s">
        <v>1109</v>
      </c>
      <c r="C82" s="2531"/>
      <c r="D82" s="754">
        <v>24588.1125077</v>
      </c>
      <c r="E82" s="2227">
        <v>0.89100000000000001</v>
      </c>
      <c r="F82" s="754">
        <v>1579</v>
      </c>
      <c r="G82" s="940">
        <v>32.875</v>
      </c>
      <c r="H82" s="940">
        <v>1.85154</v>
      </c>
      <c r="I82" s="754">
        <v>10722.872597359999</v>
      </c>
      <c r="J82" s="1517">
        <v>0.43609986712082999</v>
      </c>
    </row>
    <row r="83" spans="1:10" ht="11.25" customHeight="1">
      <c r="A83" s="23"/>
      <c r="G83" s="2198"/>
    </row>
    <row r="84" spans="1:10" ht="11.25" customHeight="1">
      <c r="A84" s="23"/>
      <c r="G84" s="500"/>
    </row>
    <row r="85" spans="1:10" ht="11.25" customHeight="1">
      <c r="A85" s="23"/>
    </row>
    <row r="86" spans="1:10" ht="11.25" customHeight="1">
      <c r="A86" s="23"/>
    </row>
  </sheetData>
  <sheetProtection formatCells="0" formatColumns="0" formatRows="0" insertColumns="0" insertRows="0" insertHyperlinks="0" deleteColumns="0" deleteRows="0" sort="0" autoFilter="0" pivotTables="0"/>
  <mergeCells count="6">
    <mergeCell ref="B82:C82"/>
    <mergeCell ref="B3:H3"/>
    <mergeCell ref="B44:C44"/>
    <mergeCell ref="B7:J7"/>
    <mergeCell ref="B10:C10"/>
    <mergeCell ref="B48:C48"/>
  </mergeCells>
  <hyperlinks>
    <hyperlink ref="B3" location="Contents!A1" display="Back to index page" xr:uid="{00000000-0004-0000-2600-000000000000}"/>
    <hyperlink ref="B3:H3" location="CONTENTS!A1" display="Back to contents page" xr:uid="{00000000-0004-0000-26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6"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6A2C-6FA2-4A5E-98D7-BCA76B2BB45F}">
  <sheetPr codeName="Sheet18">
    <tabColor rgb="FF007272"/>
  </sheetPr>
  <dimension ref="A1:O90"/>
  <sheetViews>
    <sheetView showGridLines="0" showRowColHeaders="0" zoomScaleNormal="100" workbookViewId="0"/>
  </sheetViews>
  <sheetFormatPr baseColWidth="10" defaultColWidth="11.42578125" defaultRowHeight="11.25"/>
  <cols>
    <col min="1" max="1" width="2.5703125" style="18" customWidth="1"/>
    <col min="2" max="2" width="4.85546875" style="25" customWidth="1"/>
    <col min="3" max="3" width="25" style="25" customWidth="1"/>
    <col min="4" max="5" width="16.5703125" style="25" customWidth="1"/>
    <col min="6" max="6" width="0.5703125" style="25" customWidth="1"/>
    <col min="7" max="8" width="16.5703125" style="25" customWidth="1"/>
    <col min="9" max="9" width="0.5703125" style="25" customWidth="1"/>
    <col min="10" max="11" width="16.5703125" style="25" customWidth="1"/>
    <col min="12" max="12" width="0.5703125" style="25" customWidth="1"/>
    <col min="13" max="13" width="16.5703125" style="25" customWidth="1"/>
    <col min="14" max="14" width="14" style="25" customWidth="1"/>
    <col min="15" max="16384" width="11.42578125" style="25"/>
  </cols>
  <sheetData>
    <row r="1" spans="1:15" s="10" customFormat="1" ht="11.25" customHeight="1">
      <c r="A1" s="7"/>
      <c r="B1" s="7"/>
      <c r="C1" s="7"/>
      <c r="D1" s="8"/>
      <c r="E1" s="8"/>
      <c r="F1" s="8"/>
      <c r="G1" s="9"/>
      <c r="H1" s="9"/>
      <c r="I1" s="9"/>
      <c r="J1" s="9"/>
    </row>
    <row r="2" spans="1:15" s="10" customFormat="1" ht="5.25" customHeight="1">
      <c r="A2" s="7"/>
      <c r="B2" s="7"/>
      <c r="C2" s="7"/>
      <c r="D2" s="8"/>
      <c r="E2" s="8"/>
      <c r="F2" s="8"/>
      <c r="G2" s="9"/>
      <c r="H2" s="9"/>
      <c r="I2" s="9"/>
      <c r="J2" s="9"/>
    </row>
    <row r="3" spans="1:15" s="12" customFormat="1" ht="12.75" customHeight="1">
      <c r="A3" s="11"/>
      <c r="B3" s="2373" t="s">
        <v>280</v>
      </c>
      <c r="C3" s="2373"/>
      <c r="D3" s="2373"/>
      <c r="E3" s="2373"/>
      <c r="F3" s="2373"/>
      <c r="G3" s="2373"/>
      <c r="H3" s="2373"/>
      <c r="I3" s="2373"/>
      <c r="J3" s="2373"/>
      <c r="K3" s="2373"/>
      <c r="L3" s="2373"/>
      <c r="M3" s="2373"/>
      <c r="N3" s="2373"/>
    </row>
    <row r="4" spans="1:15" s="10" customFormat="1" ht="5.25" customHeight="1">
      <c r="A4" s="7"/>
      <c r="B4" s="7"/>
      <c r="C4" s="7"/>
      <c r="D4" s="8"/>
      <c r="E4" s="8"/>
      <c r="F4" s="8"/>
      <c r="G4" s="9"/>
      <c r="H4" s="9"/>
      <c r="I4" s="9"/>
      <c r="J4" s="9"/>
      <c r="M4" s="7"/>
      <c r="N4" s="7"/>
    </row>
    <row r="5" spans="1:15" s="6" customFormat="1" ht="15.75" customHeight="1">
      <c r="A5" s="13"/>
      <c r="B5" s="969" t="s">
        <v>1110</v>
      </c>
    </row>
    <row r="6" spans="1:15" s="6" customFormat="1" ht="11.25" customHeight="1">
      <c r="A6" s="13"/>
      <c r="B6" s="14"/>
    </row>
    <row r="7" spans="1:15" s="6" customFormat="1" ht="33.75" customHeight="1">
      <c r="A7" s="13"/>
      <c r="B7" s="2500" t="s">
        <v>1111</v>
      </c>
      <c r="C7" s="2500"/>
      <c r="D7" s="2500"/>
      <c r="E7" s="2500"/>
      <c r="F7" s="2500"/>
      <c r="G7" s="2500"/>
      <c r="H7" s="2500"/>
      <c r="I7" s="2500"/>
      <c r="J7" s="2500"/>
      <c r="K7" s="2500"/>
      <c r="L7" s="2500"/>
      <c r="M7" s="2500"/>
      <c r="N7" s="2500"/>
    </row>
    <row r="8" spans="1:15" s="6" customFormat="1" ht="6" customHeight="1">
      <c r="A8" s="13"/>
      <c r="B8" s="583"/>
      <c r="C8"/>
      <c r="D8"/>
      <c r="E8"/>
      <c r="F8"/>
      <c r="G8"/>
      <c r="H8"/>
      <c r="I8"/>
      <c r="J8"/>
      <c r="K8"/>
      <c r="L8"/>
      <c r="M8"/>
      <c r="N8"/>
    </row>
    <row r="9" spans="1:15" s="6" customFormat="1" ht="11.25" customHeight="1">
      <c r="A9" s="13"/>
      <c r="B9" s="2498" t="s">
        <v>1112</v>
      </c>
      <c r="C9" s="2498"/>
      <c r="D9" s="2498"/>
      <c r="E9" s="2498"/>
      <c r="F9" s="2498"/>
      <c r="G9" s="2498"/>
      <c r="H9" s="2498"/>
      <c r="I9" s="779"/>
      <c r="J9"/>
      <c r="K9"/>
      <c r="L9"/>
      <c r="M9"/>
      <c r="N9"/>
    </row>
    <row r="10" spans="1:15" s="6" customFormat="1" ht="11.25" customHeight="1">
      <c r="A10" s="13"/>
      <c r="B10" s="779"/>
      <c r="C10" s="779"/>
      <c r="D10" s="779"/>
      <c r="E10" s="779"/>
      <c r="F10" s="779"/>
      <c r="G10" s="779"/>
      <c r="H10" s="779"/>
      <c r="I10" s="779"/>
      <c r="J10"/>
      <c r="K10"/>
      <c r="L10"/>
      <c r="M10"/>
      <c r="N10"/>
    </row>
    <row r="11" spans="1:15" ht="11.25" customHeight="1"/>
    <row r="12" spans="1:15" ht="11.25" customHeight="1">
      <c r="A12" s="15"/>
      <c r="B12" s="2491" t="s">
        <v>2662</v>
      </c>
      <c r="C12" s="2492"/>
      <c r="D12" s="1038" t="s">
        <v>292</v>
      </c>
      <c r="E12" s="1038" t="s">
        <v>294</v>
      </c>
      <c r="F12" s="1038"/>
      <c r="G12" s="1038" t="s">
        <v>296</v>
      </c>
      <c r="H12" s="1038" t="s">
        <v>298</v>
      </c>
      <c r="I12" s="1038"/>
      <c r="J12" s="1038" t="s">
        <v>303</v>
      </c>
      <c r="K12" s="1038" t="s">
        <v>310</v>
      </c>
      <c r="L12" s="1038"/>
      <c r="M12" s="1038" t="s">
        <v>312</v>
      </c>
      <c r="N12" s="1038" t="s">
        <v>317</v>
      </c>
      <c r="O12" s="361"/>
    </row>
    <row r="13" spans="1:15" ht="11.25" customHeight="1">
      <c r="A13" s="15"/>
      <c r="B13" s="271"/>
      <c r="C13" s="78"/>
      <c r="D13" s="2408" t="s">
        <v>1113</v>
      </c>
      <c r="E13" s="2408"/>
      <c r="F13" s="2408"/>
      <c r="G13" s="2408"/>
      <c r="H13" s="2408"/>
      <c r="I13" s="821"/>
      <c r="J13" s="2408" t="s">
        <v>1114</v>
      </c>
      <c r="K13" s="2408"/>
      <c r="L13" s="2408"/>
      <c r="M13" s="2408"/>
      <c r="N13" s="2408"/>
    </row>
    <row r="14" spans="1:15" ht="11.25" customHeight="1">
      <c r="A14" s="12"/>
      <c r="B14" s="12"/>
      <c r="D14" s="2534" t="s">
        <v>1115</v>
      </c>
      <c r="E14" s="2534"/>
      <c r="F14" s="819"/>
      <c r="G14" s="2534" t="s">
        <v>1116</v>
      </c>
      <c r="H14" s="2534"/>
      <c r="I14" s="820"/>
      <c r="J14" s="2534" t="s">
        <v>1115</v>
      </c>
      <c r="K14" s="2534"/>
      <c r="L14" s="819"/>
      <c r="M14" s="2534" t="s">
        <v>1116</v>
      </c>
      <c r="N14" s="2534"/>
    </row>
    <row r="15" spans="1:15" ht="11.25" customHeight="1">
      <c r="A15" s="12"/>
      <c r="B15" s="1321" t="s">
        <v>286</v>
      </c>
      <c r="C15" s="1375"/>
      <c r="D15" s="692" t="s">
        <v>1117</v>
      </c>
      <c r="E15" s="692" t="s">
        <v>1118</v>
      </c>
      <c r="F15" s="1355"/>
      <c r="G15" s="692" t="s">
        <v>1117</v>
      </c>
      <c r="H15" s="692" t="s">
        <v>1118</v>
      </c>
      <c r="I15" s="1355"/>
      <c r="J15" s="730" t="s">
        <v>1117</v>
      </c>
      <c r="K15" s="730" t="s">
        <v>1118</v>
      </c>
      <c r="L15" s="1351"/>
      <c r="M15" s="730" t="s">
        <v>1117</v>
      </c>
      <c r="N15" s="730" t="s">
        <v>1118</v>
      </c>
    </row>
    <row r="16" spans="1:15" ht="15" customHeight="1">
      <c r="A16" s="12"/>
      <c r="B16" s="268" t="s">
        <v>1119</v>
      </c>
      <c r="D16" s="225"/>
      <c r="E16" s="225"/>
      <c r="F16" s="225"/>
      <c r="G16" s="225"/>
      <c r="H16" s="225"/>
      <c r="I16" s="225"/>
      <c r="J16" s="181"/>
      <c r="K16" s="181"/>
      <c r="L16" s="181"/>
      <c r="M16" s="181"/>
      <c r="N16" s="181"/>
    </row>
    <row r="17" spans="1:15" ht="11.25" customHeight="1">
      <c r="A17" s="12"/>
      <c r="B17" s="12">
        <v>1</v>
      </c>
      <c r="C17" s="239" t="s">
        <v>1120</v>
      </c>
      <c r="D17" s="2043"/>
      <c r="E17" s="362">
        <v>7085.85487139614</v>
      </c>
      <c r="F17" s="362"/>
      <c r="G17" s="362">
        <v>44.792361999999997</v>
      </c>
      <c r="H17" s="362">
        <v>19276.036578816798</v>
      </c>
      <c r="I17" s="362"/>
      <c r="J17" s="2043"/>
      <c r="K17" s="363">
        <v>90759.756582999995</v>
      </c>
      <c r="L17" s="363"/>
      <c r="N17" s="363">
        <v>89292.593919000006</v>
      </c>
    </row>
    <row r="18" spans="1:15" ht="11.25" customHeight="1">
      <c r="A18" s="12"/>
      <c r="B18" s="12">
        <v>2</v>
      </c>
      <c r="C18" s="239" t="s">
        <v>1121</v>
      </c>
      <c r="D18" s="2043"/>
      <c r="E18" s="362">
        <v>21801.503389000001</v>
      </c>
      <c r="F18" s="362"/>
      <c r="G18" s="362">
        <v>1093.3669460000001</v>
      </c>
      <c r="H18" s="362">
        <v>16043.012436999999</v>
      </c>
      <c r="I18" s="362"/>
      <c r="J18" s="2043"/>
      <c r="K18" s="363">
        <v>103603.186122</v>
      </c>
      <c r="L18" s="363"/>
      <c r="N18" s="363">
        <v>235541.361706</v>
      </c>
    </row>
    <row r="19" spans="1:15" ht="11.25" customHeight="1">
      <c r="A19" s="12"/>
      <c r="B19" s="25">
        <v>3</v>
      </c>
      <c r="C19" s="25" t="s">
        <v>1122</v>
      </c>
      <c r="E19" s="363">
        <v>264.57379200000003</v>
      </c>
      <c r="F19" s="363"/>
      <c r="G19" s="2043">
        <v>0</v>
      </c>
      <c r="H19" s="363">
        <v>395.584723</v>
      </c>
      <c r="I19" s="363"/>
      <c r="J19" s="2043"/>
      <c r="K19" s="363">
        <v>27203.965207000001</v>
      </c>
      <c r="L19" s="363"/>
      <c r="N19" s="363">
        <v>28069.352468000001</v>
      </c>
    </row>
    <row r="20" spans="1:15" ht="11.25" customHeight="1">
      <c r="A20" s="12"/>
      <c r="B20" s="33">
        <v>4</v>
      </c>
      <c r="C20" s="33" t="s">
        <v>1123</v>
      </c>
      <c r="D20" s="700">
        <v>236.490995</v>
      </c>
      <c r="E20" s="2043"/>
      <c r="F20" s="363"/>
      <c r="G20" s="363">
        <v>6176.1893040000004</v>
      </c>
      <c r="H20" s="363">
        <v>12.573238</v>
      </c>
      <c r="I20" s="363"/>
      <c r="J20" s="2043"/>
      <c r="K20" s="363">
        <v>219453.69258900001</v>
      </c>
      <c r="L20" s="363"/>
      <c r="N20" s="363">
        <v>108462.852331</v>
      </c>
    </row>
    <row r="21" spans="1:15" ht="11.25" customHeight="1">
      <c r="A21" s="12"/>
      <c r="B21" s="25">
        <v>5</v>
      </c>
      <c r="C21" s="25" t="s">
        <v>1124</v>
      </c>
      <c r="E21" s="2043"/>
      <c r="F21" s="363"/>
      <c r="G21" s="2043"/>
      <c r="H21" s="2043"/>
      <c r="I21" s="363"/>
      <c r="J21" s="2043"/>
      <c r="K21" s="2043"/>
      <c r="L21" s="363"/>
      <c r="N21" s="363"/>
    </row>
    <row r="22" spans="1:15" ht="11.25" customHeight="1">
      <c r="A22" s="12"/>
      <c r="B22" s="25">
        <v>6</v>
      </c>
      <c r="C22" s="25" t="s">
        <v>1125</v>
      </c>
      <c r="E22" s="363">
        <v>177.17328000000001</v>
      </c>
      <c r="F22" s="363"/>
      <c r="G22" s="2043"/>
      <c r="H22" s="2043"/>
      <c r="I22" s="363"/>
      <c r="J22" s="2043"/>
      <c r="K22" s="363">
        <v>150985.304844</v>
      </c>
      <c r="L22" s="363"/>
      <c r="N22" s="363">
        <v>102017.146908</v>
      </c>
    </row>
    <row r="23" spans="1:15" ht="11.25" customHeight="1">
      <c r="A23" s="12"/>
      <c r="B23" s="25">
        <v>7</v>
      </c>
      <c r="C23" s="25" t="s">
        <v>1126</v>
      </c>
      <c r="E23" s="363">
        <v>2541.9273779999999</v>
      </c>
      <c r="F23" s="363"/>
      <c r="G23" s="2043"/>
      <c r="H23" s="2043"/>
      <c r="I23" s="363"/>
      <c r="J23" s="2043"/>
      <c r="K23" s="363">
        <v>251446.207093</v>
      </c>
      <c r="L23" s="363"/>
      <c r="N23" s="363">
        <v>26458.895316999999</v>
      </c>
    </row>
    <row r="24" spans="1:15" ht="11.25" customHeight="1">
      <c r="A24" s="12"/>
      <c r="B24" s="25">
        <v>8</v>
      </c>
      <c r="C24" s="25" t="s">
        <v>1127</v>
      </c>
      <c r="E24" s="363">
        <v>5799.4099690000003</v>
      </c>
      <c r="F24" s="363"/>
      <c r="G24" s="2043"/>
      <c r="H24" s="2043"/>
      <c r="I24" s="363"/>
      <c r="J24" s="2043"/>
      <c r="K24" s="363">
        <v>4656.9981189999999</v>
      </c>
      <c r="L24" s="363"/>
      <c r="N24" s="363"/>
    </row>
    <row r="25" spans="1:15" s="34" customFormat="1" ht="11.25" customHeight="1">
      <c r="A25" s="29"/>
      <c r="B25" s="756">
        <v>9</v>
      </c>
      <c r="C25" s="756" t="s">
        <v>498</v>
      </c>
      <c r="D25" s="757">
        <v>236.490995</v>
      </c>
      <c r="E25" s="568">
        <v>37670.442679396103</v>
      </c>
      <c r="F25" s="568"/>
      <c r="G25" s="568">
        <v>7314.3486119999998</v>
      </c>
      <c r="H25" s="568">
        <v>35727.206976816698</v>
      </c>
      <c r="I25" s="568"/>
      <c r="J25" s="2134"/>
      <c r="K25" s="568">
        <v>848109.11055700004</v>
      </c>
      <c r="L25" s="568"/>
      <c r="M25" s="756"/>
      <c r="N25" s="568">
        <v>589842.20264899998</v>
      </c>
    </row>
    <row r="26" spans="1:15" ht="11.25" customHeight="1">
      <c r="A26" s="12"/>
    </row>
    <row r="27" spans="1:15" ht="11.25" customHeight="1">
      <c r="A27" s="12"/>
    </row>
    <row r="28" spans="1:15" ht="11.25" customHeight="1">
      <c r="A28" s="12"/>
    </row>
    <row r="29" spans="1:15" ht="11.25" customHeight="1">
      <c r="A29" s="15"/>
      <c r="B29" s="2491" t="s">
        <v>2469</v>
      </c>
      <c r="C29" s="2492"/>
      <c r="D29" s="1038" t="s">
        <v>292</v>
      </c>
      <c r="E29" s="1038" t="s">
        <v>294</v>
      </c>
      <c r="F29" s="1038"/>
      <c r="G29" s="1038" t="s">
        <v>296</v>
      </c>
      <c r="H29" s="1038" t="s">
        <v>298</v>
      </c>
      <c r="I29" s="1038"/>
      <c r="J29" s="1038" t="s">
        <v>303</v>
      </c>
      <c r="K29" s="1038" t="s">
        <v>310</v>
      </c>
      <c r="L29" s="1038"/>
      <c r="M29" s="1038" t="s">
        <v>312</v>
      </c>
      <c r="N29" s="1038" t="s">
        <v>317</v>
      </c>
      <c r="O29" s="361"/>
    </row>
    <row r="30" spans="1:15" ht="11.25" customHeight="1">
      <c r="A30" s="15"/>
      <c r="B30" s="271"/>
      <c r="C30" s="78"/>
      <c r="D30" s="2408" t="s">
        <v>1113</v>
      </c>
      <c r="E30" s="2408"/>
      <c r="F30" s="2408"/>
      <c r="G30" s="2408"/>
      <c r="H30" s="2408"/>
      <c r="I30" s="821"/>
      <c r="J30" s="2408" t="s">
        <v>1114</v>
      </c>
      <c r="K30" s="2408"/>
      <c r="L30" s="2408"/>
      <c r="M30" s="2408"/>
      <c r="N30" s="2408"/>
    </row>
    <row r="31" spans="1:15" ht="11.25" customHeight="1">
      <c r="A31" s="12"/>
      <c r="B31" s="12"/>
      <c r="D31" s="2534" t="s">
        <v>1115</v>
      </c>
      <c r="E31" s="2534"/>
      <c r="F31" s="819"/>
      <c r="G31" s="2534" t="s">
        <v>1116</v>
      </c>
      <c r="H31" s="2534"/>
      <c r="I31" s="820"/>
      <c r="J31" s="2534" t="s">
        <v>1115</v>
      </c>
      <c r="K31" s="2534"/>
      <c r="L31" s="819"/>
      <c r="M31" s="2534" t="s">
        <v>1116</v>
      </c>
      <c r="N31" s="2534"/>
    </row>
    <row r="32" spans="1:15" ht="11.25" customHeight="1">
      <c r="A32" s="12"/>
      <c r="B32" s="1321" t="s">
        <v>286</v>
      </c>
      <c r="C32" s="1375"/>
      <c r="D32" s="692" t="s">
        <v>1117</v>
      </c>
      <c r="E32" s="692" t="s">
        <v>1118</v>
      </c>
      <c r="F32" s="1355"/>
      <c r="G32" s="692" t="s">
        <v>1117</v>
      </c>
      <c r="H32" s="692" t="s">
        <v>1118</v>
      </c>
      <c r="I32" s="1355"/>
      <c r="J32" s="730" t="s">
        <v>1117</v>
      </c>
      <c r="K32" s="730" t="s">
        <v>1118</v>
      </c>
      <c r="L32" s="1351"/>
      <c r="M32" s="730" t="s">
        <v>1117</v>
      </c>
      <c r="N32" s="730" t="s">
        <v>1118</v>
      </c>
    </row>
    <row r="33" spans="1:14" ht="15" customHeight="1">
      <c r="A33" s="12"/>
      <c r="B33" s="268" t="s">
        <v>1119</v>
      </c>
      <c r="D33" s="225"/>
      <c r="E33" s="225"/>
      <c r="F33" s="225"/>
      <c r="G33" s="225"/>
      <c r="H33" s="225"/>
      <c r="I33" s="225"/>
      <c r="J33" s="181"/>
      <c r="K33" s="181"/>
      <c r="L33" s="181"/>
      <c r="M33" s="181"/>
      <c r="N33" s="181"/>
    </row>
    <row r="34" spans="1:14" ht="11.25" customHeight="1">
      <c r="A34" s="12"/>
      <c r="B34" s="12">
        <v>1</v>
      </c>
      <c r="C34" s="239" t="s">
        <v>1120</v>
      </c>
      <c r="D34" s="69"/>
      <c r="E34" s="362">
        <v>11106.9407152034</v>
      </c>
      <c r="F34" s="362"/>
      <c r="G34" s="362">
        <v>68.641964999999999</v>
      </c>
      <c r="H34" s="362">
        <v>223.45926462322899</v>
      </c>
      <c r="I34" s="362"/>
      <c r="J34" s="362"/>
      <c r="K34" s="363">
        <v>45589.183070999999</v>
      </c>
      <c r="L34" s="363"/>
      <c r="N34" s="363">
        <v>82655.628922999997</v>
      </c>
    </row>
    <row r="35" spans="1:14" ht="11.25" customHeight="1">
      <c r="A35" s="12"/>
      <c r="B35" s="12">
        <v>2</v>
      </c>
      <c r="C35" s="239" t="s">
        <v>1121</v>
      </c>
      <c r="D35" s="69"/>
      <c r="E35" s="362">
        <v>35955.952646304002</v>
      </c>
      <c r="F35" s="362"/>
      <c r="G35" s="362">
        <v>880.93563800000004</v>
      </c>
      <c r="H35" s="362">
        <v>17133.323703999999</v>
      </c>
      <c r="I35" s="362"/>
      <c r="J35" s="362"/>
      <c r="K35" s="363">
        <v>46645.792605000002</v>
      </c>
      <c r="L35" s="363"/>
      <c r="N35" s="363">
        <v>292760.84041900001</v>
      </c>
    </row>
    <row r="36" spans="1:14" ht="11.25" customHeight="1">
      <c r="A36" s="12"/>
      <c r="B36" s="25">
        <v>3</v>
      </c>
      <c r="C36" s="25" t="s">
        <v>1122</v>
      </c>
      <c r="E36" s="363">
        <v>1071.701971</v>
      </c>
      <c r="F36" s="363"/>
      <c r="G36" s="363"/>
      <c r="H36" s="363"/>
      <c r="I36" s="363"/>
      <c r="J36" s="363"/>
      <c r="K36" s="363">
        <v>13232.773939999999</v>
      </c>
      <c r="L36" s="363"/>
      <c r="N36" s="363">
        <v>9602.6490140000005</v>
      </c>
    </row>
    <row r="37" spans="1:14" ht="11.25" customHeight="1">
      <c r="A37" s="12"/>
      <c r="B37" s="33">
        <v>4</v>
      </c>
      <c r="C37" s="33" t="s">
        <v>1123</v>
      </c>
      <c r="D37" s="700">
        <v>218.52048099999999</v>
      </c>
      <c r="E37" s="363">
        <v>39.866148000000003</v>
      </c>
      <c r="F37" s="363"/>
      <c r="G37" s="363">
        <v>7014.5650830000004</v>
      </c>
      <c r="H37" s="363"/>
      <c r="I37" s="363"/>
      <c r="J37" s="363"/>
      <c r="K37" s="363">
        <v>250642.19092299999</v>
      </c>
      <c r="L37" s="363"/>
      <c r="N37" s="363">
        <v>42134.533352999999</v>
      </c>
    </row>
    <row r="38" spans="1:14" ht="11.25" customHeight="1">
      <c r="A38" s="12"/>
      <c r="B38" s="25">
        <v>5</v>
      </c>
      <c r="C38" s="25" t="s">
        <v>1124</v>
      </c>
      <c r="D38" s="700"/>
      <c r="E38" s="363"/>
      <c r="F38" s="363"/>
      <c r="G38" s="363"/>
      <c r="H38" s="363"/>
      <c r="I38" s="363"/>
      <c r="J38" s="363"/>
      <c r="K38" s="363"/>
      <c r="L38" s="363"/>
      <c r="N38" s="363"/>
    </row>
    <row r="39" spans="1:14" ht="11.25" customHeight="1">
      <c r="A39" s="12"/>
      <c r="B39" s="25">
        <v>6</v>
      </c>
      <c r="C39" s="25" t="s">
        <v>1125</v>
      </c>
      <c r="D39" s="700"/>
      <c r="E39" s="363">
        <v>184.07715400000001</v>
      </c>
      <c r="F39" s="363"/>
      <c r="G39" s="363"/>
      <c r="H39" s="363"/>
      <c r="I39" s="363"/>
      <c r="J39" s="363"/>
      <c r="K39" s="363">
        <v>169243.194861</v>
      </c>
      <c r="L39" s="363"/>
      <c r="N39" s="363">
        <v>67476.854940000005</v>
      </c>
    </row>
    <row r="40" spans="1:14" ht="11.25" customHeight="1">
      <c r="A40" s="12"/>
      <c r="B40" s="25">
        <v>7</v>
      </c>
      <c r="C40" s="25" t="s">
        <v>1126</v>
      </c>
      <c r="D40" s="700"/>
      <c r="E40" s="363">
        <v>2474.8745800000002</v>
      </c>
      <c r="F40" s="363"/>
      <c r="G40" s="363"/>
      <c r="H40" s="363"/>
      <c r="I40" s="363"/>
      <c r="J40" s="363"/>
      <c r="K40" s="363">
        <v>162909.962077</v>
      </c>
      <c r="L40" s="363"/>
      <c r="N40" s="363">
        <v>15927.722456</v>
      </c>
    </row>
    <row r="41" spans="1:14" ht="11.25" customHeight="1">
      <c r="A41" s="12"/>
      <c r="B41" s="25">
        <v>8</v>
      </c>
      <c r="C41" s="25" t="s">
        <v>1127</v>
      </c>
      <c r="D41" s="700"/>
      <c r="E41" s="363">
        <v>6605.6744870000002</v>
      </c>
      <c r="F41" s="363"/>
      <c r="G41" s="363"/>
      <c r="H41" s="363"/>
      <c r="I41" s="363"/>
      <c r="J41" s="363"/>
      <c r="K41" s="363">
        <v>5873.8381719999998</v>
      </c>
      <c r="L41" s="363"/>
      <c r="N41" s="363"/>
    </row>
    <row r="42" spans="1:14" s="34" customFormat="1" ht="11.25" customHeight="1">
      <c r="A42" s="29"/>
      <c r="B42" s="756">
        <v>9</v>
      </c>
      <c r="C42" s="756" t="s">
        <v>498</v>
      </c>
      <c r="D42" s="757">
        <v>218.52048099999999</v>
      </c>
      <c r="E42" s="568">
        <v>57439.0877015074</v>
      </c>
      <c r="F42" s="568"/>
      <c r="G42" s="568">
        <v>7964.1426860000001</v>
      </c>
      <c r="H42" s="568">
        <v>17356.7829686232</v>
      </c>
      <c r="I42" s="568"/>
      <c r="J42" s="568"/>
      <c r="K42" s="568">
        <v>694136.93564899999</v>
      </c>
      <c r="L42" s="568"/>
      <c r="M42" s="756"/>
      <c r="N42" s="568">
        <v>510558.22910499998</v>
      </c>
    </row>
    <row r="43" spans="1:14" ht="11.25" customHeight="1">
      <c r="A43" s="12"/>
    </row>
    <row r="44" spans="1:14">
      <c r="A44" s="12"/>
    </row>
    <row r="45" spans="1:14">
      <c r="A45" s="12"/>
    </row>
    <row r="46" spans="1:14">
      <c r="A46" s="12"/>
    </row>
    <row r="47" spans="1:14">
      <c r="A47" s="12"/>
    </row>
    <row r="48" spans="1:14">
      <c r="A48" s="12"/>
    </row>
    <row r="49" spans="1:14">
      <c r="A49" s="12"/>
    </row>
    <row r="50" spans="1:14">
      <c r="A50" s="12"/>
    </row>
    <row r="51" spans="1:14">
      <c r="A51" s="12"/>
    </row>
    <row r="52" spans="1:14">
      <c r="A52" s="12"/>
    </row>
    <row r="53" spans="1:14">
      <c r="A53" s="12"/>
    </row>
    <row r="54" spans="1:14">
      <c r="A54" s="12"/>
      <c r="D54" s="32"/>
      <c r="E54" s="32"/>
      <c r="F54" s="32"/>
      <c r="G54" s="32"/>
      <c r="H54" s="32"/>
      <c r="I54" s="32"/>
      <c r="J54" s="32"/>
      <c r="K54" s="32"/>
      <c r="L54" s="32"/>
      <c r="M54" s="32"/>
      <c r="N54" s="32"/>
    </row>
    <row r="55" spans="1:14">
      <c r="A55" s="12"/>
      <c r="D55" s="32"/>
      <c r="E55" s="32"/>
      <c r="F55" s="32"/>
      <c r="G55" s="32"/>
      <c r="H55" s="32"/>
      <c r="I55" s="32"/>
      <c r="J55" s="32"/>
      <c r="K55" s="32"/>
      <c r="L55" s="32"/>
      <c r="M55" s="32"/>
      <c r="N55" s="32"/>
    </row>
    <row r="56" spans="1:14">
      <c r="A56" s="12"/>
      <c r="D56" s="32"/>
      <c r="E56" s="32"/>
      <c r="F56" s="32"/>
      <c r="G56" s="32"/>
      <c r="H56" s="32"/>
      <c r="I56" s="32"/>
      <c r="J56" s="32"/>
      <c r="K56" s="32"/>
      <c r="L56" s="32"/>
      <c r="M56" s="32"/>
      <c r="N56" s="32"/>
    </row>
    <row r="57" spans="1:14">
      <c r="A57" s="12"/>
      <c r="D57" s="32"/>
      <c r="E57" s="32"/>
      <c r="F57" s="32"/>
      <c r="G57" s="32"/>
      <c r="H57" s="32"/>
      <c r="I57" s="32"/>
      <c r="J57" s="32"/>
      <c r="K57" s="32"/>
      <c r="L57" s="32"/>
      <c r="M57" s="32"/>
      <c r="N57" s="32"/>
    </row>
    <row r="58" spans="1:14">
      <c r="A58" s="12"/>
      <c r="D58" s="32"/>
      <c r="E58" s="32"/>
      <c r="F58" s="32"/>
      <c r="G58" s="32"/>
      <c r="H58" s="32"/>
      <c r="I58" s="32"/>
      <c r="J58" s="32"/>
      <c r="K58" s="32"/>
      <c r="L58" s="32"/>
      <c r="M58" s="32"/>
      <c r="N58" s="32"/>
    </row>
    <row r="59" spans="1:14">
      <c r="A59" s="12"/>
      <c r="D59" s="32"/>
      <c r="E59" s="32"/>
      <c r="F59" s="32"/>
      <c r="G59" s="32"/>
      <c r="H59" s="32"/>
      <c r="I59" s="32"/>
      <c r="J59" s="32"/>
      <c r="K59" s="32"/>
      <c r="L59" s="32"/>
      <c r="M59" s="32"/>
      <c r="N59" s="32"/>
    </row>
    <row r="60" spans="1:14">
      <c r="A60" s="12"/>
      <c r="D60" s="32"/>
      <c r="E60" s="32"/>
      <c r="F60" s="32"/>
      <c r="G60" s="32"/>
      <c r="H60" s="32"/>
      <c r="I60" s="32"/>
      <c r="J60" s="32"/>
      <c r="K60" s="32"/>
      <c r="L60" s="32"/>
      <c r="M60" s="32"/>
      <c r="N60" s="32"/>
    </row>
    <row r="61" spans="1:14">
      <c r="A61" s="12"/>
      <c r="D61" s="32"/>
      <c r="E61" s="32"/>
      <c r="F61" s="32"/>
      <c r="G61" s="32"/>
      <c r="H61" s="32"/>
      <c r="I61" s="32"/>
      <c r="J61" s="32"/>
      <c r="K61" s="32"/>
      <c r="L61" s="32"/>
      <c r="M61" s="32"/>
      <c r="N61" s="32"/>
    </row>
    <row r="62" spans="1:14">
      <c r="A62" s="12"/>
      <c r="D62" s="32"/>
      <c r="E62" s="32"/>
      <c r="F62" s="32"/>
      <c r="G62" s="32"/>
      <c r="H62" s="32"/>
      <c r="I62" s="32"/>
      <c r="J62" s="32"/>
      <c r="K62" s="32"/>
      <c r="L62" s="32"/>
      <c r="M62" s="32"/>
      <c r="N62" s="32"/>
    </row>
    <row r="63" spans="1:14">
      <c r="A63" s="12"/>
      <c r="D63" s="32"/>
      <c r="E63" s="32"/>
      <c r="F63" s="32"/>
      <c r="G63" s="32"/>
      <c r="H63" s="32"/>
      <c r="I63" s="32"/>
      <c r="J63" s="32"/>
      <c r="K63" s="32"/>
      <c r="L63" s="32"/>
      <c r="M63" s="32"/>
      <c r="N63" s="32"/>
    </row>
    <row r="64" spans="1:14">
      <c r="A64" s="12"/>
      <c r="D64" s="32"/>
      <c r="E64" s="32"/>
      <c r="F64" s="32"/>
      <c r="G64" s="32"/>
      <c r="H64" s="32"/>
      <c r="I64" s="32"/>
      <c r="J64" s="32"/>
      <c r="K64" s="32"/>
      <c r="L64" s="32"/>
      <c r="M64" s="32"/>
      <c r="N64" s="32"/>
    </row>
    <row r="65" spans="1:14">
      <c r="D65" s="32"/>
      <c r="E65" s="32"/>
      <c r="F65" s="32"/>
      <c r="G65" s="32"/>
      <c r="H65" s="32"/>
      <c r="I65" s="32"/>
      <c r="J65" s="32"/>
      <c r="K65" s="32"/>
      <c r="L65" s="32"/>
      <c r="M65" s="32"/>
      <c r="N65" s="32"/>
    </row>
    <row r="66" spans="1:14">
      <c r="D66" s="32"/>
    </row>
    <row r="71" spans="1:14">
      <c r="A71" s="20"/>
    </row>
    <row r="72" spans="1:14">
      <c r="A72" s="20"/>
    </row>
    <row r="73" spans="1:14">
      <c r="A73" s="21"/>
    </row>
    <row r="74" spans="1:14">
      <c r="A74" s="12"/>
    </row>
    <row r="75" spans="1:14">
      <c r="A75" s="12"/>
    </row>
    <row r="76" spans="1:14">
      <c r="A76" s="12"/>
    </row>
    <row r="77" spans="1:14">
      <c r="A77" s="12"/>
    </row>
    <row r="78" spans="1:14">
      <c r="A78" s="12"/>
    </row>
    <row r="79" spans="1:14">
      <c r="A79" s="12"/>
    </row>
    <row r="80" spans="1:14">
      <c r="A80" s="12"/>
    </row>
    <row r="81" spans="1:14">
      <c r="A81" s="12"/>
      <c r="D81" s="32"/>
      <c r="E81" s="32"/>
      <c r="F81" s="32"/>
      <c r="G81" s="32"/>
      <c r="H81" s="32"/>
      <c r="I81" s="32"/>
      <c r="J81" s="32"/>
      <c r="K81" s="32"/>
      <c r="L81" s="32"/>
      <c r="M81" s="32"/>
      <c r="N81" s="32"/>
    </row>
    <row r="82" spans="1:14">
      <c r="A82" s="23"/>
      <c r="D82" s="32"/>
      <c r="E82" s="32"/>
      <c r="F82" s="32"/>
      <c r="G82" s="32"/>
      <c r="H82" s="32"/>
      <c r="I82" s="32"/>
      <c r="J82" s="32"/>
      <c r="K82" s="32"/>
      <c r="L82" s="32"/>
      <c r="M82" s="32"/>
      <c r="N82" s="32"/>
    </row>
    <row r="83" spans="1:14">
      <c r="A83" s="23"/>
      <c r="D83" s="32"/>
      <c r="E83" s="32"/>
      <c r="F83" s="32"/>
      <c r="G83" s="32"/>
      <c r="H83" s="32"/>
      <c r="I83" s="32"/>
      <c r="J83" s="32"/>
      <c r="K83" s="32"/>
      <c r="L83" s="32"/>
      <c r="M83" s="32"/>
      <c r="N83" s="32"/>
    </row>
    <row r="84" spans="1:14">
      <c r="A84" s="23"/>
      <c r="D84" s="32"/>
      <c r="E84" s="32"/>
      <c r="F84" s="32"/>
      <c r="G84" s="32"/>
      <c r="H84" s="32"/>
      <c r="I84" s="32"/>
      <c r="J84" s="32"/>
      <c r="K84" s="32"/>
      <c r="L84" s="32"/>
      <c r="M84" s="32"/>
      <c r="N84" s="32"/>
    </row>
    <row r="85" spans="1:14">
      <c r="A85" s="23"/>
      <c r="D85" s="32"/>
      <c r="E85" s="32"/>
      <c r="F85" s="32"/>
      <c r="G85" s="32"/>
      <c r="H85" s="32"/>
      <c r="I85" s="32"/>
      <c r="J85" s="32"/>
      <c r="K85" s="32"/>
      <c r="L85" s="32"/>
      <c r="M85" s="32"/>
      <c r="N85" s="32"/>
    </row>
    <row r="86" spans="1:14">
      <c r="A86" s="23"/>
      <c r="D86" s="32"/>
      <c r="E86" s="32"/>
      <c r="F86" s="32"/>
      <c r="G86" s="32"/>
      <c r="H86" s="32"/>
      <c r="I86" s="32"/>
      <c r="J86" s="32"/>
      <c r="K86" s="32"/>
      <c r="L86" s="32"/>
      <c r="M86" s="32"/>
      <c r="N86" s="32"/>
    </row>
    <row r="87" spans="1:14">
      <c r="A87" s="23"/>
      <c r="D87" s="32"/>
      <c r="E87" s="32"/>
      <c r="F87" s="32"/>
      <c r="G87" s="32"/>
      <c r="H87" s="32"/>
      <c r="I87" s="32"/>
      <c r="J87" s="32"/>
      <c r="K87" s="32"/>
      <c r="L87" s="32"/>
      <c r="M87" s="32"/>
      <c r="N87" s="32"/>
    </row>
    <row r="88" spans="1:14">
      <c r="A88" s="23"/>
      <c r="D88" s="32"/>
      <c r="E88" s="32"/>
      <c r="F88" s="32"/>
      <c r="G88" s="32"/>
      <c r="H88" s="32"/>
      <c r="I88" s="32"/>
      <c r="J88" s="32"/>
      <c r="K88" s="32"/>
      <c r="L88" s="32"/>
      <c r="M88" s="32"/>
      <c r="N88" s="32"/>
    </row>
    <row r="89" spans="1:14">
      <c r="A89" s="23"/>
      <c r="D89" s="32"/>
      <c r="E89" s="32"/>
      <c r="F89" s="32"/>
      <c r="G89" s="32"/>
      <c r="H89" s="32"/>
      <c r="I89" s="32"/>
      <c r="J89" s="32"/>
      <c r="K89" s="32"/>
      <c r="L89" s="32"/>
      <c r="M89" s="32"/>
      <c r="N89" s="32"/>
    </row>
    <row r="90" spans="1:14">
      <c r="D90" s="32"/>
      <c r="E90" s="32"/>
      <c r="F90" s="32"/>
      <c r="G90" s="32"/>
      <c r="H90" s="32"/>
      <c r="I90" s="32"/>
      <c r="J90" s="32"/>
      <c r="K90" s="32"/>
      <c r="L90" s="32"/>
      <c r="M90" s="32"/>
      <c r="N90" s="32"/>
    </row>
  </sheetData>
  <mergeCells count="17">
    <mergeCell ref="B29:C29"/>
    <mergeCell ref="D30:H30"/>
    <mergeCell ref="J30:N30"/>
    <mergeCell ref="D31:E31"/>
    <mergeCell ref="G31:H31"/>
    <mergeCell ref="J31:K31"/>
    <mergeCell ref="M31:N31"/>
    <mergeCell ref="B3:N3"/>
    <mergeCell ref="B7:N7"/>
    <mergeCell ref="B9:H9"/>
    <mergeCell ref="D14:E14"/>
    <mergeCell ref="G14:H14"/>
    <mergeCell ref="J14:K14"/>
    <mergeCell ref="M14:N14"/>
    <mergeCell ref="B12:C12"/>
    <mergeCell ref="D13:H13"/>
    <mergeCell ref="J13:N13"/>
  </mergeCells>
  <hyperlinks>
    <hyperlink ref="B3" location="Contents!A1" display="Back to index page" xr:uid="{CB1451A7-8F5D-4BFC-AB96-26F37B3A9646}"/>
  </hyperlinks>
  <pageMargins left="0.23622047244094491" right="0.23622047244094491" top="0.74803149606299213" bottom="0.74803149606299213" header="0.31496062992125984" footer="0.31496062992125984"/>
  <pageSetup paperSize="9" scale="6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E49D-9DD8-43E1-816C-4446E33E47F6}">
  <sheetPr codeName="Sheet19">
    <tabColor rgb="FF007272"/>
    <pageSetUpPr fitToPage="1"/>
  </sheetPr>
  <dimension ref="B1:N42"/>
  <sheetViews>
    <sheetView showGridLines="0" showRowColHeaders="0" workbookViewId="0"/>
  </sheetViews>
  <sheetFormatPr baseColWidth="10" defaultColWidth="11.42578125" defaultRowHeight="15"/>
  <cols>
    <col min="1" max="1" width="2.5703125" customWidth="1"/>
    <col min="2" max="2" width="4.85546875" customWidth="1"/>
    <col min="3" max="3" width="63.42578125" customWidth="1"/>
    <col min="4" max="8" width="18.5703125" customWidth="1"/>
    <col min="9" max="9" width="14.5703125" bestFit="1" customWidth="1"/>
  </cols>
  <sheetData>
    <row r="1" spans="2:14" s="3" customFormat="1" ht="11.25"/>
    <row r="2" spans="2:14" s="3" customFormat="1" ht="5.25" customHeight="1"/>
    <row r="3" spans="2:14" s="265" customFormat="1" ht="12.75">
      <c r="B3" s="2373" t="s">
        <v>280</v>
      </c>
      <c r="C3" s="2373"/>
      <c r="D3" s="2373"/>
      <c r="E3" s="2373"/>
      <c r="F3" s="2373"/>
      <c r="G3" s="2373"/>
      <c r="H3" s="2373"/>
      <c r="I3" s="2373"/>
    </row>
    <row r="4" spans="2:14" s="265" customFormat="1" ht="5.25" customHeight="1">
      <c r="B4" s="235"/>
      <c r="C4" s="235"/>
      <c r="D4" s="235"/>
      <c r="E4" s="235"/>
      <c r="F4" s="235"/>
      <c r="G4" s="235"/>
      <c r="H4" s="235"/>
      <c r="I4" s="235"/>
    </row>
    <row r="5" spans="2:14" s="266" customFormat="1" ht="15.75">
      <c r="B5" s="969" t="s">
        <v>1128</v>
      </c>
      <c r="C5" s="267"/>
      <c r="D5" s="267"/>
      <c r="E5" s="267"/>
      <c r="F5" s="267"/>
      <c r="G5" s="267"/>
      <c r="H5" s="267"/>
      <c r="I5" s="267"/>
      <c r="J5" s="265"/>
      <c r="K5" s="265"/>
      <c r="L5" s="265"/>
      <c r="M5" s="265"/>
      <c r="N5" s="265"/>
    </row>
    <row r="6" spans="2:14" s="266" customFormat="1" ht="11.25" customHeight="1">
      <c r="B6" s="969"/>
      <c r="C6" s="267"/>
      <c r="D6" s="1720"/>
      <c r="E6" s="267"/>
      <c r="F6" s="267"/>
      <c r="G6" s="267"/>
      <c r="H6" s="267"/>
      <c r="I6" s="267"/>
      <c r="J6" s="265"/>
      <c r="K6" s="265"/>
      <c r="L6" s="265"/>
      <c r="M6" s="265"/>
      <c r="N6" s="265"/>
    </row>
    <row r="7" spans="2:14" ht="11.25" customHeight="1">
      <c r="J7" s="1738"/>
    </row>
    <row r="8" spans="2:14" ht="11.25" customHeight="1">
      <c r="B8" s="3"/>
      <c r="D8" s="2384" t="s">
        <v>1129</v>
      </c>
      <c r="E8" s="2384"/>
      <c r="F8" s="2384"/>
      <c r="G8" s="2384"/>
      <c r="H8" s="2384"/>
      <c r="J8" s="1738"/>
    </row>
    <row r="9" spans="2:14" s="355" customFormat="1" ht="11.25" customHeight="1">
      <c r="B9" s="2535" t="s">
        <v>286</v>
      </c>
      <c r="C9" s="2536"/>
      <c r="D9" s="917" t="s">
        <v>2662</v>
      </c>
      <c r="E9" s="917" t="s">
        <v>2663</v>
      </c>
      <c r="F9" s="544" t="s">
        <v>2470</v>
      </c>
      <c r="G9" s="544" t="s">
        <v>2467</v>
      </c>
      <c r="H9" s="544" t="s">
        <v>2347</v>
      </c>
      <c r="J9" s="1738"/>
      <c r="L9" s="1736"/>
      <c r="M9" s="2173"/>
    </row>
    <row r="10" spans="2:14" s="355" customFormat="1" ht="11.25" customHeight="1">
      <c r="B10" s="1629">
        <v>1</v>
      </c>
      <c r="C10" s="759" t="s">
        <v>1130</v>
      </c>
      <c r="D10" s="577">
        <v>11126.285629</v>
      </c>
      <c r="E10" s="577">
        <v>11702.237520000001</v>
      </c>
      <c r="F10" s="577">
        <v>12585.101207</v>
      </c>
      <c r="G10" s="577">
        <v>10057.812768</v>
      </c>
      <c r="H10" s="577">
        <v>12261.473373999999</v>
      </c>
      <c r="I10" s="2209"/>
      <c r="J10" s="1738"/>
      <c r="K10" s="701"/>
      <c r="L10" s="1736"/>
    </row>
    <row r="11" spans="2:14" s="355" customFormat="1" ht="11.25" customHeight="1">
      <c r="B11" s="181">
        <v>2</v>
      </c>
      <c r="C11" s="130" t="s">
        <v>1131</v>
      </c>
      <c r="D11" s="210">
        <v>2306.0172149999999</v>
      </c>
      <c r="E11" s="210">
        <v>1331.281477999999</v>
      </c>
      <c r="F11" s="210">
        <v>-1977.3210529999999</v>
      </c>
      <c r="G11" s="210">
        <v>2392.0754729999999</v>
      </c>
      <c r="H11" s="210">
        <v>-1521.636</v>
      </c>
      <c r="I11" s="2209"/>
      <c r="J11" s="1738"/>
      <c r="K11" s="701"/>
      <c r="L11" s="1736"/>
    </row>
    <row r="12" spans="2:14" s="355" customFormat="1" ht="11.25" customHeight="1">
      <c r="B12" s="188">
        <v>3</v>
      </c>
      <c r="C12" s="130" t="s">
        <v>1132</v>
      </c>
      <c r="D12" s="210">
        <v>-1225.956754</v>
      </c>
      <c r="E12" s="210">
        <v>-145.231818</v>
      </c>
      <c r="F12" s="210">
        <v>-420.084833</v>
      </c>
      <c r="G12" s="210">
        <v>-412.16362199999998</v>
      </c>
      <c r="H12" s="210">
        <v>-231.36034000000001</v>
      </c>
      <c r="I12" s="2209"/>
      <c r="J12" s="1738"/>
      <c r="K12" s="701"/>
      <c r="L12" s="1736"/>
    </row>
    <row r="13" spans="2:14" s="355" customFormat="1" ht="11.25" customHeight="1">
      <c r="B13" s="188">
        <v>4</v>
      </c>
      <c r="C13" s="130" t="s">
        <v>1133</v>
      </c>
      <c r="D13" s="210">
        <v>0</v>
      </c>
      <c r="E13" s="210"/>
      <c r="F13" s="210"/>
      <c r="G13" s="210"/>
      <c r="H13" s="210"/>
      <c r="I13" s="2209"/>
      <c r="J13" s="1738"/>
      <c r="L13" s="1736"/>
    </row>
    <row r="14" spans="2:14" s="355" customFormat="1" ht="11.25" customHeight="1">
      <c r="B14" s="188">
        <v>5</v>
      </c>
      <c r="C14" s="130" t="s">
        <v>1134</v>
      </c>
      <c r="D14" s="210">
        <v>0</v>
      </c>
      <c r="E14" s="210"/>
      <c r="F14" s="210"/>
      <c r="G14" s="210"/>
      <c r="H14" s="210"/>
      <c r="I14" s="2209"/>
      <c r="J14" s="1738"/>
      <c r="L14" s="1736"/>
    </row>
    <row r="15" spans="2:14" s="355" customFormat="1" ht="11.25" customHeight="1">
      <c r="B15" s="188">
        <v>6</v>
      </c>
      <c r="C15" s="130" t="s">
        <v>1135</v>
      </c>
      <c r="D15" s="210">
        <v>0</v>
      </c>
      <c r="E15" s="210"/>
      <c r="F15" s="210"/>
      <c r="G15" s="210"/>
      <c r="H15" s="210"/>
      <c r="I15" s="2209"/>
      <c r="J15" s="1738"/>
      <c r="L15" s="1736"/>
    </row>
    <row r="16" spans="2:14" s="355" customFormat="1" ht="11.25" customHeight="1">
      <c r="B16" s="188">
        <v>7</v>
      </c>
      <c r="C16" s="130" t="s">
        <v>1136</v>
      </c>
      <c r="D16" s="210">
        <v>-1678.50809</v>
      </c>
      <c r="E16" s="210">
        <v>-1762.001788</v>
      </c>
      <c r="F16" s="210">
        <v>1514.542199</v>
      </c>
      <c r="G16" s="210">
        <v>547.37658799999997</v>
      </c>
      <c r="H16" s="210">
        <v>-450.663275</v>
      </c>
      <c r="I16" s="2209"/>
      <c r="J16" s="1738"/>
      <c r="K16" s="701"/>
      <c r="L16" s="1736"/>
    </row>
    <row r="17" spans="2:12" s="355" customFormat="1" ht="11.25" customHeight="1">
      <c r="B17" s="188">
        <v>8</v>
      </c>
      <c r="C17" s="130" t="s">
        <v>854</v>
      </c>
      <c r="D17" s="1499">
        <v>0</v>
      </c>
      <c r="E17" s="1499"/>
      <c r="F17" s="1499"/>
      <c r="G17" s="1735"/>
      <c r="H17" s="1499"/>
      <c r="I17" s="2209"/>
      <c r="J17" s="1738"/>
      <c r="L17" s="1736"/>
    </row>
    <row r="18" spans="2:12" s="355" customFormat="1" ht="11.25" customHeight="1">
      <c r="B18" s="758">
        <v>9</v>
      </c>
      <c r="C18" s="759" t="s">
        <v>1137</v>
      </c>
      <c r="D18" s="577">
        <v>10527.838</v>
      </c>
      <c r="E18" s="577">
        <v>11126.285392</v>
      </c>
      <c r="F18" s="577">
        <v>11702.237520000001</v>
      </c>
      <c r="G18" s="577">
        <v>12585.101207</v>
      </c>
      <c r="H18" s="577">
        <v>10057.812768</v>
      </c>
      <c r="I18" s="2209"/>
      <c r="J18" s="1738"/>
      <c r="K18" s="701"/>
    </row>
    <row r="19" spans="2:12" s="355" customFormat="1" ht="11.25" customHeight="1">
      <c r="E19" s="2171"/>
      <c r="J19" s="1738"/>
    </row>
    <row r="20" spans="2:12" s="355" customFormat="1" ht="11.25" customHeight="1">
      <c r="D20" s="701"/>
      <c r="E20" s="1736"/>
      <c r="I20" s="2210"/>
      <c r="J20" s="1738"/>
    </row>
    <row r="21" spans="2:12" ht="11.25" customHeight="1">
      <c r="D21" s="1721"/>
      <c r="J21" s="1738"/>
    </row>
    <row r="22" spans="2:12">
      <c r="D22" s="1737"/>
      <c r="F22" s="1721"/>
      <c r="G22" s="1721"/>
      <c r="J22" s="1738"/>
    </row>
    <row r="23" spans="2:12">
      <c r="D23" s="1721"/>
      <c r="E23" s="1721"/>
      <c r="G23" s="1721"/>
      <c r="I23" s="1736"/>
      <c r="J23" s="1738"/>
    </row>
    <row r="24" spans="2:12">
      <c r="J24" s="1738"/>
    </row>
    <row r="27" spans="2:12">
      <c r="D27" s="1721"/>
    </row>
    <row r="28" spans="2:12">
      <c r="D28" s="1737"/>
    </row>
    <row r="30" spans="2:12">
      <c r="B30" s="1722"/>
      <c r="D30" s="2537"/>
      <c r="E30" s="2537"/>
      <c r="F30" s="2537"/>
      <c r="G30" s="2537"/>
      <c r="H30" s="2537"/>
    </row>
    <row r="31" spans="2:12">
      <c r="B31" s="2538"/>
      <c r="C31" s="2536"/>
      <c r="D31" s="1723"/>
      <c r="E31" s="1723"/>
      <c r="F31" s="1724"/>
      <c r="G31" s="1724"/>
      <c r="H31" s="1724"/>
    </row>
    <row r="32" spans="2:12">
      <c r="B32" s="1725"/>
      <c r="C32" s="1726"/>
      <c r="D32" s="1727"/>
      <c r="E32" s="1727"/>
      <c r="F32" s="1727"/>
      <c r="G32" s="1727"/>
      <c r="H32" s="1727"/>
    </row>
    <row r="33" spans="2:8">
      <c r="B33" s="1728"/>
      <c r="C33" s="1729"/>
      <c r="D33" s="1730"/>
      <c r="E33" s="1730"/>
      <c r="F33" s="1730"/>
      <c r="G33" s="1730"/>
      <c r="H33" s="1730"/>
    </row>
    <row r="34" spans="2:8">
      <c r="B34" s="1731"/>
      <c r="C34" s="1729"/>
      <c r="D34" s="2208"/>
      <c r="E34" s="1730"/>
      <c r="F34" s="1730"/>
      <c r="G34" s="1730"/>
      <c r="H34" s="1730"/>
    </row>
    <row r="35" spans="2:8">
      <c r="B35" s="1731"/>
      <c r="C35" s="1729"/>
      <c r="D35" s="1730"/>
      <c r="E35" s="1730"/>
      <c r="F35" s="1730"/>
      <c r="G35" s="1730"/>
      <c r="H35" s="1730"/>
    </row>
    <row r="36" spans="2:8">
      <c r="B36" s="1731"/>
      <c r="C36" s="1729"/>
      <c r="D36" s="1730"/>
      <c r="E36" s="1730"/>
      <c r="F36" s="1730"/>
      <c r="G36" s="1730"/>
      <c r="H36" s="1730"/>
    </row>
    <row r="37" spans="2:8">
      <c r="B37" s="1731"/>
      <c r="C37" s="1729"/>
      <c r="D37" s="1730"/>
      <c r="E37" s="1730"/>
      <c r="F37" s="1730"/>
      <c r="G37" s="1730"/>
      <c r="H37" s="1730"/>
    </row>
    <row r="38" spans="2:8">
      <c r="B38" s="1731"/>
      <c r="C38" s="1729"/>
      <c r="D38" s="1730"/>
      <c r="E38" s="1730"/>
      <c r="F38" s="1730"/>
      <c r="G38" s="1730"/>
      <c r="H38" s="1730"/>
    </row>
    <row r="39" spans="2:8">
      <c r="B39" s="1731"/>
      <c r="C39" s="1729"/>
      <c r="D39" s="1732"/>
      <c r="E39" s="1732"/>
      <c r="F39" s="1732"/>
      <c r="G39" s="1732"/>
      <c r="H39" s="1732"/>
    </row>
    <row r="40" spans="2:8">
      <c r="B40" s="1733"/>
      <c r="C40" s="1726"/>
      <c r="D40" s="1727"/>
      <c r="E40" s="1727"/>
      <c r="F40" s="1727"/>
      <c r="G40" s="1727"/>
      <c r="H40" s="1727"/>
    </row>
    <row r="42" spans="2:8">
      <c r="D42" s="1721"/>
      <c r="E42" s="1734"/>
    </row>
  </sheetData>
  <mergeCells count="5">
    <mergeCell ref="B3:I3"/>
    <mergeCell ref="B9:C9"/>
    <mergeCell ref="D8:H8"/>
    <mergeCell ref="D30:H30"/>
    <mergeCell ref="B31:C31"/>
  </mergeCells>
  <hyperlinks>
    <hyperlink ref="B3" location="Contents!A1" display="Back to index page" xr:uid="{57B3023D-8603-4AE9-B919-55B568B0C868}"/>
    <hyperlink ref="B3:I3" location="CONTENTS!A1" display="Back to contents page" xr:uid="{B1424673-1CCE-475C-8423-7622B37FE6B7}"/>
    <hyperlink ref="H3" location="CONTENTS!A1" display="Back to contents page" xr:uid="{57042584-0F70-4139-B812-B1458B495360}"/>
    <hyperlink ref="D3" location="CONTENTS!A1" display="Back to contents page" xr:uid="{DA2BF5BB-8DA7-4581-AED8-4849D9664685}"/>
  </hyperlinks>
  <printOptions horizontalCentered="1" verticalCentered="1"/>
  <pageMargins left="0.25" right="0.25" top="0.75" bottom="0.75" header="0.3" footer="0.3"/>
  <pageSetup paperSize="9" scale="87" orientation="landscape" r:id="rId1"/>
  <colBreaks count="1" manualBreakCount="1">
    <brk id="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43">
    <tabColor rgb="FF007272"/>
  </sheetPr>
  <dimension ref="A1:L92"/>
  <sheetViews>
    <sheetView showGridLines="0" showRowColHeaders="0" zoomScaleNormal="100" zoomScaleSheetLayoutView="110" workbookViewId="0"/>
  </sheetViews>
  <sheetFormatPr baseColWidth="10" defaultColWidth="12.5703125" defaultRowHeight="11.25"/>
  <cols>
    <col min="1" max="1" width="2.5703125" style="18" customWidth="1"/>
    <col min="2" max="2" width="4.85546875" style="25" customWidth="1"/>
    <col min="3" max="3" width="74" style="25" customWidth="1"/>
    <col min="4" max="4" width="4" style="25" customWidth="1"/>
    <col min="5" max="8" width="14.5703125" style="25" customWidth="1"/>
    <col min="9" max="9" width="95.5703125" style="25" customWidth="1"/>
    <col min="10" max="16384" width="12.5703125" style="25"/>
  </cols>
  <sheetData>
    <row r="1" spans="1:12" s="10" customFormat="1" ht="11.25" customHeight="1">
      <c r="A1" s="7"/>
      <c r="B1" s="7"/>
      <c r="C1" s="7"/>
      <c r="D1" s="8"/>
      <c r="E1" s="9"/>
      <c r="F1" s="9"/>
      <c r="G1" s="9"/>
      <c r="H1" s="9"/>
      <c r="I1" s="9"/>
      <c r="J1" s="9"/>
    </row>
    <row r="2" spans="1:12" s="10" customFormat="1" ht="5.25" customHeight="1">
      <c r="A2" s="7"/>
      <c r="B2" s="7"/>
      <c r="C2" s="7"/>
      <c r="D2" s="8"/>
      <c r="E2" s="9"/>
      <c r="F2" s="9"/>
      <c r="G2" s="9"/>
      <c r="H2" s="9"/>
      <c r="I2" s="9"/>
    </row>
    <row r="3" spans="1:12" s="12" customFormat="1" ht="12.75" customHeight="1">
      <c r="A3" s="11"/>
      <c r="B3" s="2373" t="s">
        <v>280</v>
      </c>
      <c r="C3" s="2373"/>
      <c r="D3" s="2373"/>
      <c r="E3" s="2373"/>
      <c r="F3" s="2373"/>
      <c r="G3" s="2373"/>
      <c r="H3" s="2373"/>
      <c r="I3" s="2373"/>
    </row>
    <row r="4" spans="1:12" s="10" customFormat="1" ht="5.25" customHeight="1">
      <c r="A4" s="7"/>
      <c r="B4" s="7"/>
      <c r="C4" s="7"/>
      <c r="D4" s="8"/>
      <c r="E4" s="9"/>
      <c r="F4" s="9"/>
      <c r="G4" s="9"/>
      <c r="H4" s="9"/>
      <c r="I4" s="9"/>
      <c r="K4" s="7"/>
      <c r="L4" s="7"/>
    </row>
    <row r="5" spans="1:12" s="6" customFormat="1" ht="15.75" customHeight="1">
      <c r="A5" s="13"/>
      <c r="B5" s="969" t="s">
        <v>1138</v>
      </c>
    </row>
    <row r="6" spans="1:12" ht="11.25" customHeight="1"/>
    <row r="7" spans="1:12" ht="11.25" customHeight="1">
      <c r="B7" s="2540" t="s">
        <v>1139</v>
      </c>
      <c r="C7" s="2540"/>
      <c r="D7" s="2540"/>
      <c r="E7" s="2540"/>
      <c r="F7" s="2540"/>
      <c r="G7" s="2540"/>
      <c r="H7" s="2540"/>
    </row>
    <row r="8" spans="1:12" ht="11.25" customHeight="1">
      <c r="B8" s="237"/>
      <c r="C8" s="237"/>
      <c r="D8" s="237"/>
      <c r="E8" s="237"/>
      <c r="F8" s="237"/>
      <c r="G8" s="237"/>
      <c r="H8" s="237"/>
    </row>
    <row r="9" spans="1:12">
      <c r="A9" s="15"/>
      <c r="C9" s="333"/>
      <c r="D9" s="2539"/>
      <c r="E9" s="2539"/>
      <c r="F9" s="248"/>
      <c r="G9" s="2539"/>
      <c r="H9" s="2539"/>
    </row>
    <row r="10" spans="1:12">
      <c r="A10" s="15"/>
      <c r="B10" s="333"/>
      <c r="C10" s="333"/>
      <c r="D10" s="337"/>
      <c r="E10" s="27" t="s">
        <v>1140</v>
      </c>
      <c r="F10" s="27" t="s">
        <v>1141</v>
      </c>
      <c r="G10" s="27" t="s">
        <v>1140</v>
      </c>
      <c r="H10" s="27" t="s">
        <v>1141</v>
      </c>
    </row>
    <row r="11" spans="1:12" ht="11.25" customHeight="1">
      <c r="A11" s="15"/>
      <c r="B11" s="2504" t="s">
        <v>286</v>
      </c>
      <c r="C11" s="2483"/>
      <c r="D11" s="118"/>
      <c r="E11" s="822" t="s">
        <v>2662</v>
      </c>
      <c r="F11" s="822" t="s">
        <v>2662</v>
      </c>
      <c r="G11" s="822" t="s">
        <v>2469</v>
      </c>
      <c r="H11" s="822" t="s">
        <v>2469</v>
      </c>
    </row>
    <row r="12" spans="1:12" ht="11.25" customHeight="1">
      <c r="A12" s="12"/>
      <c r="B12" s="760">
        <v>1</v>
      </c>
      <c r="C12" s="761" t="s">
        <v>1142</v>
      </c>
      <c r="D12" s="762"/>
      <c r="E12" s="763"/>
      <c r="F12" s="764">
        <v>640.33668377030995</v>
      </c>
      <c r="G12" s="763"/>
      <c r="H12" s="764">
        <v>630.30460754463002</v>
      </c>
    </row>
    <row r="13" spans="1:12" s="30" customFormat="1">
      <c r="A13" s="12"/>
      <c r="B13" s="436">
        <v>2</v>
      </c>
      <c r="C13" s="84" t="s">
        <v>1143</v>
      </c>
      <c r="D13" s="453"/>
      <c r="E13" s="73">
        <v>7524.9167086111302</v>
      </c>
      <c r="F13" s="97">
        <v>150.49781288515501</v>
      </c>
      <c r="G13" s="73">
        <v>7952.2817781345102</v>
      </c>
      <c r="H13" s="97">
        <v>159.04629377231501</v>
      </c>
    </row>
    <row r="14" spans="1:12">
      <c r="A14" s="12"/>
      <c r="B14" s="436">
        <v>3</v>
      </c>
      <c r="C14" s="356" t="s">
        <v>1144</v>
      </c>
      <c r="D14" s="454"/>
      <c r="E14" s="357">
        <v>2431.4626386111299</v>
      </c>
      <c r="F14" s="357">
        <v>48.628731885154998</v>
      </c>
      <c r="G14" s="357">
        <v>2407.0973391345101</v>
      </c>
      <c r="H14" s="357">
        <v>48.142604772315003</v>
      </c>
    </row>
    <row r="15" spans="1:12">
      <c r="A15" s="12"/>
      <c r="B15" s="436">
        <v>4</v>
      </c>
      <c r="C15" s="356" t="s">
        <v>1145</v>
      </c>
      <c r="D15" s="454"/>
      <c r="E15" s="357">
        <v>663.48406999999997</v>
      </c>
      <c r="F15" s="357">
        <v>13.269681</v>
      </c>
      <c r="G15" s="357">
        <v>420.434439</v>
      </c>
      <c r="H15" s="357">
        <v>8.4086890000000007</v>
      </c>
    </row>
    <row r="16" spans="1:12">
      <c r="A16" s="12"/>
      <c r="B16" s="436">
        <v>5</v>
      </c>
      <c r="C16" s="356" t="s">
        <v>1146</v>
      </c>
      <c r="D16" s="454"/>
      <c r="E16" s="357">
        <v>4429.97</v>
      </c>
      <c r="F16" s="357">
        <v>88.599400000000003</v>
      </c>
      <c r="G16" s="357">
        <v>5124.75</v>
      </c>
      <c r="H16" s="357">
        <v>102.495</v>
      </c>
    </row>
    <row r="17" spans="1:8">
      <c r="A17" s="12"/>
      <c r="B17" s="436">
        <v>6</v>
      </c>
      <c r="C17" s="356" t="s">
        <v>1147</v>
      </c>
      <c r="D17" s="454"/>
      <c r="E17" s="357"/>
      <c r="F17" s="357"/>
      <c r="G17" s="357"/>
      <c r="H17" s="357"/>
    </row>
    <row r="18" spans="1:8">
      <c r="A18" s="12"/>
      <c r="B18" s="436">
        <v>7</v>
      </c>
      <c r="C18" s="38" t="s">
        <v>1148</v>
      </c>
      <c r="D18" s="453"/>
      <c r="E18" s="73">
        <v>4861.5232679999999</v>
      </c>
      <c r="F18" s="96"/>
      <c r="G18" s="73">
        <v>5128.7973240000001</v>
      </c>
      <c r="H18" s="96"/>
    </row>
    <row r="19" spans="1:8">
      <c r="A19" s="12"/>
      <c r="B19" s="436">
        <v>8</v>
      </c>
      <c r="C19" s="38" t="s">
        <v>1149</v>
      </c>
      <c r="D19" s="453"/>
      <c r="E19" s="73">
        <v>113.243673611131</v>
      </c>
      <c r="F19" s="73">
        <v>2.2643528851550001</v>
      </c>
      <c r="G19" s="73">
        <v>249.83543813450899</v>
      </c>
      <c r="H19" s="73">
        <v>4.9973667723149999</v>
      </c>
    </row>
    <row r="20" spans="1:8">
      <c r="A20" s="12"/>
      <c r="B20" s="436">
        <v>9</v>
      </c>
      <c r="C20" s="38" t="s">
        <v>1150</v>
      </c>
      <c r="D20" s="453"/>
      <c r="E20" s="73">
        <v>1129.796523</v>
      </c>
      <c r="F20" s="97">
        <v>487.57451800000001</v>
      </c>
      <c r="G20" s="73">
        <v>1188.0033309999999</v>
      </c>
      <c r="H20" s="97">
        <v>466.26094699999999</v>
      </c>
    </row>
    <row r="21" spans="1:8">
      <c r="A21" s="12"/>
      <c r="B21" s="436">
        <v>10</v>
      </c>
      <c r="C21" s="38" t="s">
        <v>1151</v>
      </c>
      <c r="D21" s="455"/>
      <c r="E21" s="272"/>
      <c r="F21" s="97"/>
      <c r="G21" s="272"/>
      <c r="H21" s="97"/>
    </row>
    <row r="22" spans="1:8" s="34" customFormat="1">
      <c r="A22" s="29"/>
      <c r="B22" s="760">
        <v>11</v>
      </c>
      <c r="C22" s="761" t="s">
        <v>1152</v>
      </c>
      <c r="D22" s="762"/>
      <c r="E22" s="763"/>
      <c r="F22" s="764"/>
      <c r="G22" s="763"/>
      <c r="H22" s="764"/>
    </row>
    <row r="23" spans="1:8">
      <c r="A23" s="12"/>
      <c r="B23" s="436">
        <v>12</v>
      </c>
      <c r="C23" s="38" t="s">
        <v>1153</v>
      </c>
      <c r="D23" s="453"/>
      <c r="E23" s="73"/>
      <c r="F23" s="73"/>
      <c r="G23" s="73"/>
      <c r="H23" s="73"/>
    </row>
    <row r="24" spans="1:8" s="359" customFormat="1">
      <c r="A24" s="79"/>
      <c r="B24" s="436">
        <v>13</v>
      </c>
      <c r="C24" s="356" t="s">
        <v>1144</v>
      </c>
      <c r="D24" s="454"/>
      <c r="E24" s="358"/>
      <c r="F24" s="358"/>
      <c r="G24" s="358"/>
      <c r="H24" s="358"/>
    </row>
    <row r="25" spans="1:8" s="359" customFormat="1">
      <c r="A25" s="79"/>
      <c r="B25" s="436">
        <v>14</v>
      </c>
      <c r="C25" s="356" t="s">
        <v>1145</v>
      </c>
      <c r="D25" s="454"/>
      <c r="E25" s="357"/>
      <c r="F25" s="358"/>
      <c r="G25" s="357"/>
      <c r="H25" s="358"/>
    </row>
    <row r="26" spans="1:8" s="359" customFormat="1">
      <c r="A26" s="79"/>
      <c r="B26" s="436">
        <v>15</v>
      </c>
      <c r="C26" s="356" t="s">
        <v>1146</v>
      </c>
      <c r="D26" s="454"/>
      <c r="E26" s="357"/>
      <c r="F26" s="357"/>
      <c r="G26" s="357"/>
      <c r="H26" s="357"/>
    </row>
    <row r="27" spans="1:8" s="359" customFormat="1">
      <c r="A27" s="79"/>
      <c r="B27" s="436">
        <v>16</v>
      </c>
      <c r="C27" s="356" t="s">
        <v>1147</v>
      </c>
      <c r="D27" s="454"/>
      <c r="E27" s="357"/>
      <c r="F27" s="357"/>
      <c r="G27" s="357"/>
      <c r="H27" s="357"/>
    </row>
    <row r="28" spans="1:8">
      <c r="A28" s="12"/>
      <c r="B28" s="436">
        <v>17</v>
      </c>
      <c r="C28" s="38" t="s">
        <v>1148</v>
      </c>
      <c r="D28" s="453"/>
      <c r="E28" s="90"/>
      <c r="F28" s="96"/>
      <c r="G28" s="90"/>
      <c r="H28" s="96"/>
    </row>
    <row r="29" spans="1:8">
      <c r="A29" s="12"/>
      <c r="B29" s="436">
        <v>18</v>
      </c>
      <c r="C29" s="38" t="s">
        <v>1149</v>
      </c>
      <c r="D29" s="453"/>
      <c r="E29" s="90"/>
      <c r="F29" s="73"/>
      <c r="G29" s="90"/>
      <c r="H29" s="73"/>
    </row>
    <row r="30" spans="1:8">
      <c r="A30" s="12"/>
      <c r="B30" s="436">
        <v>19</v>
      </c>
      <c r="C30" s="38" t="s">
        <v>1150</v>
      </c>
      <c r="D30" s="453"/>
      <c r="E30" s="73"/>
      <c r="F30" s="73"/>
      <c r="G30" s="73"/>
      <c r="H30" s="73"/>
    </row>
    <row r="31" spans="1:8">
      <c r="A31" s="12"/>
      <c r="B31" s="1386">
        <v>20</v>
      </c>
      <c r="C31" s="1387" t="s">
        <v>1151</v>
      </c>
      <c r="D31" s="1388"/>
      <c r="E31" s="1389"/>
      <c r="F31" s="1389"/>
      <c r="G31" s="1389"/>
      <c r="H31" s="1389"/>
    </row>
    <row r="32" spans="1:8">
      <c r="A32" s="12"/>
    </row>
    <row r="33" spans="1:4">
      <c r="A33" s="12"/>
      <c r="B33" s="33"/>
      <c r="C33" s="33"/>
      <c r="D33" s="33"/>
    </row>
    <row r="34" spans="1:4">
      <c r="A34" s="12"/>
      <c r="B34" s="33"/>
      <c r="C34" s="33"/>
      <c r="D34" s="33"/>
    </row>
    <row r="35" spans="1:4">
      <c r="A35" s="12"/>
      <c r="B35" s="33"/>
      <c r="C35" s="33"/>
      <c r="D35" s="33"/>
    </row>
    <row r="36" spans="1:4">
      <c r="A36" s="12"/>
      <c r="B36" s="33"/>
      <c r="C36" s="33"/>
      <c r="D36" s="33"/>
    </row>
    <row r="37" spans="1:4">
      <c r="A37" s="12"/>
    </row>
    <row r="38" spans="1:4">
      <c r="A38" s="12"/>
    </row>
    <row r="39" spans="1:4">
      <c r="A39" s="12"/>
      <c r="C39" s="43"/>
    </row>
    <row r="40" spans="1:4">
      <c r="A40" s="12"/>
    </row>
    <row r="41" spans="1:4">
      <c r="A41" s="12"/>
    </row>
    <row r="42" spans="1:4">
      <c r="A42" s="12"/>
    </row>
    <row r="43" spans="1:4">
      <c r="A43" s="12"/>
    </row>
    <row r="44" spans="1:4">
      <c r="A44" s="12"/>
    </row>
    <row r="45" spans="1:4">
      <c r="A45" s="12"/>
    </row>
    <row r="46" spans="1:4">
      <c r="A46" s="12"/>
    </row>
    <row r="47" spans="1:4">
      <c r="A47" s="12"/>
    </row>
    <row r="48" spans="1:4">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74" spans="1:1">
      <c r="A74" s="20"/>
    </row>
    <row r="75" spans="1:1">
      <c r="A75" s="20"/>
    </row>
    <row r="76" spans="1:1">
      <c r="A76" s="21"/>
    </row>
    <row r="77" spans="1:1">
      <c r="A77" s="12"/>
    </row>
    <row r="78" spans="1:1">
      <c r="A78" s="12"/>
    </row>
    <row r="79" spans="1:1">
      <c r="A79" s="12"/>
    </row>
    <row r="80" spans="1:1">
      <c r="A80" s="12"/>
    </row>
    <row r="81" spans="1:1">
      <c r="A81" s="12"/>
    </row>
    <row r="82" spans="1:1">
      <c r="A82" s="12"/>
    </row>
    <row r="83" spans="1:1">
      <c r="A83" s="12"/>
    </row>
    <row r="84" spans="1:1">
      <c r="A84" s="12"/>
    </row>
    <row r="85" spans="1:1">
      <c r="A85" s="23"/>
    </row>
    <row r="86" spans="1:1">
      <c r="A86" s="23"/>
    </row>
    <row r="87" spans="1:1">
      <c r="A87" s="23"/>
    </row>
    <row r="88" spans="1:1">
      <c r="A88" s="23"/>
    </row>
    <row r="89" spans="1:1">
      <c r="A89" s="23"/>
    </row>
    <row r="90" spans="1:1">
      <c r="A90" s="23"/>
    </row>
    <row r="91" spans="1:1">
      <c r="A91" s="23"/>
    </row>
    <row r="92" spans="1:1">
      <c r="A92" s="23"/>
    </row>
  </sheetData>
  <sheetProtection formatCells="0" formatColumns="0" formatRows="0" insertColumns="0" insertRows="0" insertHyperlinks="0" deleteColumns="0" deleteRows="0" sort="0" autoFilter="0" pivotTables="0"/>
  <mergeCells count="5">
    <mergeCell ref="B11:C11"/>
    <mergeCell ref="B3:I3"/>
    <mergeCell ref="D9:E9"/>
    <mergeCell ref="G9:H9"/>
    <mergeCell ref="B7:H7"/>
  </mergeCells>
  <hyperlinks>
    <hyperlink ref="B3" location="Contents!A1" display="Back to index page" xr:uid="{00000000-0004-0000-2400-000000000000}"/>
    <hyperlink ref="B3:I3" location="CONTENTS!A1" display="Back to contents page" xr:uid="{00000000-0004-0000-2400-000001000000}"/>
    <hyperlink ref="E3:F3" location="CONTENTS!A1" display="Back to contents page" xr:uid="{B71AF91C-0849-4C1B-8BBD-D7649CEA368A}"/>
  </hyperlinks>
  <pageMargins left="0.23622047244094491" right="0.23622047244094491" top="0.74803149606299213" bottom="0.74803149606299213" header="0.31496062992125984" footer="0.31496062992125984"/>
  <pageSetup paperSize="9" scale="6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51">
    <tabColor rgb="FF007272"/>
  </sheetPr>
  <dimension ref="B1:K89"/>
  <sheetViews>
    <sheetView showGridLines="0" showRowColHeaders="0" zoomScaleNormal="100" workbookViewId="0"/>
  </sheetViews>
  <sheetFormatPr baseColWidth="10" defaultColWidth="11.42578125" defaultRowHeight="15"/>
  <cols>
    <col min="1" max="1" width="2.5703125" style="6" customWidth="1"/>
    <col min="2" max="2" width="4.85546875" style="18" customWidth="1"/>
    <col min="3" max="3" width="38.42578125" style="6" customWidth="1"/>
    <col min="4" max="4" width="12" style="6" customWidth="1"/>
    <col min="5" max="5" width="1.42578125" style="6" customWidth="1"/>
    <col min="6" max="7" width="17" style="6" customWidth="1"/>
    <col min="8" max="8" width="23" style="6" customWidth="1"/>
    <col min="9" max="9" width="11.42578125" style="6"/>
    <col min="10" max="10" width="12" style="6" bestFit="1" customWidth="1"/>
    <col min="11" max="16384" width="11.42578125" style="6"/>
  </cols>
  <sheetData>
    <row r="1" spans="2:11" s="10" customFormat="1" ht="11.25" customHeight="1">
      <c r="B1" s="7"/>
      <c r="C1" s="7"/>
      <c r="D1" s="7"/>
      <c r="E1" s="8"/>
      <c r="F1" s="9"/>
    </row>
    <row r="2" spans="2:11" s="10" customFormat="1" ht="5.25" customHeight="1">
      <c r="B2" s="7"/>
      <c r="C2" s="7"/>
      <c r="D2" s="7"/>
      <c r="E2" s="8"/>
      <c r="F2" s="9"/>
    </row>
    <row r="3" spans="2:11" s="12" customFormat="1" ht="12.75" customHeight="1">
      <c r="B3" s="2410" t="s">
        <v>280</v>
      </c>
      <c r="C3" s="2430"/>
      <c r="D3" s="2430"/>
      <c r="E3" s="2430"/>
      <c r="F3" s="2430"/>
    </row>
    <row r="4" spans="2:11" s="10" customFormat="1" ht="5.25" customHeight="1">
      <c r="B4" s="7"/>
      <c r="C4" s="7"/>
      <c r="D4" s="7"/>
      <c r="E4" s="8"/>
      <c r="F4" s="9"/>
    </row>
    <row r="5" spans="2:11" ht="15.75" customHeight="1">
      <c r="B5" s="969" t="s">
        <v>1154</v>
      </c>
    </row>
    <row r="6" spans="2:11" ht="11.25" customHeight="1">
      <c r="B6" s="13"/>
      <c r="C6" s="14"/>
    </row>
    <row r="7" spans="2:11" ht="43.35" customHeight="1">
      <c r="B7" s="2500" t="s">
        <v>1155</v>
      </c>
      <c r="C7" s="2414"/>
      <c r="D7" s="2414"/>
      <c r="E7" s="2414"/>
      <c r="F7" s="2414"/>
      <c r="G7" s="2414"/>
    </row>
    <row r="8" spans="2:11" hidden="1">
      <c r="B8" s="187"/>
      <c r="C8" s="922"/>
      <c r="D8" s="922"/>
      <c r="E8" s="922"/>
      <c r="F8" s="922"/>
      <c r="G8" s="922"/>
    </row>
    <row r="9" spans="2:11" ht="6" customHeight="1">
      <c r="B9" s="187"/>
      <c r="C9" s="922"/>
      <c r="D9" s="922"/>
      <c r="E9" s="922"/>
      <c r="F9" s="922"/>
      <c r="G9" s="922"/>
    </row>
    <row r="10" spans="2:11" ht="22.5" customHeight="1">
      <c r="B10" s="2500" t="s">
        <v>1156</v>
      </c>
      <c r="C10" s="2414"/>
      <c r="D10" s="2414"/>
      <c r="E10" s="2414"/>
      <c r="F10" s="2414"/>
      <c r="G10" s="2414"/>
    </row>
    <row r="11" spans="2:11" ht="11.25" customHeight="1">
      <c r="B11" s="925"/>
      <c r="C11" s="922"/>
      <c r="D11" s="922"/>
      <c r="E11" s="922"/>
      <c r="F11" s="922"/>
      <c r="G11" s="922"/>
    </row>
    <row r="12" spans="2:11" s="421" customFormat="1" ht="11.25" customHeight="1">
      <c r="B12" s="13"/>
      <c r="C12" s="420"/>
    </row>
    <row r="13" spans="2:11" s="421" customFormat="1" ht="11.25" customHeight="1">
      <c r="B13" s="18"/>
      <c r="C13" s="422"/>
      <c r="D13" s="181"/>
      <c r="E13" s="423"/>
      <c r="F13" s="2450" t="s">
        <v>1157</v>
      </c>
      <c r="G13" s="2450"/>
      <c r="I13" s="181"/>
    </row>
    <row r="14" spans="2:11" s="421" customFormat="1" ht="11.25" customHeight="1">
      <c r="B14" s="2541" t="s">
        <v>286</v>
      </c>
      <c r="C14" s="2542"/>
      <c r="D14" s="424"/>
      <c r="E14" s="1351"/>
      <c r="F14" s="822" t="s">
        <v>2662</v>
      </c>
      <c r="G14" s="822" t="s">
        <v>2469</v>
      </c>
      <c r="J14" s="491"/>
      <c r="K14" s="491"/>
    </row>
    <row r="15" spans="2:11" s="421" customFormat="1" ht="15" customHeight="1">
      <c r="B15" s="2543" t="s">
        <v>1158</v>
      </c>
      <c r="C15" s="2506"/>
      <c r="D15" s="489"/>
      <c r="E15" s="489"/>
      <c r="F15" s="489"/>
      <c r="G15" s="489"/>
      <c r="J15" s="491"/>
      <c r="K15" s="491"/>
    </row>
    <row r="16" spans="2:11" s="421" customFormat="1" ht="11.25" customHeight="1">
      <c r="B16" s="425">
        <v>1</v>
      </c>
      <c r="C16" s="187" t="s">
        <v>1159</v>
      </c>
      <c r="D16" s="89"/>
      <c r="E16" s="89"/>
      <c r="F16" s="491">
        <v>6273.8008464611903</v>
      </c>
      <c r="G16" s="491">
        <v>6159.3544516945003</v>
      </c>
      <c r="I16" s="510"/>
      <c r="J16" s="491"/>
      <c r="K16" s="491"/>
    </row>
    <row r="17" spans="2:11" s="421" customFormat="1" ht="11.25" customHeight="1">
      <c r="B17" s="425">
        <v>2</v>
      </c>
      <c r="C17" s="187" t="s">
        <v>1160</v>
      </c>
      <c r="D17" s="89"/>
      <c r="E17" s="89"/>
      <c r="F17" s="491">
        <v>756.77195832329505</v>
      </c>
      <c r="G17" s="491">
        <v>510</v>
      </c>
      <c r="I17" s="510"/>
      <c r="J17" s="491"/>
      <c r="K17" s="491"/>
    </row>
    <row r="18" spans="2:11" s="421" customFormat="1" ht="11.25" customHeight="1">
      <c r="B18" s="425">
        <v>3</v>
      </c>
      <c r="C18" s="187" t="s">
        <v>1161</v>
      </c>
      <c r="D18" s="89"/>
      <c r="E18" s="89"/>
      <c r="F18" s="491">
        <v>2.371</v>
      </c>
      <c r="G18" s="491"/>
      <c r="I18" s="510"/>
      <c r="J18" s="491"/>
      <c r="K18" s="491"/>
    </row>
    <row r="19" spans="2:11" s="421" customFormat="1" ht="11.25" customHeight="1">
      <c r="B19" s="425">
        <v>4</v>
      </c>
      <c r="C19" s="187" t="s">
        <v>584</v>
      </c>
      <c r="D19" s="89"/>
      <c r="E19" s="89"/>
      <c r="F19" s="954">
        <v>52.484999999999999</v>
      </c>
      <c r="G19" s="954">
        <v>73.831000000000003</v>
      </c>
      <c r="I19" s="510"/>
      <c r="J19" s="491"/>
      <c r="K19" s="491"/>
    </row>
    <row r="20" spans="2:11" s="421" customFormat="1" ht="15" customHeight="1">
      <c r="B20" s="2544" t="s">
        <v>1162</v>
      </c>
      <c r="C20" s="2545"/>
      <c r="D20" s="89"/>
      <c r="E20" s="89"/>
      <c r="F20" s="954"/>
      <c r="G20" s="954"/>
      <c r="I20" s="510"/>
      <c r="J20" s="491"/>
      <c r="K20" s="491"/>
    </row>
    <row r="21" spans="2:11" s="421" customFormat="1" ht="11.25" customHeight="1">
      <c r="B21" s="425">
        <v>5</v>
      </c>
      <c r="C21" s="187" t="s">
        <v>1163</v>
      </c>
      <c r="D21" s="89"/>
      <c r="E21" s="89"/>
      <c r="F21" s="954"/>
      <c r="G21" s="954"/>
      <c r="I21" s="510"/>
      <c r="J21" s="491"/>
      <c r="K21" s="491"/>
    </row>
    <row r="22" spans="2:11" s="421" customFormat="1" ht="11.25" customHeight="1">
      <c r="B22" s="425">
        <v>6</v>
      </c>
      <c r="C22" s="187" t="s">
        <v>1164</v>
      </c>
      <c r="D22" s="89"/>
      <c r="E22" s="89"/>
      <c r="F22" s="954">
        <v>161.191</v>
      </c>
      <c r="G22" s="954">
        <v>101.6848875</v>
      </c>
      <c r="I22" s="510"/>
      <c r="J22" s="491"/>
      <c r="K22" s="491"/>
    </row>
    <row r="23" spans="2:11" s="421" customFormat="1" ht="11.25" customHeight="1">
      <c r="B23" s="425">
        <v>7</v>
      </c>
      <c r="C23" s="187" t="s">
        <v>1165</v>
      </c>
      <c r="D23" s="89"/>
      <c r="E23" s="89"/>
      <c r="F23" s="954"/>
      <c r="G23" s="954"/>
      <c r="I23" s="2270"/>
      <c r="J23" s="491"/>
      <c r="K23" s="491"/>
    </row>
    <row r="24" spans="2:11" s="421" customFormat="1" ht="11.25" customHeight="1">
      <c r="B24" s="425">
        <v>8</v>
      </c>
      <c r="C24" s="187" t="s">
        <v>1166</v>
      </c>
      <c r="D24" s="89"/>
      <c r="E24" s="89"/>
      <c r="F24" s="1390"/>
      <c r="G24" s="1390"/>
      <c r="I24" s="2271"/>
      <c r="J24" s="491"/>
      <c r="K24" s="491"/>
    </row>
    <row r="25" spans="2:11" s="421" customFormat="1" ht="11.25" customHeight="1">
      <c r="B25" s="474">
        <v>9</v>
      </c>
      <c r="C25" s="765" t="s">
        <v>498</v>
      </c>
      <c r="D25" s="766"/>
      <c r="E25" s="766"/>
      <c r="F25" s="766">
        <f>SUM(F16:F24)</f>
        <v>7246.6198047844846</v>
      </c>
      <c r="G25" s="766">
        <v>6844.87</v>
      </c>
      <c r="H25" s="510"/>
      <c r="I25" s="510"/>
      <c r="J25" s="491"/>
      <c r="K25" s="491"/>
    </row>
    <row r="26" spans="2:11" s="421" customFormat="1" ht="11.25" customHeight="1">
      <c r="B26" s="474"/>
      <c r="C26" s="18"/>
      <c r="D26" s="18"/>
      <c r="E26" s="18"/>
      <c r="J26" s="491"/>
      <c r="K26" s="491"/>
    </row>
    <row r="27" spans="2:11" ht="12" customHeight="1">
      <c r="B27" s="12"/>
      <c r="C27" s="949"/>
      <c r="J27" s="491"/>
      <c r="K27" s="491"/>
    </row>
    <row r="28" spans="2:11" ht="12" customHeight="1">
      <c r="B28" s="12"/>
      <c r="C28" s="949"/>
    </row>
    <row r="29" spans="2:11" ht="12" customHeight="1">
      <c r="B29" s="12"/>
      <c r="C29" s="950"/>
      <c r="D29" s="28"/>
      <c r="E29" s="28"/>
      <c r="F29" s="26"/>
    </row>
    <row r="30" spans="2:11" ht="24" customHeight="1">
      <c r="B30" s="12"/>
      <c r="C30" s="50"/>
      <c r="D30" s="58"/>
      <c r="E30" s="59"/>
    </row>
    <row r="31" spans="2:11" ht="12" customHeight="1">
      <c r="B31" s="12"/>
      <c r="C31" s="3"/>
      <c r="D31" s="221"/>
      <c r="E31" s="221"/>
    </row>
    <row r="32" spans="2:11" ht="12" customHeight="1">
      <c r="B32" s="12"/>
      <c r="C32" s="240"/>
      <c r="D32" s="60"/>
      <c r="E32" s="60"/>
    </row>
    <row r="33" spans="2:8" ht="12" customHeight="1">
      <c r="B33" s="12"/>
      <c r="C33" s="240"/>
      <c r="D33" s="60"/>
      <c r="E33" s="60"/>
    </row>
    <row r="34" spans="2:8" ht="12" customHeight="1">
      <c r="B34" s="12"/>
      <c r="C34" s="240"/>
      <c r="D34" s="60"/>
      <c r="E34" s="60"/>
      <c r="H34" s="26"/>
    </row>
    <row r="35" spans="2:8" ht="12" customHeight="1">
      <c r="B35" s="12"/>
      <c r="C35" s="240"/>
      <c r="D35" s="60"/>
      <c r="E35" s="60"/>
    </row>
    <row r="36" spans="2:8" ht="12" customHeight="1">
      <c r="B36" s="12"/>
      <c r="C36" s="240"/>
      <c r="D36" s="60"/>
      <c r="E36" s="60"/>
    </row>
    <row r="37" spans="2:8" ht="12" customHeight="1">
      <c r="B37" s="12"/>
      <c r="C37" s="240"/>
      <c r="D37" s="60"/>
      <c r="E37" s="60"/>
    </row>
    <row r="38" spans="2:8" ht="12" customHeight="1">
      <c r="B38" s="12"/>
      <c r="C38" s="240"/>
      <c r="D38" s="60"/>
      <c r="E38" s="60"/>
      <c r="F38" s="26"/>
    </row>
    <row r="39" spans="2:8" ht="12" customHeight="1">
      <c r="B39" s="12"/>
      <c r="C39" s="240"/>
      <c r="D39" s="60"/>
      <c r="E39" s="60"/>
    </row>
    <row r="40" spans="2:8" ht="12" customHeight="1">
      <c r="B40" s="12"/>
      <c r="C40" s="240"/>
      <c r="D40" s="60"/>
      <c r="E40" s="60"/>
    </row>
    <row r="41" spans="2:8" ht="12" customHeight="1">
      <c r="B41" s="12"/>
      <c r="C41" s="240"/>
      <c r="D41" s="60"/>
      <c r="E41" s="60"/>
    </row>
    <row r="42" spans="2:8" ht="12" customHeight="1">
      <c r="B42" s="12"/>
    </row>
    <row r="43" spans="2:8" ht="12" customHeight="1">
      <c r="B43" s="12"/>
    </row>
    <row r="44" spans="2:8" ht="12" customHeight="1">
      <c r="B44" s="12"/>
    </row>
    <row r="45" spans="2:8" ht="12" customHeight="1">
      <c r="B45" s="12"/>
    </row>
    <row r="46" spans="2:8" ht="12" customHeight="1">
      <c r="B46" s="12"/>
    </row>
    <row r="47" spans="2:8" ht="12" customHeight="1">
      <c r="B47" s="12"/>
    </row>
    <row r="48" spans="2:8" ht="12" customHeight="1">
      <c r="B48" s="12"/>
    </row>
    <row r="49" spans="2:2" ht="12" customHeight="1">
      <c r="B49" s="12"/>
    </row>
    <row r="50" spans="2:2" ht="12" customHeight="1">
      <c r="B50" s="12"/>
    </row>
    <row r="51" spans="2:2" ht="12" customHeight="1">
      <c r="B51" s="12"/>
    </row>
    <row r="52" spans="2:2" ht="12" customHeight="1">
      <c r="B52" s="12"/>
    </row>
    <row r="53" spans="2:2" ht="12" customHeight="1">
      <c r="B53" s="12"/>
    </row>
    <row r="54" spans="2:2" ht="12" customHeight="1">
      <c r="B54" s="12"/>
    </row>
    <row r="55" spans="2:2" ht="12" customHeight="1">
      <c r="B55" s="12"/>
    </row>
    <row r="56" spans="2:2" ht="12" customHeight="1">
      <c r="B56" s="12"/>
    </row>
    <row r="57" spans="2:2" ht="12" customHeight="1">
      <c r="B57" s="12"/>
    </row>
    <row r="58" spans="2:2" ht="12" customHeight="1">
      <c r="B58" s="12"/>
    </row>
    <row r="59" spans="2:2" ht="12" customHeight="1">
      <c r="B59" s="12"/>
    </row>
    <row r="60" spans="2:2" ht="12" customHeight="1">
      <c r="B60" s="12"/>
    </row>
    <row r="61" spans="2:2" ht="12" customHeight="1">
      <c r="B61" s="12"/>
    </row>
    <row r="62" spans="2:2" ht="12" customHeight="1">
      <c r="B62" s="12"/>
    </row>
    <row r="63" spans="2:2" ht="12" customHeight="1">
      <c r="B63" s="12"/>
    </row>
    <row r="64" spans="2:2" ht="12" customHeight="1">
      <c r="B64" s="12"/>
    </row>
    <row r="65" spans="2:2" ht="12" customHeight="1"/>
    <row r="66" spans="2:2" ht="12" customHeight="1"/>
    <row r="67" spans="2:2" ht="12" customHeight="1"/>
    <row r="68" spans="2:2" ht="12" customHeight="1"/>
    <row r="69" spans="2:2" ht="12" customHeight="1"/>
    <row r="70" spans="2:2" ht="12" customHeight="1"/>
    <row r="71" spans="2:2" ht="12" customHeight="1">
      <c r="B71" s="20"/>
    </row>
    <row r="72" spans="2:2" ht="12" customHeight="1">
      <c r="B72" s="20"/>
    </row>
    <row r="73" spans="2:2" ht="12" customHeight="1">
      <c r="B73" s="21"/>
    </row>
    <row r="74" spans="2:2" ht="12" customHeight="1">
      <c r="B74" s="12"/>
    </row>
    <row r="75" spans="2:2">
      <c r="B75" s="12"/>
    </row>
    <row r="76" spans="2:2">
      <c r="B76" s="12"/>
    </row>
    <row r="77" spans="2:2">
      <c r="B77" s="12"/>
    </row>
    <row r="78" spans="2:2">
      <c r="B78" s="12"/>
    </row>
    <row r="79" spans="2:2">
      <c r="B79" s="12"/>
    </row>
    <row r="80" spans="2:2">
      <c r="B80" s="12"/>
    </row>
    <row r="81" spans="2:2">
      <c r="B81" s="12"/>
    </row>
    <row r="82" spans="2:2">
      <c r="B82" s="23"/>
    </row>
    <row r="83" spans="2:2">
      <c r="B83" s="23"/>
    </row>
    <row r="84" spans="2:2">
      <c r="B84" s="23"/>
    </row>
    <row r="85" spans="2:2">
      <c r="B85" s="23"/>
    </row>
    <row r="86" spans="2:2">
      <c r="B86" s="23"/>
    </row>
    <row r="87" spans="2:2">
      <c r="B87" s="23"/>
    </row>
    <row r="88" spans="2:2">
      <c r="B88" s="23"/>
    </row>
    <row r="89" spans="2:2">
      <c r="B89" s="23"/>
    </row>
  </sheetData>
  <mergeCells count="7">
    <mergeCell ref="B3:F3"/>
    <mergeCell ref="B14:C14"/>
    <mergeCell ref="B15:C15"/>
    <mergeCell ref="B20:C20"/>
    <mergeCell ref="B7:G7"/>
    <mergeCell ref="F13:G13"/>
    <mergeCell ref="B10:G10"/>
  </mergeCells>
  <hyperlinks>
    <hyperlink ref="B3" location="Contents!A1" display="Back to index page" xr:uid="{00000000-0004-0000-2900-000000000000}"/>
  </hyperlinks>
  <pageMargins left="0.7" right="0.7" top="0.75" bottom="0.75" header="0.3" footer="0.3"/>
  <pageSetup paperSize="9" scale="5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62D2-5BB7-434B-88AD-C9D8CCE05190}">
  <sheetPr>
    <tabColor rgb="FF008080"/>
  </sheetPr>
  <dimension ref="A1:JO13"/>
  <sheetViews>
    <sheetView showGridLines="0" showRowColHeaders="0" workbookViewId="0"/>
  </sheetViews>
  <sheetFormatPr baseColWidth="10" defaultColWidth="8.85546875" defaultRowHeight="15"/>
  <cols>
    <col min="1" max="1" width="2.5703125" style="6" customWidth="1"/>
    <col min="2" max="2" width="8.85546875" style="6"/>
    <col min="3" max="3" width="41.42578125" style="6" customWidth="1"/>
    <col min="4" max="4" width="32.5703125" style="6" customWidth="1"/>
    <col min="5" max="5" width="33.42578125" style="6" customWidth="1"/>
    <col min="6" max="275" width="8.85546875" style="6"/>
  </cols>
  <sheetData>
    <row r="1" spans="1:8" ht="11.45" customHeight="1">
      <c r="A1" s="10"/>
      <c r="B1" s="7"/>
      <c r="C1" s="7"/>
      <c r="D1" s="7"/>
      <c r="E1" s="8"/>
      <c r="F1" s="9"/>
      <c r="G1" s="10"/>
    </row>
    <row r="2" spans="1:8" ht="5.25" customHeight="1">
      <c r="A2" s="10"/>
      <c r="B2" s="7"/>
      <c r="C2" s="7"/>
      <c r="D2" s="7"/>
      <c r="E2" s="8"/>
      <c r="F2" s="9"/>
      <c r="G2" s="10"/>
    </row>
    <row r="3" spans="1:8" ht="12.75" customHeight="1">
      <c r="A3" s="12"/>
      <c r="B3" s="2410" t="s">
        <v>280</v>
      </c>
      <c r="C3" s="2430"/>
      <c r="D3" s="2430"/>
      <c r="E3" s="2430"/>
      <c r="F3" s="2430"/>
      <c r="G3" s="12"/>
    </row>
    <row r="4" spans="1:8" ht="5.25" customHeight="1">
      <c r="A4" s="10"/>
      <c r="B4" s="7"/>
      <c r="C4" s="7"/>
      <c r="D4" s="7"/>
      <c r="E4" s="8"/>
      <c r="F4" s="9"/>
      <c r="G4" s="10"/>
    </row>
    <row r="5" spans="1:8" ht="15.75" customHeight="1">
      <c r="B5" s="969" t="s">
        <v>3143</v>
      </c>
    </row>
    <row r="6" spans="1:8" ht="15.75">
      <c r="B6" s="13"/>
      <c r="C6" s="14"/>
    </row>
    <row r="8" spans="1:8" ht="11.25" customHeight="1">
      <c r="B8" s="2529" t="s">
        <v>2662</v>
      </c>
      <c r="C8" s="2529"/>
      <c r="D8" s="1188" t="s">
        <v>292</v>
      </c>
      <c r="E8" s="1188" t="s">
        <v>294</v>
      </c>
    </row>
    <row r="9" spans="1:8" ht="11.25" customHeight="1">
      <c r="B9" s="286"/>
      <c r="C9" s="286"/>
      <c r="D9" s="1361" t="s">
        <v>2748</v>
      </c>
      <c r="E9" s="1361" t="s">
        <v>2749</v>
      </c>
    </row>
    <row r="10" spans="1:8" ht="11.25" customHeight="1">
      <c r="B10" s="2417" t="s">
        <v>286</v>
      </c>
      <c r="C10" s="2417"/>
      <c r="D10" s="250"/>
      <c r="E10" s="1379"/>
    </row>
    <row r="11" spans="1:8" ht="11.25" customHeight="1">
      <c r="B11" s="1683">
        <v>1</v>
      </c>
      <c r="C11" s="961" t="s">
        <v>2750</v>
      </c>
      <c r="D11" s="1898">
        <v>3482442.5324861598</v>
      </c>
      <c r="E11" s="1899"/>
    </row>
    <row r="12" spans="1:8" ht="11.25" customHeight="1">
      <c r="B12" s="434">
        <v>2</v>
      </c>
      <c r="C12" s="783" t="s">
        <v>2751</v>
      </c>
      <c r="D12" s="362">
        <v>3409489.7520033298</v>
      </c>
      <c r="E12" s="1900"/>
    </row>
    <row r="13" spans="1:8" ht="11.25" customHeight="1">
      <c r="B13" s="2330">
        <v>3</v>
      </c>
      <c r="C13" s="1064" t="s">
        <v>498</v>
      </c>
      <c r="D13" s="746"/>
      <c r="E13" s="749">
        <v>307.19996550054401</v>
      </c>
      <c r="H13" s="26"/>
    </row>
  </sheetData>
  <mergeCells count="3">
    <mergeCell ref="B8:C8"/>
    <mergeCell ref="B10:C10"/>
    <mergeCell ref="B3:F3"/>
  </mergeCells>
  <hyperlinks>
    <hyperlink ref="B3" location="Contents!A1" display="Back to index page" xr:uid="{31B24D3F-E448-4B71-90FD-C23E6425F7FE}"/>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AFA7-53F3-49D5-B1FA-5F0BC48DA127}">
  <dimension ref="A1:JN12"/>
  <sheetViews>
    <sheetView showGridLines="0" showRowColHeaders="0" workbookViewId="0"/>
  </sheetViews>
  <sheetFormatPr baseColWidth="10" defaultColWidth="8.85546875" defaultRowHeight="15"/>
  <cols>
    <col min="1" max="1" width="2.5703125" style="6" customWidth="1"/>
    <col min="2" max="2" width="8.85546875" style="6" bestFit="1"/>
    <col min="3" max="3" width="70.85546875" style="6" customWidth="1"/>
    <col min="4" max="4" width="32.5703125" style="6" customWidth="1"/>
    <col min="5" max="274" width="8.85546875" style="6"/>
  </cols>
  <sheetData>
    <row r="1" spans="1:6" ht="11.45" customHeight="1">
      <c r="A1" s="2094"/>
      <c r="B1" s="2095"/>
      <c r="C1" s="2095"/>
      <c r="D1" s="2095"/>
      <c r="E1" s="2096"/>
      <c r="F1" s="2094"/>
    </row>
    <row r="2" spans="1:6" ht="5.25" customHeight="1">
      <c r="A2" s="2094"/>
      <c r="B2" s="2095"/>
      <c r="C2" s="2095"/>
      <c r="D2" s="2095"/>
      <c r="E2" s="2096"/>
      <c r="F2" s="2094"/>
    </row>
    <row r="3" spans="1:6" ht="12.75" customHeight="1">
      <c r="A3" s="2097"/>
      <c r="B3" s="2546" t="s">
        <v>280</v>
      </c>
      <c r="C3" s="2430"/>
      <c r="D3" s="2430"/>
      <c r="E3" s="2430"/>
      <c r="F3" s="2097"/>
    </row>
    <row r="4" spans="1:6" ht="5.25" customHeight="1">
      <c r="A4" s="2094"/>
      <c r="B4" s="2095"/>
      <c r="C4" s="2095"/>
      <c r="D4" s="2095"/>
      <c r="E4" s="2096"/>
      <c r="F4" s="2094"/>
    </row>
    <row r="5" spans="1:6" ht="15.75" customHeight="1">
      <c r="B5" s="2098" t="s">
        <v>3144</v>
      </c>
    </row>
    <row r="8" spans="1:6" ht="11.25" customHeight="1">
      <c r="B8" s="2547" t="s">
        <v>2662</v>
      </c>
      <c r="C8" s="2547"/>
      <c r="D8" s="2099" t="s">
        <v>292</v>
      </c>
    </row>
    <row r="9" spans="1:6" ht="11.25" customHeight="1">
      <c r="B9" s="2100"/>
      <c r="C9" s="2100"/>
      <c r="D9" s="2326" t="s">
        <v>3006</v>
      </c>
    </row>
    <row r="10" spans="1:6" ht="11.25" customHeight="1">
      <c r="B10" s="2548" t="s">
        <v>286</v>
      </c>
      <c r="C10" s="2548"/>
      <c r="D10" s="2101"/>
    </row>
    <row r="11" spans="1:6" ht="11.25" customHeight="1">
      <c r="B11" s="2328">
        <v>1</v>
      </c>
      <c r="C11" s="2051" t="s">
        <v>1013</v>
      </c>
      <c r="D11" s="2102"/>
    </row>
    <row r="12" spans="1:6" ht="11.25" customHeight="1">
      <c r="B12" s="2329">
        <v>2</v>
      </c>
      <c r="C12" s="2327" t="s">
        <v>3005</v>
      </c>
      <c r="D12" s="2244"/>
    </row>
  </sheetData>
  <mergeCells count="3">
    <mergeCell ref="B3:E3"/>
    <mergeCell ref="B8:C8"/>
    <mergeCell ref="B10:C10"/>
  </mergeCells>
  <hyperlinks>
    <hyperlink ref="B3" location="Contents!A1" display="Back to index page" xr:uid="{72C602C5-7ACA-4788-8F1B-200D4421D475}"/>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3CB4A-33DF-4A9E-B3BF-6065C082EA5B}">
  <sheetPr>
    <tabColor rgb="FF007272"/>
  </sheetPr>
  <dimension ref="B1:BE63"/>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25.42578125" style="25" customWidth="1"/>
    <col min="4" max="5" width="12.140625" style="25" customWidth="1"/>
    <col min="6" max="6" width="0.5703125" style="25" customWidth="1"/>
    <col min="7" max="8" width="12.140625" style="25" customWidth="1"/>
    <col min="9" max="9" width="0.5703125" style="25" customWidth="1"/>
    <col min="10" max="12" width="12.140625" style="25" customWidth="1"/>
    <col min="13" max="13" width="0.5703125" style="25" customWidth="1"/>
    <col min="14" max="17" width="12.140625" style="25" customWidth="1"/>
    <col min="18" max="18" width="0.5703125" style="25" customWidth="1"/>
    <col min="19" max="22" width="12.140625" style="25" customWidth="1"/>
    <col min="23" max="23" width="8.5703125" style="25" customWidth="1"/>
    <col min="24" max="16384" width="11.42578125" style="25"/>
  </cols>
  <sheetData>
    <row r="1" spans="2:57" s="10" customFormat="1" ht="11.25" customHeight="1">
      <c r="B1" s="7"/>
      <c r="C1" s="7"/>
      <c r="D1" s="8"/>
      <c r="E1" s="8"/>
      <c r="F1" s="8"/>
      <c r="G1" s="8"/>
      <c r="H1" s="8"/>
      <c r="I1" s="8"/>
      <c r="J1" s="8"/>
      <c r="K1" s="8"/>
      <c r="L1" s="8"/>
      <c r="M1" s="8"/>
      <c r="N1" s="8"/>
      <c r="O1" s="8"/>
      <c r="P1" s="8"/>
      <c r="Q1" s="8"/>
      <c r="R1" s="8"/>
      <c r="S1" s="8"/>
      <c r="T1" s="8"/>
      <c r="U1" s="8"/>
      <c r="V1" s="8"/>
    </row>
    <row r="2" spans="2:57" s="10" customFormat="1" ht="5.25" customHeight="1">
      <c r="B2" s="7"/>
      <c r="C2" s="7"/>
      <c r="D2" s="8"/>
      <c r="E2" s="8"/>
      <c r="F2" s="8"/>
      <c r="G2" s="9"/>
      <c r="H2" s="9"/>
      <c r="I2" s="9"/>
      <c r="J2" s="9"/>
    </row>
    <row r="3" spans="2:57" s="12" customFormat="1" ht="12.75" customHeight="1">
      <c r="B3" s="2410" t="s">
        <v>280</v>
      </c>
      <c r="C3" s="2430"/>
      <c r="D3" s="2430"/>
      <c r="E3" s="2430"/>
      <c r="F3" s="2430"/>
      <c r="G3" s="2430"/>
      <c r="H3" s="2430"/>
      <c r="I3" s="2430"/>
      <c r="J3" s="2430"/>
      <c r="K3" s="2430"/>
      <c r="L3" s="2430"/>
      <c r="M3" s="2430"/>
      <c r="N3" s="2430"/>
    </row>
    <row r="4" spans="2:57" s="10" customFormat="1" ht="5.25" customHeight="1">
      <c r="B4" s="7"/>
      <c r="C4" s="7"/>
      <c r="D4" s="8"/>
      <c r="E4" s="8"/>
      <c r="F4" s="8"/>
      <c r="G4" s="9"/>
      <c r="H4" s="9"/>
      <c r="I4" s="9"/>
      <c r="J4" s="9"/>
      <c r="L4" s="7"/>
      <c r="M4" s="7"/>
      <c r="N4" s="7"/>
    </row>
    <row r="5" spans="2:57" s="6" customFormat="1" ht="15.75" customHeight="1">
      <c r="B5" s="970" t="s">
        <v>2492</v>
      </c>
      <c r="Q5" s="25"/>
    </row>
    <row r="6" spans="2:57" ht="11.25" customHeight="1">
      <c r="B6" s="15"/>
    </row>
    <row r="7" spans="2:57" s="3" customFormat="1" ht="11.25" customHeight="1">
      <c r="B7" s="2411"/>
      <c r="C7" s="2509"/>
      <c r="D7" s="2509"/>
      <c r="E7" s="2509"/>
      <c r="F7" s="2509"/>
      <c r="G7" s="2509"/>
      <c r="H7" s="2509"/>
      <c r="I7" s="2509"/>
      <c r="J7" s="2509"/>
      <c r="K7" s="2509"/>
      <c r="L7" s="2509"/>
      <c r="M7" s="2509"/>
      <c r="N7" s="2509"/>
      <c r="O7" s="2509"/>
      <c r="P7" s="2509"/>
      <c r="Q7" s="2509"/>
      <c r="R7" s="2509"/>
      <c r="S7" s="2509"/>
      <c r="T7" s="2509"/>
      <c r="U7" s="2509"/>
      <c r="V7" s="2509"/>
    </row>
    <row r="8" spans="2:57" s="424" customFormat="1" ht="11.25" customHeight="1">
      <c r="B8" s="2551" t="s">
        <v>2662</v>
      </c>
      <c r="C8" s="2551"/>
      <c r="D8" s="1038" t="s">
        <v>292</v>
      </c>
      <c r="E8" s="1038" t="s">
        <v>294</v>
      </c>
      <c r="F8" s="1038"/>
      <c r="G8" s="1038" t="s">
        <v>296</v>
      </c>
      <c r="H8" s="1038" t="s">
        <v>298</v>
      </c>
      <c r="I8" s="1038"/>
      <c r="J8" s="1038" t="s">
        <v>303</v>
      </c>
      <c r="K8" s="1038" t="s">
        <v>310</v>
      </c>
      <c r="L8" s="1038" t="s">
        <v>312</v>
      </c>
      <c r="M8" s="1038"/>
      <c r="N8" s="1038" t="s">
        <v>317</v>
      </c>
      <c r="O8" s="1038" t="s">
        <v>323</v>
      </c>
      <c r="P8" s="1038" t="s">
        <v>346</v>
      </c>
      <c r="Q8" s="1038" t="s">
        <v>370</v>
      </c>
      <c r="R8" s="1038"/>
      <c r="S8" s="1038" t="s">
        <v>755</v>
      </c>
      <c r="T8" s="1038" t="s">
        <v>856</v>
      </c>
      <c r="U8" s="1038" t="s">
        <v>857</v>
      </c>
      <c r="V8" s="1038" t="s">
        <v>911</v>
      </c>
    </row>
    <row r="9" spans="2:57" customFormat="1" ht="11.25" customHeight="1">
      <c r="B9" s="1690"/>
      <c r="C9" s="1690"/>
      <c r="D9" s="2552" t="s">
        <v>2480</v>
      </c>
      <c r="E9" s="2553"/>
      <c r="F9" s="2553"/>
      <c r="G9" s="2553"/>
      <c r="H9" s="2553"/>
      <c r="I9" s="2553"/>
      <c r="J9" s="2553"/>
      <c r="K9" s="2553"/>
      <c r="L9" s="2554"/>
      <c r="M9" s="1122"/>
      <c r="N9" s="2555" t="s">
        <v>2481</v>
      </c>
      <c r="O9" s="2556"/>
      <c r="P9" s="2556"/>
      <c r="Q9" s="2554"/>
      <c r="R9" s="1122"/>
      <c r="S9" s="2549" t="s">
        <v>2482</v>
      </c>
      <c r="T9" s="2549"/>
      <c r="U9" s="2549"/>
      <c r="V9" s="2549"/>
    </row>
    <row r="10" spans="2:57" customFormat="1" ht="11.25" customHeight="1">
      <c r="B10" s="1689"/>
      <c r="C10" s="1689"/>
      <c r="D10" s="2550" t="s">
        <v>2483</v>
      </c>
      <c r="E10" s="2550"/>
      <c r="F10" s="2550"/>
      <c r="G10" s="2550"/>
      <c r="H10" s="2550"/>
      <c r="I10" s="1692"/>
      <c r="J10" s="25"/>
      <c r="K10" s="25"/>
      <c r="L10" s="1697"/>
      <c r="M10" s="1122"/>
      <c r="N10" s="2550" t="s">
        <v>2483</v>
      </c>
      <c r="O10" s="2550"/>
      <c r="P10" s="25"/>
      <c r="Q10" s="25"/>
      <c r="R10" s="1122"/>
      <c r="S10" s="2550" t="s">
        <v>2483</v>
      </c>
      <c r="T10" s="2550"/>
      <c r="U10" s="25"/>
      <c r="V10" s="25"/>
    </row>
    <row r="11" spans="2:57" customFormat="1" ht="11.25" customHeight="1">
      <c r="B11" s="1689"/>
      <c r="C11" s="1689"/>
      <c r="D11" s="2550" t="s">
        <v>2486</v>
      </c>
      <c r="E11" s="2550"/>
      <c r="F11" s="1692"/>
      <c r="G11" s="2550" t="s">
        <v>2487</v>
      </c>
      <c r="H11" s="2550"/>
      <c r="I11" s="1122"/>
      <c r="J11" s="2555" t="s">
        <v>2484</v>
      </c>
      <c r="K11" s="2554"/>
      <c r="L11" s="159"/>
      <c r="M11" s="159"/>
      <c r="N11" s="25"/>
      <c r="O11" s="25"/>
      <c r="P11" s="159"/>
      <c r="Q11" s="159"/>
      <c r="R11" s="159"/>
      <c r="S11" s="25"/>
      <c r="T11" s="25"/>
      <c r="U11" s="159"/>
      <c r="V11" s="159"/>
    </row>
    <row r="12" spans="2:57" customFormat="1" ht="11.25" customHeight="1">
      <c r="B12" s="1694" t="s">
        <v>286</v>
      </c>
      <c r="C12" s="1688"/>
      <c r="D12" s="1696"/>
      <c r="E12" s="1696" t="s">
        <v>2488</v>
      </c>
      <c r="F12" s="1696"/>
      <c r="G12" s="1696"/>
      <c r="H12" s="1696" t="s">
        <v>2488</v>
      </c>
      <c r="I12" s="1696"/>
      <c r="J12" s="1691"/>
      <c r="K12" s="1691" t="s">
        <v>2488</v>
      </c>
      <c r="L12" s="1696" t="s">
        <v>2485</v>
      </c>
      <c r="M12" s="1691"/>
      <c r="N12" s="1691" t="s">
        <v>2486</v>
      </c>
      <c r="O12" s="1691" t="s">
        <v>2487</v>
      </c>
      <c r="P12" s="1691" t="s">
        <v>2484</v>
      </c>
      <c r="Q12" s="1696" t="s">
        <v>2485</v>
      </c>
      <c r="R12" s="1691"/>
      <c r="S12" s="1691" t="s">
        <v>2486</v>
      </c>
      <c r="T12" s="1691" t="s">
        <v>2487</v>
      </c>
      <c r="U12" s="1691" t="s">
        <v>2484</v>
      </c>
      <c r="V12" s="1696" t="s">
        <v>2485</v>
      </c>
    </row>
    <row r="13" spans="2:57" s="30" customFormat="1" ht="11.25" customHeight="1">
      <c r="B13" s="189">
        <v>1</v>
      </c>
      <c r="C13" s="239" t="s">
        <v>2477</v>
      </c>
      <c r="D13" s="963"/>
      <c r="E13" s="963"/>
      <c r="F13" s="963"/>
      <c r="G13" s="963"/>
      <c r="H13" s="963"/>
      <c r="I13" s="963"/>
      <c r="J13" s="963"/>
      <c r="K13" s="1795">
        <v>17461.5867784</v>
      </c>
      <c r="L13" s="538">
        <v>17461.5867784</v>
      </c>
      <c r="M13" s="963"/>
      <c r="N13" s="963"/>
      <c r="O13" s="963"/>
      <c r="P13" s="963"/>
      <c r="Q13" s="963"/>
      <c r="R13" s="963"/>
      <c r="S13" s="963"/>
      <c r="T13" s="963"/>
      <c r="U13" s="963"/>
      <c r="V13" s="963"/>
      <c r="X13" s="933"/>
      <c r="Y13" s="933"/>
      <c r="Z13" s="933"/>
      <c r="AA13" s="933"/>
      <c r="AB13" s="933"/>
      <c r="AC13" s="933"/>
      <c r="AD13" s="933"/>
      <c r="AE13" s="933"/>
      <c r="AF13" s="933"/>
      <c r="AG13" s="933"/>
      <c r="AO13" s="963"/>
      <c r="AP13" s="963"/>
      <c r="AQ13" s="963"/>
      <c r="AR13" s="963"/>
      <c r="AS13" s="963"/>
      <c r="AT13" s="963"/>
      <c r="AU13" s="963"/>
      <c r="AV13" s="963"/>
      <c r="AW13" s="963"/>
      <c r="AX13" s="963"/>
      <c r="AY13" s="963"/>
      <c r="AZ13" s="963"/>
      <c r="BA13" s="963"/>
      <c r="BB13" s="963"/>
      <c r="BC13" s="963"/>
      <c r="BD13" s="963"/>
      <c r="BE13" s="963"/>
    </row>
    <row r="14" spans="2:57" ht="11.25" customHeight="1">
      <c r="B14" s="189">
        <v>2</v>
      </c>
      <c r="C14" s="239" t="s">
        <v>2478</v>
      </c>
      <c r="D14" s="40"/>
      <c r="E14" s="40"/>
      <c r="F14" s="40"/>
      <c r="G14" s="40"/>
      <c r="H14" s="40"/>
      <c r="I14" s="40"/>
      <c r="J14" s="40"/>
      <c r="K14" s="40"/>
      <c r="L14" s="40"/>
      <c r="M14" s="40"/>
      <c r="N14" s="40"/>
      <c r="O14" s="40"/>
      <c r="P14" s="40"/>
      <c r="Q14" s="40"/>
      <c r="R14" s="40"/>
      <c r="S14" s="40"/>
      <c r="T14" s="40"/>
      <c r="U14" s="40"/>
      <c r="V14" s="40"/>
      <c r="X14"/>
      <c r="AB14"/>
      <c r="AC14"/>
      <c r="AD14"/>
      <c r="AE14"/>
      <c r="AF14"/>
      <c r="AG14"/>
      <c r="AO14" s="963"/>
      <c r="AP14" s="963"/>
      <c r="AQ14" s="963"/>
      <c r="AR14" s="963"/>
      <c r="AS14" s="963"/>
      <c r="AT14" s="963"/>
      <c r="AU14" s="963"/>
      <c r="AV14" s="963"/>
      <c r="AW14" s="963"/>
      <c r="AX14" s="963"/>
      <c r="AY14" s="963"/>
      <c r="AZ14" s="963"/>
      <c r="BA14" s="963"/>
      <c r="BB14" s="963"/>
      <c r="BC14" s="963"/>
      <c r="BD14" s="963"/>
      <c r="BE14" s="963"/>
    </row>
    <row r="15" spans="2:57" ht="11.25" customHeight="1">
      <c r="B15" s="189">
        <v>3</v>
      </c>
      <c r="C15" s="307" t="s">
        <v>2504</v>
      </c>
      <c r="D15" s="40"/>
      <c r="E15" s="40"/>
      <c r="F15" s="40"/>
      <c r="G15" s="40"/>
      <c r="H15" s="40"/>
      <c r="I15" s="40"/>
      <c r="J15" s="40"/>
      <c r="K15" s="40"/>
      <c r="L15" s="40"/>
      <c r="M15" s="40"/>
      <c r="N15" s="40"/>
      <c r="O15" s="40"/>
      <c r="P15" s="40"/>
      <c r="Q15" s="40"/>
      <c r="R15" s="40"/>
      <c r="S15" s="40"/>
      <c r="T15" s="40"/>
      <c r="U15" s="40"/>
      <c r="V15" s="40"/>
      <c r="X15"/>
      <c r="Y15"/>
      <c r="Z15"/>
      <c r="AA15"/>
      <c r="AB15"/>
      <c r="AC15"/>
      <c r="AD15"/>
      <c r="AE15"/>
      <c r="AF15"/>
      <c r="AG15"/>
      <c r="AO15" s="963"/>
      <c r="AP15" s="963"/>
      <c r="AQ15" s="963"/>
      <c r="AR15" s="963"/>
      <c r="AS15" s="963"/>
      <c r="AT15" s="963"/>
      <c r="AU15" s="963"/>
      <c r="AV15" s="963"/>
      <c r="AW15" s="963"/>
      <c r="AX15" s="963"/>
      <c r="AY15" s="963"/>
      <c r="AZ15" s="963"/>
      <c r="BA15" s="963"/>
      <c r="BB15" s="963"/>
      <c r="BC15" s="963"/>
      <c r="BD15" s="963"/>
      <c r="BE15" s="963"/>
    </row>
    <row r="16" spans="2:57" ht="11.25" customHeight="1">
      <c r="B16" s="189">
        <v>4</v>
      </c>
      <c r="C16" s="307" t="s">
        <v>2505</v>
      </c>
      <c r="D16" s="40"/>
      <c r="E16" s="40"/>
      <c r="F16" s="40"/>
      <c r="G16" s="40"/>
      <c r="H16" s="40"/>
      <c r="I16" s="40"/>
      <c r="J16" s="40"/>
      <c r="K16" s="40"/>
      <c r="L16" s="40"/>
      <c r="M16" s="40"/>
      <c r="N16" s="40"/>
      <c r="O16" s="40"/>
      <c r="P16" s="40"/>
      <c r="Q16" s="40"/>
      <c r="R16" s="40"/>
      <c r="S16" s="40"/>
      <c r="T16" s="40"/>
      <c r="U16" s="40"/>
      <c r="V16" s="40"/>
      <c r="X16"/>
      <c r="Y16"/>
      <c r="Z16"/>
      <c r="AA16"/>
      <c r="AB16"/>
      <c r="AC16"/>
      <c r="AD16"/>
      <c r="AE16"/>
      <c r="AF16"/>
      <c r="AG16"/>
      <c r="AO16" s="963"/>
      <c r="AP16" s="963"/>
      <c r="AQ16" s="963"/>
      <c r="AR16" s="963"/>
      <c r="AS16" s="963"/>
      <c r="AT16" s="963"/>
      <c r="AU16" s="963"/>
      <c r="AV16" s="963"/>
      <c r="AW16" s="963"/>
      <c r="AX16" s="963"/>
      <c r="AY16" s="963"/>
      <c r="AZ16" s="963"/>
      <c r="BA16" s="963"/>
      <c r="BB16" s="963"/>
      <c r="BC16" s="963"/>
      <c r="BD16" s="963"/>
      <c r="BE16" s="963"/>
    </row>
    <row r="17" spans="2:57" ht="11.25" customHeight="1">
      <c r="B17" s="189">
        <v>5</v>
      </c>
      <c r="C17" s="307" t="s">
        <v>2506</v>
      </c>
      <c r="D17" s="40"/>
      <c r="E17" s="40"/>
      <c r="F17" s="40"/>
      <c r="G17" s="40"/>
      <c r="H17" s="40"/>
      <c r="I17" s="40"/>
      <c r="J17" s="40"/>
      <c r="K17" s="40"/>
      <c r="L17" s="40"/>
      <c r="M17" s="40"/>
      <c r="N17" s="40"/>
      <c r="O17" s="40"/>
      <c r="P17" s="40"/>
      <c r="Q17" s="40"/>
      <c r="R17" s="40"/>
      <c r="S17" s="40"/>
      <c r="T17" s="40"/>
      <c r="U17" s="40"/>
      <c r="V17" s="40"/>
      <c r="X17"/>
      <c r="Y17" s="29"/>
      <c r="Z17" s="1686"/>
      <c r="AA17" s="1686"/>
      <c r="AB17"/>
      <c r="AC17"/>
      <c r="AD17"/>
      <c r="AE17"/>
      <c r="AF17"/>
      <c r="AG17"/>
      <c r="AO17" s="963"/>
      <c r="AP17" s="963"/>
      <c r="AQ17" s="963"/>
      <c r="AR17" s="963"/>
      <c r="AS17" s="963"/>
      <c r="AT17" s="963"/>
      <c r="AU17" s="963"/>
      <c r="AV17" s="963"/>
      <c r="AW17" s="963"/>
      <c r="AX17" s="963"/>
      <c r="AY17" s="963"/>
      <c r="AZ17" s="963"/>
      <c r="BA17" s="963"/>
      <c r="BB17" s="963"/>
      <c r="BC17" s="963"/>
      <c r="BD17" s="963"/>
      <c r="BE17" s="963"/>
    </row>
    <row r="18" spans="2:57" ht="11.25" customHeight="1">
      <c r="B18" s="189">
        <v>6</v>
      </c>
      <c r="C18" s="307" t="s">
        <v>2507</v>
      </c>
      <c r="D18" s="40"/>
      <c r="E18" s="40"/>
      <c r="F18" s="40"/>
      <c r="G18" s="40"/>
      <c r="H18" s="40"/>
      <c r="I18" s="40"/>
      <c r="J18" s="40"/>
      <c r="K18" s="40"/>
      <c r="L18" s="40"/>
      <c r="M18" s="40"/>
      <c r="N18" s="40"/>
      <c r="O18" s="40"/>
      <c r="P18" s="40"/>
      <c r="Q18" s="40"/>
      <c r="R18" s="40"/>
      <c r="S18" s="40"/>
      <c r="T18" s="40"/>
      <c r="U18" s="40"/>
      <c r="V18" s="40"/>
      <c r="X18"/>
      <c r="Y18"/>
      <c r="Z18"/>
      <c r="AA18"/>
      <c r="AB18"/>
      <c r="AC18"/>
      <c r="AD18"/>
      <c r="AE18"/>
      <c r="AF18"/>
      <c r="AG18"/>
      <c r="AO18" s="963"/>
      <c r="AP18" s="963"/>
      <c r="AQ18" s="963"/>
      <c r="AR18" s="963"/>
      <c r="AS18" s="963"/>
      <c r="AT18" s="963"/>
      <c r="AU18" s="963"/>
      <c r="AV18" s="963"/>
      <c r="AW18" s="963"/>
      <c r="AX18" s="963"/>
      <c r="AY18" s="963"/>
      <c r="AZ18" s="963"/>
      <c r="BA18" s="963"/>
      <c r="BB18" s="963"/>
      <c r="BC18" s="963"/>
      <c r="BD18" s="963"/>
      <c r="BE18" s="963"/>
    </row>
    <row r="19" spans="2:57" ht="11.25" customHeight="1">
      <c r="B19" s="189">
        <v>7</v>
      </c>
      <c r="C19" s="239" t="s">
        <v>2479</v>
      </c>
      <c r="D19" s="40"/>
      <c r="E19" s="40"/>
      <c r="F19" s="40"/>
      <c r="G19" s="40"/>
      <c r="H19" s="40"/>
      <c r="I19" s="40"/>
      <c r="J19" s="40"/>
      <c r="K19" s="1795">
        <v>17461.5867784</v>
      </c>
      <c r="L19" s="538">
        <v>17461.5867784</v>
      </c>
      <c r="M19" s="40"/>
      <c r="N19" s="40"/>
      <c r="O19" s="40"/>
      <c r="P19" s="40"/>
      <c r="Q19" s="40"/>
      <c r="R19" s="40"/>
      <c r="S19" s="40"/>
      <c r="T19" s="40"/>
      <c r="U19" s="40"/>
      <c r="V19" s="40"/>
      <c r="W19" s="1111"/>
      <c r="X19"/>
      <c r="Y19"/>
      <c r="Z19"/>
      <c r="AA19"/>
      <c r="AB19"/>
      <c r="AC19"/>
      <c r="AD19"/>
      <c r="AE19"/>
      <c r="AF19"/>
      <c r="AG19"/>
      <c r="AO19" s="963"/>
      <c r="AP19" s="963"/>
      <c r="AQ19" s="963"/>
      <c r="AR19" s="963"/>
      <c r="AS19" s="963"/>
      <c r="AT19" s="963"/>
      <c r="AU19" s="963"/>
      <c r="AV19" s="963"/>
      <c r="AW19" s="963"/>
      <c r="AX19" s="963"/>
      <c r="AY19" s="963"/>
      <c r="AZ19" s="963"/>
      <c r="BA19" s="963"/>
      <c r="BB19" s="963"/>
      <c r="BC19" s="963"/>
      <c r="BD19" s="963"/>
      <c r="BE19" s="963"/>
    </row>
    <row r="20" spans="2:57" s="3" customFormat="1" ht="11.25" customHeight="1">
      <c r="B20" s="158">
        <v>8</v>
      </c>
      <c r="C20" s="1793" t="s">
        <v>2508</v>
      </c>
      <c r="D20" s="538"/>
      <c r="E20" s="538"/>
      <c r="F20" s="538"/>
      <c r="G20" s="538"/>
      <c r="H20" s="538"/>
      <c r="I20" s="538"/>
      <c r="J20" s="538"/>
      <c r="K20" s="538">
        <v>17461.5867784</v>
      </c>
      <c r="L20" s="538">
        <v>17461.5867784</v>
      </c>
      <c r="M20" s="538"/>
      <c r="N20" s="538"/>
      <c r="O20" s="538"/>
      <c r="P20" s="538"/>
      <c r="Q20" s="538"/>
      <c r="R20" s="538"/>
      <c r="S20" s="538"/>
      <c r="T20" s="538"/>
      <c r="U20" s="538"/>
      <c r="V20" s="538"/>
      <c r="X20" s="947"/>
      <c r="Y20"/>
      <c r="Z20"/>
      <c r="AA20"/>
      <c r="AB20"/>
      <c r="AC20"/>
      <c r="AD20"/>
      <c r="AE20"/>
      <c r="AF20"/>
      <c r="AG20"/>
      <c r="AO20" s="1794"/>
      <c r="AP20" s="1794"/>
      <c r="AQ20" s="1794"/>
      <c r="AR20" s="1794"/>
      <c r="AS20" s="1794"/>
      <c r="AT20" s="1794"/>
      <c r="AU20" s="1794"/>
      <c r="AV20" s="1794"/>
      <c r="AW20" s="1794"/>
      <c r="AX20" s="1794"/>
      <c r="AY20" s="1794"/>
      <c r="AZ20" s="1794"/>
      <c r="BA20" s="1794"/>
      <c r="BB20" s="1794"/>
      <c r="BC20" s="1794"/>
      <c r="BD20" s="1794"/>
      <c r="BE20" s="1794"/>
    </row>
    <row r="21" spans="2:57" ht="11.25" customHeight="1">
      <c r="B21" s="189">
        <v>9</v>
      </c>
      <c r="C21" s="307" t="s">
        <v>2509</v>
      </c>
      <c r="D21" s="40"/>
      <c r="E21" s="40"/>
      <c r="F21" s="40"/>
      <c r="G21" s="40"/>
      <c r="H21" s="40"/>
      <c r="I21" s="40"/>
      <c r="J21" s="40"/>
      <c r="K21" s="40"/>
      <c r="L21" s="40"/>
      <c r="M21" s="40"/>
      <c r="N21" s="40"/>
      <c r="O21" s="40"/>
      <c r="P21" s="40"/>
      <c r="Q21" s="40"/>
      <c r="R21" s="40"/>
      <c r="S21" s="40"/>
      <c r="T21" s="40"/>
      <c r="U21" s="40"/>
      <c r="V21" s="40"/>
      <c r="X21"/>
      <c r="Y21"/>
      <c r="Z21"/>
      <c r="AA21"/>
      <c r="AB21"/>
      <c r="AC21"/>
      <c r="AD21"/>
      <c r="AE21"/>
      <c r="AF21"/>
      <c r="AG21"/>
      <c r="AO21" s="963"/>
      <c r="AP21" s="963"/>
      <c r="AQ21" s="963"/>
      <c r="AR21" s="963"/>
      <c r="AS21" s="963"/>
      <c r="AT21" s="963"/>
      <c r="AU21" s="963"/>
      <c r="AV21" s="963"/>
      <c r="AW21" s="963"/>
      <c r="AX21" s="963"/>
      <c r="AY21" s="963"/>
      <c r="AZ21" s="963"/>
      <c r="BA21" s="963"/>
      <c r="BB21" s="963"/>
      <c r="BC21" s="963"/>
      <c r="BD21" s="963"/>
      <c r="BE21" s="963"/>
    </row>
    <row r="22" spans="2:57" ht="11.25" customHeight="1">
      <c r="B22" s="189">
        <v>10</v>
      </c>
      <c r="C22" s="307" t="s">
        <v>2510</v>
      </c>
      <c r="D22" s="40"/>
      <c r="E22" s="40"/>
      <c r="F22" s="40"/>
      <c r="G22" s="40"/>
      <c r="H22" s="40"/>
      <c r="I22" s="40"/>
      <c r="J22" s="40"/>
      <c r="K22" s="40"/>
      <c r="L22" s="40"/>
      <c r="M22" s="40"/>
      <c r="N22" s="40"/>
      <c r="O22" s="40"/>
      <c r="P22" s="40"/>
      <c r="Q22" s="40"/>
      <c r="R22" s="40"/>
      <c r="S22" s="40"/>
      <c r="T22" s="40"/>
      <c r="U22" s="40"/>
      <c r="V22" s="40"/>
      <c r="X22" s="947"/>
      <c r="Y22"/>
      <c r="Z22"/>
      <c r="AA22"/>
      <c r="AB22"/>
      <c r="AC22"/>
      <c r="AD22"/>
      <c r="AE22"/>
      <c r="AF22"/>
      <c r="AG22"/>
      <c r="AO22" s="963"/>
      <c r="AP22" s="963"/>
      <c r="AQ22" s="963"/>
      <c r="AR22" s="963"/>
      <c r="AS22" s="963"/>
      <c r="AT22" s="963"/>
      <c r="AU22" s="963"/>
      <c r="AV22" s="963"/>
      <c r="AW22" s="963"/>
      <c r="AX22" s="963"/>
      <c r="AY22" s="963"/>
      <c r="AZ22" s="963"/>
      <c r="BA22" s="963"/>
      <c r="BB22" s="963"/>
      <c r="BC22" s="963"/>
      <c r="BD22" s="963"/>
      <c r="BE22" s="963"/>
    </row>
    <row r="23" spans="2:57" ht="11.25" customHeight="1">
      <c r="B23" s="189">
        <v>11</v>
      </c>
      <c r="C23" s="307" t="s">
        <v>2511</v>
      </c>
      <c r="D23" s="40"/>
      <c r="E23" s="40"/>
      <c r="F23" s="40"/>
      <c r="G23" s="40"/>
      <c r="H23" s="40"/>
      <c r="I23" s="40"/>
      <c r="J23" s="40"/>
      <c r="K23" s="40"/>
      <c r="L23" s="40"/>
      <c r="M23" s="40"/>
      <c r="N23" s="40"/>
      <c r="O23" s="40"/>
      <c r="P23" s="40"/>
      <c r="Q23" s="40"/>
      <c r="R23" s="40"/>
      <c r="S23" s="40"/>
      <c r="T23" s="40"/>
      <c r="U23" s="40"/>
      <c r="V23" s="40"/>
      <c r="X23"/>
      <c r="Y23"/>
      <c r="Z23"/>
      <c r="AA23"/>
      <c r="AB23"/>
      <c r="AC23"/>
      <c r="AD23"/>
      <c r="AE23"/>
      <c r="AF23"/>
      <c r="AG23"/>
      <c r="AO23" s="963"/>
      <c r="AP23" s="963"/>
      <c r="AQ23" s="963"/>
      <c r="AR23" s="963"/>
      <c r="AS23" s="963"/>
      <c r="AT23" s="963"/>
      <c r="AU23" s="963"/>
      <c r="AV23" s="963"/>
      <c r="AW23" s="963"/>
      <c r="AX23" s="963"/>
      <c r="AY23" s="963"/>
      <c r="AZ23" s="963"/>
      <c r="BA23" s="963"/>
      <c r="BB23" s="963"/>
      <c r="BC23" s="963"/>
      <c r="BD23" s="963"/>
      <c r="BE23" s="963"/>
    </row>
    <row r="24" spans="2:57" ht="11.25" customHeight="1">
      <c r="B24" s="2331">
        <v>12</v>
      </c>
      <c r="C24" s="2332" t="s">
        <v>2507</v>
      </c>
      <c r="D24" s="2333"/>
      <c r="E24" s="2333"/>
      <c r="F24" s="2333"/>
      <c r="G24" s="2333"/>
      <c r="H24" s="2333"/>
      <c r="I24" s="2333"/>
      <c r="J24" s="2333"/>
      <c r="K24" s="2333"/>
      <c r="L24" s="2333"/>
      <c r="M24" s="2333"/>
      <c r="N24" s="2333"/>
      <c r="O24" s="2333"/>
      <c r="P24" s="2333"/>
      <c r="Q24" s="2333"/>
      <c r="R24" s="2333"/>
      <c r="S24" s="2333"/>
      <c r="T24" s="2333"/>
      <c r="U24" s="2333"/>
      <c r="V24" s="2333"/>
      <c r="X24" s="947"/>
      <c r="Y24"/>
      <c r="Z24"/>
      <c r="AA24"/>
      <c r="AB24"/>
      <c r="AC24"/>
      <c r="AD24"/>
      <c r="AE24"/>
      <c r="AF24"/>
      <c r="AG24"/>
      <c r="AO24" s="963"/>
      <c r="AP24" s="963"/>
      <c r="AQ24" s="963"/>
      <c r="AR24" s="963"/>
      <c r="AS24" s="963"/>
      <c r="AT24" s="963"/>
      <c r="AU24" s="963"/>
      <c r="AV24" s="963"/>
      <c r="AW24" s="963"/>
      <c r="AX24" s="963"/>
      <c r="AY24" s="963"/>
      <c r="AZ24" s="963"/>
      <c r="BA24" s="963"/>
      <c r="BB24" s="963"/>
      <c r="BC24" s="963"/>
      <c r="BD24" s="963"/>
      <c r="BE24" s="963"/>
    </row>
    <row r="25" spans="2:57" s="34" customFormat="1" ht="11.25" customHeight="1">
      <c r="B25" s="352"/>
      <c r="C25" s="352"/>
      <c r="D25" s="353"/>
      <c r="E25" s="353"/>
      <c r="F25" s="353"/>
      <c r="G25" s="353"/>
      <c r="H25" s="353"/>
      <c r="I25" s="353"/>
      <c r="J25" s="353"/>
      <c r="K25" s="353"/>
      <c r="L25" s="353"/>
      <c r="M25" s="353"/>
      <c r="N25" s="353"/>
      <c r="O25" s="353"/>
      <c r="P25" s="353"/>
      <c r="Q25" s="353"/>
      <c r="R25" s="353"/>
      <c r="S25" s="353"/>
      <c r="T25" s="353"/>
      <c r="U25" s="353"/>
      <c r="V25" s="353"/>
      <c r="X25"/>
      <c r="Y25"/>
      <c r="Z25"/>
      <c r="AA25"/>
      <c r="AB25"/>
      <c r="AC25"/>
      <c r="AD25"/>
      <c r="AE25"/>
      <c r="AF25"/>
      <c r="AG25"/>
    </row>
    <row r="26" spans="2:57" s="34" customFormat="1" ht="11.25" customHeight="1">
      <c r="B26" s="352"/>
      <c r="C26" s="352"/>
      <c r="D26" s="353"/>
      <c r="E26" s="353"/>
      <c r="F26" s="353"/>
      <c r="G26" s="353"/>
      <c r="H26" s="353"/>
      <c r="I26" s="353"/>
      <c r="J26" s="353"/>
      <c r="K26" s="353"/>
      <c r="L26" s="353"/>
      <c r="M26" s="353"/>
      <c r="N26" s="353"/>
      <c r="O26" s="353"/>
      <c r="P26" s="353"/>
      <c r="Q26" s="353"/>
      <c r="R26" s="353"/>
      <c r="S26" s="353"/>
      <c r="T26" s="353"/>
      <c r="U26" s="353"/>
      <c r="V26" s="353"/>
      <c r="X26"/>
      <c r="Y26"/>
      <c r="Z26"/>
      <c r="AA26"/>
      <c r="AB26"/>
      <c r="AC26"/>
      <c r="AD26"/>
      <c r="AE26"/>
      <c r="AF26"/>
      <c r="AG26"/>
    </row>
    <row r="27" spans="2:57" s="424" customFormat="1" ht="11.25" customHeight="1">
      <c r="B27" s="2551" t="s">
        <v>2469</v>
      </c>
      <c r="C27" s="2551"/>
      <c r="D27" s="1038" t="s">
        <v>292</v>
      </c>
      <c r="E27" s="1038" t="s">
        <v>294</v>
      </c>
      <c r="F27" s="1038"/>
      <c r="G27" s="1038" t="s">
        <v>296</v>
      </c>
      <c r="H27" s="1038" t="s">
        <v>298</v>
      </c>
      <c r="I27" s="1038"/>
      <c r="J27" s="1038" t="s">
        <v>303</v>
      </c>
      <c r="K27" s="1038" t="s">
        <v>310</v>
      </c>
      <c r="L27" s="1038" t="s">
        <v>312</v>
      </c>
      <c r="M27" s="1038"/>
      <c r="N27" s="1038" t="s">
        <v>317</v>
      </c>
      <c r="O27" s="1038" t="s">
        <v>323</v>
      </c>
      <c r="P27" s="1038" t="s">
        <v>346</v>
      </c>
      <c r="Q27" s="1038" t="s">
        <v>370</v>
      </c>
      <c r="R27" s="1038"/>
      <c r="S27" s="1038" t="s">
        <v>755</v>
      </c>
      <c r="T27" s="1038" t="s">
        <v>856</v>
      </c>
      <c r="U27" s="1038" t="s">
        <v>857</v>
      </c>
      <c r="V27" s="1038" t="s">
        <v>911</v>
      </c>
    </row>
    <row r="28" spans="2:57" customFormat="1" ht="11.25" customHeight="1">
      <c r="B28" s="1690"/>
      <c r="C28" s="1690"/>
      <c r="D28" s="2552" t="s">
        <v>2480</v>
      </c>
      <c r="E28" s="2553"/>
      <c r="F28" s="2553"/>
      <c r="G28" s="2553"/>
      <c r="H28" s="2553"/>
      <c r="I28" s="2553"/>
      <c r="J28" s="2553"/>
      <c r="K28" s="2553"/>
      <c r="L28" s="2554"/>
      <c r="M28" s="1122"/>
      <c r="N28" s="2555" t="s">
        <v>2481</v>
      </c>
      <c r="O28" s="2556"/>
      <c r="P28" s="2556"/>
      <c r="Q28" s="2554"/>
      <c r="R28" s="1122"/>
      <c r="S28" s="2549" t="s">
        <v>2482</v>
      </c>
      <c r="T28" s="2549"/>
      <c r="U28" s="2549"/>
      <c r="V28" s="2549"/>
    </row>
    <row r="29" spans="2:57" customFormat="1" ht="11.25" customHeight="1">
      <c r="B29" s="1689"/>
      <c r="C29" s="1689"/>
      <c r="D29" s="2550" t="s">
        <v>2483</v>
      </c>
      <c r="E29" s="2550"/>
      <c r="F29" s="2550"/>
      <c r="G29" s="2550"/>
      <c r="H29" s="2550"/>
      <c r="I29" s="1692"/>
      <c r="J29" s="25"/>
      <c r="K29" s="25"/>
      <c r="L29" s="1697"/>
      <c r="M29" s="1122"/>
      <c r="N29" s="2550" t="s">
        <v>2483</v>
      </c>
      <c r="O29" s="2550"/>
      <c r="P29" s="25"/>
      <c r="Q29" s="25"/>
      <c r="R29" s="1122"/>
      <c r="S29" s="2550" t="s">
        <v>2483</v>
      </c>
      <c r="T29" s="2550"/>
      <c r="U29" s="25"/>
      <c r="V29" s="25"/>
    </row>
    <row r="30" spans="2:57" customFormat="1" ht="11.25" customHeight="1">
      <c r="B30" s="1689"/>
      <c r="C30" s="1689"/>
      <c r="D30" s="2550" t="s">
        <v>2486</v>
      </c>
      <c r="E30" s="2550"/>
      <c r="F30" s="1692"/>
      <c r="G30" s="2550" t="s">
        <v>2487</v>
      </c>
      <c r="H30" s="2550"/>
      <c r="I30" s="1122"/>
      <c r="J30" s="2555" t="s">
        <v>2484</v>
      </c>
      <c r="K30" s="2554"/>
      <c r="L30" s="159"/>
      <c r="M30" s="159"/>
      <c r="N30" s="25"/>
      <c r="O30" s="25"/>
      <c r="P30" s="159"/>
      <c r="Q30" s="159"/>
      <c r="R30" s="159"/>
      <c r="S30" s="25"/>
      <c r="T30" s="25"/>
      <c r="U30" s="159"/>
      <c r="V30" s="159"/>
    </row>
    <row r="31" spans="2:57" customFormat="1" ht="11.25" customHeight="1">
      <c r="B31" s="1694" t="s">
        <v>286</v>
      </c>
      <c r="C31" s="1688"/>
      <c r="D31" s="1696"/>
      <c r="E31" s="1696" t="s">
        <v>2488</v>
      </c>
      <c r="F31" s="1696"/>
      <c r="G31" s="1696"/>
      <c r="H31" s="1696" t="s">
        <v>2488</v>
      </c>
      <c r="I31" s="1696"/>
      <c r="J31" s="1691"/>
      <c r="K31" s="1691" t="s">
        <v>2488</v>
      </c>
      <c r="L31" s="1696" t="s">
        <v>2485</v>
      </c>
      <c r="M31" s="1691"/>
      <c r="N31" s="1691" t="s">
        <v>2486</v>
      </c>
      <c r="O31" s="1691" t="s">
        <v>2487</v>
      </c>
      <c r="P31" s="1691" t="s">
        <v>2484</v>
      </c>
      <c r="Q31" s="1696" t="s">
        <v>2485</v>
      </c>
      <c r="R31" s="1691"/>
      <c r="S31" s="1691" t="s">
        <v>2486</v>
      </c>
      <c r="T31" s="1691" t="s">
        <v>2487</v>
      </c>
      <c r="U31" s="1691" t="s">
        <v>2484</v>
      </c>
      <c r="V31" s="1696" t="s">
        <v>2485</v>
      </c>
    </row>
    <row r="32" spans="2:57" s="30" customFormat="1" ht="11.25" customHeight="1">
      <c r="B32" s="189">
        <v>1</v>
      </c>
      <c r="C32" s="239" t="s">
        <v>2477</v>
      </c>
      <c r="D32" s="963"/>
      <c r="E32" s="963"/>
      <c r="F32" s="963"/>
      <c r="G32" s="963"/>
      <c r="H32" s="963"/>
      <c r="I32" s="963"/>
      <c r="J32" s="963"/>
      <c r="K32" s="1795">
        <v>17020.901215499998</v>
      </c>
      <c r="L32" s="963">
        <v>17020.901215499998</v>
      </c>
      <c r="M32" s="963"/>
      <c r="N32" s="963"/>
      <c r="O32" s="963"/>
      <c r="P32" s="963"/>
      <c r="Q32" s="963"/>
      <c r="R32" s="963"/>
      <c r="S32" s="963"/>
      <c r="T32" s="963"/>
      <c r="U32" s="963"/>
      <c r="V32" s="963"/>
      <c r="X32" s="933"/>
      <c r="Y32" s="933"/>
      <c r="Z32" s="933"/>
      <c r="AA32" s="933"/>
      <c r="AB32" s="933"/>
      <c r="AC32" s="933"/>
      <c r="AD32" s="933"/>
      <c r="AE32" s="933"/>
      <c r="AF32" s="933"/>
      <c r="AG32" s="933"/>
      <c r="AO32" s="963"/>
      <c r="AP32" s="963"/>
      <c r="AQ32" s="963"/>
      <c r="AR32" s="963"/>
      <c r="AS32" s="963"/>
      <c r="AT32" s="963"/>
      <c r="AU32" s="963"/>
      <c r="AV32" s="963"/>
      <c r="AW32" s="963"/>
      <c r="AX32" s="963"/>
      <c r="AY32" s="963"/>
      <c r="AZ32" s="963"/>
      <c r="BA32" s="963"/>
      <c r="BB32" s="963"/>
      <c r="BC32" s="963"/>
      <c r="BD32" s="963"/>
      <c r="BE32" s="963"/>
    </row>
    <row r="33" spans="2:57" ht="11.25" customHeight="1">
      <c r="B33" s="189">
        <v>2</v>
      </c>
      <c r="C33" s="239" t="s">
        <v>2478</v>
      </c>
      <c r="D33" s="40"/>
      <c r="E33" s="40"/>
      <c r="F33" s="40"/>
      <c r="G33" s="40"/>
      <c r="H33" s="40"/>
      <c r="I33" s="40"/>
      <c r="J33" s="40"/>
      <c r="K33" s="40"/>
      <c r="L33" s="40"/>
      <c r="M33" s="40"/>
      <c r="N33" s="40"/>
      <c r="O33" s="40"/>
      <c r="P33" s="40"/>
      <c r="Q33" s="40"/>
      <c r="R33" s="40"/>
      <c r="S33" s="40"/>
      <c r="T33" s="40"/>
      <c r="U33" s="40"/>
      <c r="V33" s="40"/>
      <c r="X33"/>
      <c r="AB33"/>
      <c r="AC33"/>
      <c r="AD33"/>
      <c r="AE33"/>
      <c r="AF33"/>
      <c r="AG33"/>
      <c r="AO33" s="963"/>
      <c r="AP33" s="963"/>
      <c r="AQ33" s="963"/>
      <c r="AR33" s="963"/>
      <c r="AS33" s="963"/>
      <c r="AT33" s="963"/>
      <c r="AU33" s="963"/>
      <c r="AV33" s="963"/>
      <c r="AW33" s="963"/>
      <c r="AX33" s="963"/>
      <c r="AY33" s="963"/>
      <c r="AZ33" s="963"/>
      <c r="BA33" s="963"/>
      <c r="BB33" s="963"/>
      <c r="BC33" s="963"/>
      <c r="BD33" s="963"/>
      <c r="BE33" s="963"/>
    </row>
    <row r="34" spans="2:57" ht="11.25" customHeight="1">
      <c r="B34" s="189">
        <v>3</v>
      </c>
      <c r="C34" s="307" t="s">
        <v>2504</v>
      </c>
      <c r="D34" s="40"/>
      <c r="E34" s="40"/>
      <c r="F34" s="40"/>
      <c r="G34" s="40"/>
      <c r="H34" s="40"/>
      <c r="I34" s="40"/>
      <c r="J34" s="40"/>
      <c r="K34" s="40"/>
      <c r="L34" s="40"/>
      <c r="M34" s="40"/>
      <c r="N34" s="40"/>
      <c r="O34" s="40"/>
      <c r="P34" s="40"/>
      <c r="Q34" s="40"/>
      <c r="R34" s="40"/>
      <c r="S34" s="40"/>
      <c r="T34" s="40"/>
      <c r="U34" s="40"/>
      <c r="V34" s="40"/>
      <c r="X34"/>
      <c r="Y34"/>
      <c r="Z34"/>
      <c r="AA34"/>
      <c r="AB34"/>
      <c r="AC34"/>
      <c r="AD34"/>
      <c r="AE34"/>
      <c r="AF34"/>
      <c r="AG34"/>
      <c r="AO34" s="963"/>
      <c r="AP34" s="963"/>
      <c r="AQ34" s="963"/>
      <c r="AR34" s="963"/>
      <c r="AS34" s="963"/>
      <c r="AT34" s="963"/>
      <c r="AU34" s="963"/>
      <c r="AV34" s="963"/>
      <c r="AW34" s="963"/>
      <c r="AX34" s="963"/>
      <c r="AY34" s="963"/>
      <c r="AZ34" s="963"/>
      <c r="BA34" s="963"/>
      <c r="BB34" s="963"/>
      <c r="BC34" s="963"/>
      <c r="BD34" s="963"/>
      <c r="BE34" s="963"/>
    </row>
    <row r="35" spans="2:57" ht="11.25" customHeight="1">
      <c r="B35" s="189">
        <v>4</v>
      </c>
      <c r="C35" s="307" t="s">
        <v>2505</v>
      </c>
      <c r="D35" s="40"/>
      <c r="E35" s="40"/>
      <c r="F35" s="40"/>
      <c r="G35" s="40"/>
      <c r="H35" s="40"/>
      <c r="I35" s="40"/>
      <c r="J35" s="40"/>
      <c r="K35" s="40"/>
      <c r="L35" s="40"/>
      <c r="M35" s="40"/>
      <c r="N35" s="40"/>
      <c r="O35" s="40"/>
      <c r="P35" s="40"/>
      <c r="Q35" s="40"/>
      <c r="R35" s="40"/>
      <c r="S35" s="40"/>
      <c r="T35" s="40"/>
      <c r="U35" s="40"/>
      <c r="V35" s="40"/>
      <c r="X35"/>
      <c r="Y35"/>
      <c r="Z35"/>
      <c r="AA35"/>
      <c r="AB35"/>
      <c r="AC35"/>
      <c r="AD35"/>
      <c r="AE35"/>
      <c r="AF35"/>
      <c r="AG35"/>
      <c r="AO35" s="963"/>
      <c r="AP35" s="963"/>
      <c r="AQ35" s="963"/>
      <c r="AR35" s="963"/>
      <c r="AS35" s="963"/>
      <c r="AT35" s="963"/>
      <c r="AU35" s="963"/>
      <c r="AV35" s="963"/>
      <c r="AW35" s="963"/>
      <c r="AX35" s="963"/>
      <c r="AY35" s="963"/>
      <c r="AZ35" s="963"/>
      <c r="BA35" s="963"/>
      <c r="BB35" s="963"/>
      <c r="BC35" s="963"/>
      <c r="BD35" s="963"/>
      <c r="BE35" s="963"/>
    </row>
    <row r="36" spans="2:57" ht="11.25" customHeight="1">
      <c r="B36" s="189">
        <v>5</v>
      </c>
      <c r="C36" s="307" t="s">
        <v>2506</v>
      </c>
      <c r="D36" s="40"/>
      <c r="E36" s="40"/>
      <c r="F36" s="40"/>
      <c r="G36" s="40"/>
      <c r="H36" s="40"/>
      <c r="I36" s="40"/>
      <c r="J36" s="40"/>
      <c r="K36" s="40"/>
      <c r="L36" s="40"/>
      <c r="M36" s="40"/>
      <c r="N36" s="40"/>
      <c r="O36" s="40"/>
      <c r="P36" s="40"/>
      <c r="Q36" s="40"/>
      <c r="R36" s="40"/>
      <c r="S36" s="40"/>
      <c r="T36" s="40"/>
      <c r="U36" s="40"/>
      <c r="V36" s="40"/>
      <c r="X36"/>
      <c r="Y36" s="29"/>
      <c r="Z36" s="1686"/>
      <c r="AA36" s="1686"/>
      <c r="AB36"/>
      <c r="AC36"/>
      <c r="AD36"/>
      <c r="AE36"/>
      <c r="AF36"/>
      <c r="AG36"/>
      <c r="AO36" s="963"/>
      <c r="AP36" s="963"/>
      <c r="AQ36" s="963"/>
      <c r="AR36" s="963"/>
      <c r="AS36" s="963"/>
      <c r="AT36" s="963"/>
      <c r="AU36" s="963"/>
      <c r="AV36" s="963"/>
      <c r="AW36" s="963"/>
      <c r="AX36" s="963"/>
      <c r="AY36" s="963"/>
      <c r="AZ36" s="963"/>
      <c r="BA36" s="963"/>
      <c r="BB36" s="963"/>
      <c r="BC36" s="963"/>
      <c r="BD36" s="963"/>
      <c r="BE36" s="963"/>
    </row>
    <row r="37" spans="2:57" ht="11.25" customHeight="1">
      <c r="B37" s="189">
        <v>6</v>
      </c>
      <c r="C37" s="307" t="s">
        <v>2507</v>
      </c>
      <c r="D37" s="40"/>
      <c r="E37" s="40"/>
      <c r="F37" s="40"/>
      <c r="G37" s="40"/>
      <c r="H37" s="40"/>
      <c r="I37" s="40"/>
      <c r="J37" s="40"/>
      <c r="K37" s="40"/>
      <c r="L37" s="40"/>
      <c r="M37" s="40"/>
      <c r="N37" s="40"/>
      <c r="O37" s="40"/>
      <c r="P37" s="40"/>
      <c r="Q37" s="40"/>
      <c r="R37" s="40"/>
      <c r="S37" s="40"/>
      <c r="T37" s="40"/>
      <c r="U37" s="40"/>
      <c r="V37" s="40"/>
      <c r="X37"/>
      <c r="Y37"/>
      <c r="Z37"/>
      <c r="AA37"/>
      <c r="AB37"/>
      <c r="AC37"/>
      <c r="AD37"/>
      <c r="AE37"/>
      <c r="AF37"/>
      <c r="AG37"/>
      <c r="AO37" s="963"/>
      <c r="AP37" s="963"/>
      <c r="AQ37" s="963"/>
      <c r="AR37" s="963"/>
      <c r="AS37" s="963"/>
      <c r="AT37" s="963"/>
      <c r="AU37" s="963"/>
      <c r="AV37" s="963"/>
      <c r="AW37" s="963"/>
      <c r="AX37" s="963"/>
      <c r="AY37" s="963"/>
      <c r="AZ37" s="963"/>
      <c r="BA37" s="963"/>
      <c r="BB37" s="963"/>
      <c r="BC37" s="963"/>
      <c r="BD37" s="963"/>
      <c r="BE37" s="963"/>
    </row>
    <row r="38" spans="2:57" ht="11.25" customHeight="1">
      <c r="B38" s="189">
        <v>7</v>
      </c>
      <c r="C38" s="239" t="s">
        <v>2479</v>
      </c>
      <c r="D38" s="40"/>
      <c r="E38" s="40"/>
      <c r="F38" s="40"/>
      <c r="G38" s="40"/>
      <c r="H38" s="40"/>
      <c r="I38" s="40"/>
      <c r="J38" s="40"/>
      <c r="K38" s="1795">
        <v>17020.901215499998</v>
      </c>
      <c r="L38" s="40">
        <v>17020.901215499998</v>
      </c>
      <c r="M38" s="40"/>
      <c r="N38" s="40"/>
      <c r="O38" s="40"/>
      <c r="P38" s="40"/>
      <c r="Q38" s="40"/>
      <c r="R38" s="40"/>
      <c r="S38" s="40"/>
      <c r="T38" s="40"/>
      <c r="U38" s="40"/>
      <c r="V38" s="40"/>
      <c r="W38" s="1111"/>
      <c r="X38"/>
      <c r="Y38"/>
      <c r="Z38"/>
      <c r="AA38"/>
      <c r="AB38"/>
      <c r="AC38"/>
      <c r="AD38"/>
      <c r="AE38"/>
      <c r="AF38"/>
      <c r="AG38"/>
      <c r="AO38" s="963"/>
      <c r="AP38" s="963"/>
      <c r="AQ38" s="963"/>
      <c r="AR38" s="963"/>
      <c r="AS38" s="963"/>
      <c r="AT38" s="963"/>
      <c r="AU38" s="963"/>
      <c r="AV38" s="963"/>
      <c r="AW38" s="963"/>
      <c r="AX38" s="963"/>
      <c r="AY38" s="963"/>
      <c r="AZ38" s="963"/>
      <c r="BA38" s="963"/>
      <c r="BB38" s="963"/>
      <c r="BC38" s="963"/>
      <c r="BD38" s="963"/>
      <c r="BE38" s="963"/>
    </row>
    <row r="39" spans="2:57" s="3" customFormat="1" ht="11.25" customHeight="1">
      <c r="B39" s="158">
        <v>8</v>
      </c>
      <c r="C39" s="1793" t="s">
        <v>2508</v>
      </c>
      <c r="D39" s="538"/>
      <c r="E39" s="538"/>
      <c r="F39" s="538"/>
      <c r="G39" s="538"/>
      <c r="H39" s="538"/>
      <c r="I39" s="538"/>
      <c r="J39" s="538"/>
      <c r="K39" s="538">
        <v>17020.901215499998</v>
      </c>
      <c r="L39" s="538">
        <v>17020.901215499998</v>
      </c>
      <c r="M39" s="538"/>
      <c r="N39" s="538"/>
      <c r="O39" s="538"/>
      <c r="P39" s="538"/>
      <c r="Q39" s="538"/>
      <c r="R39" s="538"/>
      <c r="S39" s="538"/>
      <c r="T39" s="538"/>
      <c r="U39" s="538"/>
      <c r="V39" s="538"/>
      <c r="X39" s="947"/>
      <c r="Y39"/>
      <c r="Z39"/>
      <c r="AA39"/>
      <c r="AB39"/>
      <c r="AC39"/>
      <c r="AD39"/>
      <c r="AE39"/>
      <c r="AF39"/>
      <c r="AG39"/>
      <c r="AO39" s="1794"/>
      <c r="AP39" s="1794"/>
      <c r="AQ39" s="1794"/>
      <c r="AR39" s="1794"/>
      <c r="AS39" s="1794"/>
      <c r="AT39" s="1794"/>
      <c r="AU39" s="1794"/>
      <c r="AV39" s="1794"/>
      <c r="AW39" s="1794"/>
      <c r="AX39" s="1794"/>
      <c r="AY39" s="1794"/>
      <c r="AZ39" s="1794"/>
      <c r="BA39" s="1794"/>
      <c r="BB39" s="1794"/>
      <c r="BC39" s="1794"/>
      <c r="BD39" s="1794"/>
      <c r="BE39" s="1794"/>
    </row>
    <row r="40" spans="2:57" ht="11.25" customHeight="1">
      <c r="B40" s="189">
        <v>9</v>
      </c>
      <c r="C40" s="307" t="s">
        <v>2509</v>
      </c>
      <c r="D40" s="40"/>
      <c r="E40" s="40"/>
      <c r="F40" s="40"/>
      <c r="G40" s="40"/>
      <c r="H40" s="40"/>
      <c r="I40" s="40"/>
      <c r="J40" s="40"/>
      <c r="K40" s="40"/>
      <c r="L40" s="40"/>
      <c r="M40" s="40"/>
      <c r="N40" s="40"/>
      <c r="O40" s="40"/>
      <c r="P40" s="40"/>
      <c r="Q40" s="40"/>
      <c r="R40" s="40"/>
      <c r="S40" s="40"/>
      <c r="T40" s="40"/>
      <c r="U40" s="40"/>
      <c r="V40" s="40"/>
      <c r="X40"/>
      <c r="Y40"/>
      <c r="Z40"/>
      <c r="AA40"/>
      <c r="AB40"/>
      <c r="AC40"/>
      <c r="AD40"/>
      <c r="AE40"/>
      <c r="AF40"/>
      <c r="AG40"/>
      <c r="AO40" s="963"/>
      <c r="AP40" s="963"/>
      <c r="AQ40" s="963"/>
      <c r="AR40" s="963"/>
      <c r="AS40" s="963"/>
      <c r="AT40" s="963"/>
      <c r="AU40" s="963"/>
      <c r="AV40" s="963"/>
      <c r="AW40" s="963"/>
      <c r="AX40" s="963"/>
      <c r="AY40" s="963"/>
      <c r="AZ40" s="963"/>
      <c r="BA40" s="963"/>
      <c r="BB40" s="963"/>
      <c r="BC40" s="963"/>
      <c r="BD40" s="963"/>
      <c r="BE40" s="963"/>
    </row>
    <row r="41" spans="2:57" ht="11.25" customHeight="1">
      <c r="B41" s="189">
        <v>10</v>
      </c>
      <c r="C41" s="307" t="s">
        <v>2510</v>
      </c>
      <c r="D41" s="40"/>
      <c r="E41" s="40"/>
      <c r="F41" s="40"/>
      <c r="G41" s="40"/>
      <c r="H41" s="40"/>
      <c r="I41" s="40"/>
      <c r="J41" s="40"/>
      <c r="K41" s="40"/>
      <c r="L41" s="40"/>
      <c r="M41" s="40"/>
      <c r="N41" s="40"/>
      <c r="O41" s="40"/>
      <c r="P41" s="40"/>
      <c r="Q41" s="40"/>
      <c r="R41" s="40"/>
      <c r="S41" s="40"/>
      <c r="T41" s="40"/>
      <c r="U41" s="40"/>
      <c r="V41" s="40"/>
      <c r="X41" s="947"/>
      <c r="Y41"/>
      <c r="Z41"/>
      <c r="AA41"/>
      <c r="AB41"/>
      <c r="AC41"/>
      <c r="AD41"/>
      <c r="AE41"/>
      <c r="AF41"/>
      <c r="AG41"/>
      <c r="AO41" s="963"/>
      <c r="AP41" s="963"/>
      <c r="AQ41" s="963"/>
      <c r="AR41" s="963"/>
      <c r="AS41" s="963"/>
      <c r="AT41" s="963"/>
      <c r="AU41" s="963"/>
      <c r="AV41" s="963"/>
      <c r="AW41" s="963"/>
      <c r="AX41" s="963"/>
      <c r="AY41" s="963"/>
      <c r="AZ41" s="963"/>
      <c r="BA41" s="963"/>
      <c r="BB41" s="963"/>
      <c r="BC41" s="963"/>
      <c r="BD41" s="963"/>
      <c r="BE41" s="963"/>
    </row>
    <row r="42" spans="2:57" ht="11.25" customHeight="1">
      <c r="B42" s="189">
        <v>11</v>
      </c>
      <c r="C42" s="307" t="s">
        <v>2511</v>
      </c>
      <c r="D42" s="40"/>
      <c r="E42" s="40"/>
      <c r="F42" s="40"/>
      <c r="G42" s="40"/>
      <c r="H42" s="40"/>
      <c r="I42" s="40"/>
      <c r="J42" s="40"/>
      <c r="K42" s="40"/>
      <c r="L42" s="40"/>
      <c r="M42" s="40"/>
      <c r="N42" s="40"/>
      <c r="O42" s="40"/>
      <c r="P42" s="40"/>
      <c r="Q42" s="40"/>
      <c r="R42" s="40"/>
      <c r="S42" s="40"/>
      <c r="T42" s="40"/>
      <c r="U42" s="40"/>
      <c r="V42" s="40"/>
      <c r="X42"/>
      <c r="Y42"/>
      <c r="Z42"/>
      <c r="AA42"/>
      <c r="AB42"/>
      <c r="AC42"/>
      <c r="AD42"/>
      <c r="AE42"/>
      <c r="AF42"/>
      <c r="AG42"/>
      <c r="AO42" s="963"/>
      <c r="AP42" s="963"/>
      <c r="AQ42" s="963"/>
      <c r="AR42" s="963"/>
      <c r="AS42" s="963"/>
      <c r="AT42" s="963"/>
      <c r="AU42" s="963"/>
      <c r="AV42" s="963"/>
      <c r="AW42" s="963"/>
      <c r="AX42" s="963"/>
      <c r="AY42" s="963"/>
      <c r="AZ42" s="963"/>
      <c r="BA42" s="963"/>
      <c r="BB42" s="963"/>
      <c r="BC42" s="963"/>
      <c r="BD42" s="963"/>
      <c r="BE42" s="963"/>
    </row>
    <row r="43" spans="2:57" ht="11.25" customHeight="1">
      <c r="B43" s="2331">
        <v>12</v>
      </c>
      <c r="C43" s="2332" t="s">
        <v>2507</v>
      </c>
      <c r="D43" s="2333"/>
      <c r="E43" s="2333"/>
      <c r="F43" s="2333"/>
      <c r="G43" s="2333"/>
      <c r="H43" s="2333"/>
      <c r="I43" s="2333"/>
      <c r="J43" s="2333"/>
      <c r="K43" s="2333"/>
      <c r="L43" s="2333"/>
      <c r="M43" s="2333"/>
      <c r="N43" s="2333"/>
      <c r="O43" s="2333"/>
      <c r="P43" s="2333"/>
      <c r="Q43" s="2333"/>
      <c r="R43" s="2333"/>
      <c r="S43" s="2333"/>
      <c r="T43" s="2333"/>
      <c r="U43" s="2333"/>
      <c r="V43" s="2333"/>
      <c r="X43" s="947"/>
      <c r="Y43"/>
      <c r="Z43"/>
      <c r="AA43"/>
      <c r="AB43"/>
      <c r="AC43"/>
      <c r="AD43"/>
      <c r="AE43"/>
      <c r="AF43"/>
      <c r="AG43"/>
      <c r="AO43" s="963"/>
      <c r="AP43" s="963"/>
      <c r="AQ43" s="963"/>
      <c r="AR43" s="963"/>
      <c r="AS43" s="963"/>
      <c r="AT43" s="963"/>
      <c r="AU43" s="963"/>
      <c r="AV43" s="963"/>
      <c r="AW43" s="963"/>
      <c r="AX43" s="963"/>
      <c r="AY43" s="963"/>
      <c r="AZ43" s="963"/>
      <c r="BA43" s="963"/>
      <c r="BB43" s="963"/>
      <c r="BC43" s="963"/>
      <c r="BD43" s="963"/>
      <c r="BE43" s="963"/>
    </row>
    <row r="45" spans="2:57">
      <c r="B45" s="20"/>
    </row>
    <row r="46" spans="2:57">
      <c r="B46" s="20"/>
    </row>
    <row r="47" spans="2:57">
      <c r="B47" s="21"/>
    </row>
    <row r="48" spans="2:57">
      <c r="B48" s="12"/>
    </row>
    <row r="49" spans="2:2">
      <c r="B49" s="12"/>
    </row>
    <row r="50" spans="2:2">
      <c r="B50" s="12"/>
    </row>
    <row r="51" spans="2:2">
      <c r="B51" s="12"/>
    </row>
    <row r="52" spans="2:2">
      <c r="B52" s="12"/>
    </row>
    <row r="53" spans="2:2">
      <c r="B53" s="12"/>
    </row>
    <row r="54" spans="2:2">
      <c r="B54" s="12"/>
    </row>
    <row r="55" spans="2:2">
      <c r="B55" s="12"/>
    </row>
    <row r="56" spans="2:2">
      <c r="B56" s="23"/>
    </row>
    <row r="57" spans="2:2">
      <c r="B57" s="23"/>
    </row>
    <row r="58" spans="2:2">
      <c r="B58" s="23"/>
    </row>
    <row r="59" spans="2:2">
      <c r="B59" s="23"/>
    </row>
    <row r="60" spans="2:2">
      <c r="B60" s="23"/>
    </row>
    <row r="61" spans="2:2">
      <c r="B61" s="23"/>
    </row>
    <row r="62" spans="2:2">
      <c r="B62" s="23"/>
    </row>
    <row r="63" spans="2:2">
      <c r="B63" s="23"/>
    </row>
  </sheetData>
  <mergeCells count="22">
    <mergeCell ref="B27:C27"/>
    <mergeCell ref="D28:L28"/>
    <mergeCell ref="D29:H29"/>
    <mergeCell ref="D11:E11"/>
    <mergeCell ref="G11:H11"/>
    <mergeCell ref="D30:E30"/>
    <mergeCell ref="G30:H30"/>
    <mergeCell ref="J30:K30"/>
    <mergeCell ref="J11:K11"/>
    <mergeCell ref="N10:O10"/>
    <mergeCell ref="N28:Q28"/>
    <mergeCell ref="S28:V28"/>
    <mergeCell ref="N29:O29"/>
    <mergeCell ref="S29:T29"/>
    <mergeCell ref="S9:V9"/>
    <mergeCell ref="S10:T10"/>
    <mergeCell ref="B3:N3"/>
    <mergeCell ref="B7:V7"/>
    <mergeCell ref="B8:C8"/>
    <mergeCell ref="D9:L9"/>
    <mergeCell ref="N9:Q9"/>
    <mergeCell ref="D10:H10"/>
  </mergeCells>
  <hyperlinks>
    <hyperlink ref="B3" location="Contents!A1" display="Back to index page" xr:uid="{A5CC9CD3-04DD-41DA-8CBD-D86106C47F4E}"/>
  </hyperlinks>
  <pageMargins left="0.23622047244094491" right="0.23622047244094491" top="0.74803149606299213" bottom="0.74803149606299213" header="0.31496062992125984" footer="0.31496062992125984"/>
  <pageSetup paperSize="9" scale="6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9144-0E42-4CEF-AF92-19E5652C025C}">
  <sheetPr>
    <tabColor rgb="FF007272"/>
  </sheetPr>
  <dimension ref="B1:BF43"/>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20.5703125" style="25" customWidth="1"/>
    <col min="4" max="8" width="13.5703125" style="25" customWidth="1"/>
    <col min="9" max="9" width="0.5703125" style="25" customWidth="1"/>
    <col min="10" max="13" width="13.5703125" style="25" customWidth="1"/>
    <col min="14" max="14" width="0.5703125" style="25" customWidth="1"/>
    <col min="15" max="18" width="13.5703125" style="25" customWidth="1"/>
    <col min="19" max="19" width="0.5703125" style="25" customWidth="1"/>
    <col min="20" max="23" width="13.5703125" style="25" customWidth="1"/>
    <col min="24" max="24" width="8.5703125" style="25" customWidth="1"/>
    <col min="25" max="16384" width="11.42578125" style="25"/>
  </cols>
  <sheetData>
    <row r="1" spans="2:58" s="10" customFormat="1" ht="11.25" customHeight="1">
      <c r="B1" s="7"/>
      <c r="C1" s="7"/>
      <c r="D1" s="8"/>
      <c r="E1" s="8"/>
      <c r="F1" s="8"/>
      <c r="G1" s="8"/>
      <c r="H1" s="8"/>
      <c r="I1" s="8"/>
      <c r="J1" s="8"/>
      <c r="K1" s="8"/>
      <c r="L1" s="8"/>
      <c r="M1" s="8"/>
      <c r="N1" s="8"/>
      <c r="O1" s="8"/>
      <c r="P1" s="8"/>
      <c r="Q1" s="8"/>
      <c r="R1" s="8"/>
      <c r="S1" s="8"/>
      <c r="T1" s="8"/>
      <c r="U1" s="8"/>
      <c r="V1" s="8"/>
      <c r="W1" s="8"/>
    </row>
    <row r="2" spans="2:58" s="10" customFormat="1" ht="5.25" customHeight="1">
      <c r="B2" s="7"/>
      <c r="C2" s="7"/>
      <c r="D2" s="8"/>
      <c r="E2" s="8"/>
      <c r="F2" s="9"/>
      <c r="G2" s="9"/>
      <c r="H2" s="9"/>
      <c r="I2" s="9"/>
    </row>
    <row r="3" spans="2:58" s="12" customFormat="1" ht="12.75" customHeight="1">
      <c r="B3" s="2410" t="s">
        <v>280</v>
      </c>
      <c r="C3" s="2430"/>
      <c r="D3" s="2430"/>
      <c r="E3" s="2430"/>
      <c r="F3" s="2430"/>
      <c r="G3" s="2430"/>
      <c r="H3" s="2430"/>
      <c r="I3" s="2430"/>
      <c r="J3" s="2430"/>
      <c r="K3" s="2430"/>
      <c r="L3" s="2430"/>
    </row>
    <row r="4" spans="2:58" s="10" customFormat="1" ht="5.25" customHeight="1">
      <c r="B4" s="7"/>
      <c r="C4" s="7"/>
      <c r="D4" s="8"/>
      <c r="E4" s="8"/>
      <c r="F4" s="9"/>
      <c r="G4" s="9"/>
      <c r="H4" s="9"/>
      <c r="I4" s="9"/>
      <c r="K4" s="7"/>
      <c r="L4" s="7"/>
    </row>
    <row r="5" spans="2:58" s="6" customFormat="1" ht="15.75" customHeight="1">
      <c r="B5" s="969" t="s">
        <v>2491</v>
      </c>
    </row>
    <row r="6" spans="2:58" ht="11.25" customHeight="1">
      <c r="B6" s="15"/>
      <c r="T6" s="2043"/>
    </row>
    <row r="7" spans="2:58" s="3" customFormat="1" ht="11.25" customHeight="1">
      <c r="B7" s="245"/>
      <c r="C7" s="279"/>
      <c r="D7" s="279"/>
      <c r="E7" s="279"/>
      <c r="F7" s="279"/>
      <c r="G7" s="279"/>
      <c r="H7" s="279"/>
      <c r="I7" s="279"/>
      <c r="J7" s="279"/>
      <c r="K7" s="279"/>
      <c r="L7" s="279"/>
      <c r="M7" s="279"/>
      <c r="N7" s="279"/>
      <c r="O7" s="279"/>
      <c r="P7" s="279"/>
      <c r="Q7" s="279"/>
      <c r="R7" s="279"/>
      <c r="S7" s="279"/>
      <c r="T7" s="279"/>
      <c r="U7" s="279"/>
      <c r="V7" s="406"/>
      <c r="W7" s="406"/>
    </row>
    <row r="8" spans="2:58" s="424" customFormat="1" ht="11.25" customHeight="1">
      <c r="B8" s="2551" t="s">
        <v>2662</v>
      </c>
      <c r="C8" s="2551"/>
      <c r="D8" s="1038" t="s">
        <v>292</v>
      </c>
      <c r="E8" s="1038" t="s">
        <v>294</v>
      </c>
      <c r="F8" s="1038" t="s">
        <v>296</v>
      </c>
      <c r="G8" s="1038" t="s">
        <v>298</v>
      </c>
      <c r="H8" s="1038" t="s">
        <v>303</v>
      </c>
      <c r="I8" s="1695"/>
      <c r="J8" s="1038" t="s">
        <v>310</v>
      </c>
      <c r="K8" s="1038" t="s">
        <v>312</v>
      </c>
      <c r="L8" s="1038" t="s">
        <v>317</v>
      </c>
      <c r="M8" s="1038" t="s">
        <v>323</v>
      </c>
      <c r="N8" s="1695"/>
      <c r="O8" s="1038" t="s">
        <v>346</v>
      </c>
      <c r="P8" s="1038" t="s">
        <v>370</v>
      </c>
      <c r="Q8" s="1038" t="s">
        <v>755</v>
      </c>
      <c r="R8" s="1038" t="s">
        <v>856</v>
      </c>
      <c r="S8" s="1695"/>
      <c r="T8" s="1038" t="s">
        <v>857</v>
      </c>
      <c r="U8" s="1038" t="s">
        <v>911</v>
      </c>
      <c r="V8" s="1038" t="s">
        <v>2493</v>
      </c>
      <c r="W8" s="1038" t="s">
        <v>2494</v>
      </c>
    </row>
    <row r="9" spans="2:58" ht="23.45" customHeight="1">
      <c r="D9" s="2557" t="s">
        <v>2495</v>
      </c>
      <c r="E9" s="2557"/>
      <c r="F9" s="2557"/>
      <c r="G9" s="2557"/>
      <c r="H9" s="2557"/>
      <c r="I9" s="78"/>
      <c r="J9" s="2441" t="s">
        <v>2501</v>
      </c>
      <c r="K9" s="2441"/>
      <c r="L9" s="2441"/>
      <c r="M9" s="2441"/>
      <c r="N9" s="209"/>
      <c r="O9" s="2441" t="s">
        <v>2502</v>
      </c>
      <c r="P9" s="2441"/>
      <c r="Q9" s="2441"/>
      <c r="R9" s="2441"/>
      <c r="S9" s="209"/>
      <c r="T9" s="2441" t="s">
        <v>2503</v>
      </c>
      <c r="U9" s="2441"/>
      <c r="V9" s="2441"/>
      <c r="W9" s="2441"/>
    </row>
    <row r="10" spans="2:58" ht="23.45" customHeight="1">
      <c r="D10" s="1705"/>
      <c r="E10" s="247" t="s">
        <v>2516</v>
      </c>
      <c r="F10" s="1705" t="s">
        <v>2518</v>
      </c>
      <c r="G10" s="247" t="s">
        <v>2520</v>
      </c>
      <c r="H10" s="247" t="s">
        <v>2497</v>
      </c>
      <c r="I10" s="78"/>
      <c r="J10" s="1706"/>
      <c r="K10" s="1705" t="s">
        <v>2523</v>
      </c>
      <c r="L10" s="1706"/>
      <c r="M10" s="1705" t="s">
        <v>2525</v>
      </c>
      <c r="N10" s="209"/>
      <c r="O10" s="1706"/>
      <c r="P10" s="1705" t="s">
        <v>2523</v>
      </c>
      <c r="Q10" s="1706"/>
      <c r="R10" s="1706"/>
      <c r="S10" s="209"/>
      <c r="T10" s="1706"/>
      <c r="U10" s="1705" t="s">
        <v>2523</v>
      </c>
      <c r="V10" s="1706"/>
      <c r="W10" s="1706"/>
    </row>
    <row r="11" spans="2:58" ht="15">
      <c r="B11" s="2511" t="s">
        <v>286</v>
      </c>
      <c r="C11" s="2435"/>
      <c r="D11" s="1361" t="s">
        <v>2496</v>
      </c>
      <c r="E11" s="1361" t="s">
        <v>2517</v>
      </c>
      <c r="F11" s="1361" t="s">
        <v>2519</v>
      </c>
      <c r="G11" s="1361" t="s">
        <v>2521</v>
      </c>
      <c r="H11" s="1316"/>
      <c r="I11" s="1334"/>
      <c r="J11" s="1361" t="s">
        <v>2498</v>
      </c>
      <c r="K11" s="1361" t="s">
        <v>2524</v>
      </c>
      <c r="L11" s="1361" t="s">
        <v>2499</v>
      </c>
      <c r="M11" s="1361" t="s">
        <v>2522</v>
      </c>
      <c r="N11" s="1334"/>
      <c r="O11" s="1361" t="s">
        <v>2498</v>
      </c>
      <c r="P11" s="1361" t="s">
        <v>2524</v>
      </c>
      <c r="Q11" s="1361" t="s">
        <v>2499</v>
      </c>
      <c r="R11" s="1361" t="s">
        <v>2500</v>
      </c>
      <c r="S11" s="1334"/>
      <c r="T11" s="1361" t="s">
        <v>2498</v>
      </c>
      <c r="U11" s="1361" t="s">
        <v>2524</v>
      </c>
      <c r="V11" s="1335" t="s">
        <v>2499</v>
      </c>
      <c r="W11" s="1361" t="s">
        <v>2500</v>
      </c>
    </row>
    <row r="12" spans="2:58" s="84" customFormat="1" ht="11.25" customHeight="1">
      <c r="B12" s="189">
        <v>1</v>
      </c>
      <c r="C12" s="239" t="s">
        <v>2477</v>
      </c>
      <c r="D12" s="1698">
        <f>'SEC1'!K13-'SEC3'!H12</f>
        <v>17167.954159199999</v>
      </c>
      <c r="E12" s="1698"/>
      <c r="F12" s="1698"/>
      <c r="G12" s="1698"/>
      <c r="H12" s="1698">
        <v>293.63261920000002</v>
      </c>
      <c r="I12" s="1698"/>
      <c r="J12" s="1698">
        <v>17167.954159199999</v>
      </c>
      <c r="K12" s="1698"/>
      <c r="L12" s="1698"/>
      <c r="M12" s="1698">
        <v>293.63261920000002</v>
      </c>
      <c r="N12" s="1698"/>
      <c r="O12" s="1698">
        <v>1611.5631817999999</v>
      </c>
      <c r="P12" s="1698"/>
      <c r="Q12" s="1698"/>
      <c r="R12" s="1698"/>
      <c r="S12" s="1698"/>
      <c r="T12" s="1698">
        <f>O12*0.08</f>
        <v>128.92505454400001</v>
      </c>
      <c r="U12" s="1698"/>
      <c r="V12" s="1698"/>
      <c r="W12" s="1698"/>
      <c r="Y12" s="560"/>
      <c r="Z12" s="207"/>
      <c r="AA12" s="207"/>
      <c r="AB12" s="207"/>
      <c r="AC12" s="207"/>
      <c r="AD12" s="207"/>
      <c r="AE12" s="207"/>
      <c r="AF12" s="207"/>
      <c r="AG12" s="207"/>
      <c r="AH12" s="207"/>
      <c r="AP12" s="1698"/>
      <c r="AQ12" s="1698"/>
      <c r="AR12" s="1698"/>
      <c r="AS12" s="1698"/>
      <c r="AT12" s="1698"/>
      <c r="AU12" s="1698"/>
      <c r="AV12" s="1698"/>
      <c r="AW12" s="1698"/>
      <c r="AX12" s="1698"/>
      <c r="AY12" s="1698"/>
      <c r="AZ12" s="1698"/>
      <c r="BA12" s="1698"/>
      <c r="BB12" s="1698"/>
      <c r="BC12" s="1698"/>
      <c r="BD12" s="1698"/>
      <c r="BE12" s="1698"/>
      <c r="BF12" s="1698"/>
    </row>
    <row r="13" spans="2:58" s="84" customFormat="1" ht="11.25" customHeight="1">
      <c r="B13" s="189">
        <v>2</v>
      </c>
      <c r="C13" s="239" t="s">
        <v>2489</v>
      </c>
      <c r="D13" s="1698"/>
      <c r="E13" s="1698"/>
      <c r="F13" s="1698"/>
      <c r="G13" s="1698"/>
      <c r="H13" s="1698"/>
      <c r="I13" s="1698"/>
      <c r="J13" s="1698"/>
      <c r="K13" s="1698"/>
      <c r="L13" s="1698"/>
      <c r="M13" s="1698"/>
      <c r="N13" s="1698"/>
      <c r="O13" s="1698"/>
      <c r="P13" s="1698"/>
      <c r="Q13" s="1698"/>
      <c r="R13" s="1698"/>
      <c r="S13" s="1698"/>
      <c r="T13" s="1698"/>
      <c r="U13" s="1698"/>
      <c r="V13" s="1698"/>
      <c r="W13" s="1698"/>
      <c r="Y13" s="560"/>
      <c r="AC13" s="207"/>
      <c r="AD13" s="207"/>
      <c r="AE13" s="207"/>
      <c r="AF13" s="207"/>
      <c r="AG13" s="207"/>
      <c r="AH13" s="207"/>
      <c r="AP13" s="1698"/>
      <c r="AQ13" s="1698"/>
      <c r="AR13" s="1698"/>
      <c r="AS13" s="1698"/>
      <c r="AT13" s="1698"/>
      <c r="AU13" s="1698"/>
      <c r="AV13" s="1698"/>
      <c r="AW13" s="1698"/>
      <c r="AX13" s="1698"/>
      <c r="AY13" s="1698"/>
      <c r="AZ13" s="1698"/>
      <c r="BA13" s="1698"/>
      <c r="BB13" s="1698"/>
      <c r="BC13" s="1698"/>
      <c r="BD13" s="1698"/>
      <c r="BE13" s="1698"/>
      <c r="BF13" s="1698"/>
    </row>
    <row r="14" spans="2:58" s="84" customFormat="1" ht="11.25" customHeight="1">
      <c r="B14" s="189">
        <v>3</v>
      </c>
      <c r="C14" s="307" t="s">
        <v>585</v>
      </c>
      <c r="D14" s="1698"/>
      <c r="E14" s="1698"/>
      <c r="F14" s="1698"/>
      <c r="G14" s="1698"/>
      <c r="H14" s="1698"/>
      <c r="I14" s="1698"/>
      <c r="J14" s="1698"/>
      <c r="K14" s="1698"/>
      <c r="L14" s="1698"/>
      <c r="M14" s="1698"/>
      <c r="N14" s="1698"/>
      <c r="O14" s="1698"/>
      <c r="P14" s="1698"/>
      <c r="Q14" s="1698"/>
      <c r="R14" s="1698"/>
      <c r="S14" s="1698"/>
      <c r="T14" s="1698"/>
      <c r="U14" s="1698"/>
      <c r="V14" s="1698"/>
      <c r="W14" s="1698"/>
      <c r="Y14" s="560"/>
      <c r="Z14" s="207"/>
      <c r="AA14" s="207"/>
      <c r="AB14" s="207"/>
      <c r="AC14" s="207"/>
      <c r="AD14" s="207"/>
      <c r="AE14" s="207"/>
      <c r="AF14" s="207"/>
      <c r="AG14" s="207"/>
      <c r="AH14" s="207"/>
      <c r="AP14" s="1698"/>
      <c r="AQ14" s="1698"/>
      <c r="AR14" s="1698"/>
      <c r="AS14" s="1698"/>
      <c r="AT14" s="1698"/>
      <c r="AU14" s="1698"/>
      <c r="AV14" s="1698"/>
      <c r="AW14" s="1698"/>
      <c r="AX14" s="1698"/>
      <c r="AY14" s="1698"/>
      <c r="AZ14" s="1698"/>
      <c r="BA14" s="1698"/>
      <c r="BB14" s="1698"/>
      <c r="BC14" s="1698"/>
      <c r="BD14" s="1698"/>
      <c r="BE14" s="1698"/>
      <c r="BF14" s="1698"/>
    </row>
    <row r="15" spans="2:58" s="84" customFormat="1" ht="11.25" customHeight="1">
      <c r="B15" s="189">
        <v>4</v>
      </c>
      <c r="C15" s="1704" t="s">
        <v>579</v>
      </c>
      <c r="D15" s="1698"/>
      <c r="E15" s="1698"/>
      <c r="F15" s="1698"/>
      <c r="G15" s="1698"/>
      <c r="H15" s="1698"/>
      <c r="I15" s="1698"/>
      <c r="J15" s="1698"/>
      <c r="K15" s="1698"/>
      <c r="L15" s="1698"/>
      <c r="M15" s="1698"/>
      <c r="N15" s="1698"/>
      <c r="O15" s="1698"/>
      <c r="P15" s="1698"/>
      <c r="Q15" s="1698"/>
      <c r="R15" s="1698"/>
      <c r="S15" s="1698"/>
      <c r="T15" s="1698"/>
      <c r="U15" s="1698"/>
      <c r="V15" s="1698"/>
      <c r="W15" s="1698"/>
      <c r="Y15" s="560"/>
      <c r="Z15" s="207"/>
      <c r="AA15" s="207"/>
      <c r="AB15" s="207"/>
      <c r="AC15" s="207"/>
      <c r="AD15" s="207"/>
      <c r="AE15" s="207"/>
      <c r="AF15" s="207"/>
      <c r="AG15" s="207"/>
      <c r="AH15" s="207"/>
      <c r="AP15" s="1698"/>
      <c r="AQ15" s="1698"/>
      <c r="AR15" s="1698"/>
      <c r="AS15" s="1698"/>
      <c r="AT15" s="1698"/>
      <c r="AU15" s="1698"/>
      <c r="AV15" s="1698"/>
      <c r="AW15" s="1698"/>
      <c r="AX15" s="1698"/>
      <c r="AY15" s="1698"/>
      <c r="AZ15" s="1698"/>
      <c r="BA15" s="1698"/>
      <c r="BB15" s="1698"/>
      <c r="BC15" s="1698"/>
      <c r="BD15" s="1698"/>
      <c r="BE15" s="1698"/>
      <c r="BF15" s="1698"/>
    </row>
    <row r="16" spans="2:58" s="84" customFormat="1" ht="11.25" customHeight="1">
      <c r="B16" s="189">
        <v>5</v>
      </c>
      <c r="C16" s="1707" t="s">
        <v>2513</v>
      </c>
      <c r="D16" s="1698"/>
      <c r="E16" s="1698"/>
      <c r="F16" s="1698"/>
      <c r="G16" s="1698"/>
      <c r="H16" s="1698"/>
      <c r="I16" s="1698"/>
      <c r="J16" s="1698"/>
      <c r="K16" s="1698"/>
      <c r="L16" s="1698"/>
      <c r="M16" s="1698"/>
      <c r="N16" s="1698"/>
      <c r="O16" s="1698"/>
      <c r="P16" s="1698"/>
      <c r="Q16" s="1698"/>
      <c r="R16" s="1698"/>
      <c r="S16" s="1698"/>
      <c r="T16" s="1698"/>
      <c r="U16" s="1698"/>
      <c r="V16" s="1698"/>
      <c r="W16" s="1698"/>
      <c r="Y16" s="207"/>
      <c r="Z16" s="1699"/>
      <c r="AA16" s="1700"/>
      <c r="AB16" s="1700"/>
      <c r="AC16" s="207"/>
      <c r="AD16" s="207"/>
      <c r="AE16" s="207"/>
      <c r="AF16" s="207"/>
      <c r="AG16" s="207"/>
      <c r="AH16" s="207"/>
      <c r="AP16" s="1698"/>
      <c r="AQ16" s="1698"/>
      <c r="AR16" s="1698"/>
      <c r="AS16" s="1698"/>
      <c r="AT16" s="1698"/>
      <c r="AU16" s="1698"/>
      <c r="AV16" s="1698"/>
      <c r="AW16" s="1698"/>
      <c r="AX16" s="1698"/>
      <c r="AY16" s="1698"/>
      <c r="AZ16" s="1698"/>
      <c r="BA16" s="1698"/>
      <c r="BB16" s="1698"/>
      <c r="BC16" s="1698"/>
      <c r="BD16" s="1698"/>
      <c r="BE16" s="1698"/>
      <c r="BF16" s="1698"/>
    </row>
    <row r="17" spans="2:58" s="84" customFormat="1" ht="11.25" customHeight="1">
      <c r="B17" s="189">
        <v>6</v>
      </c>
      <c r="C17" s="1704" t="s">
        <v>2514</v>
      </c>
      <c r="D17" s="1698"/>
      <c r="E17" s="1698"/>
      <c r="F17" s="1698"/>
      <c r="G17" s="1698"/>
      <c r="H17" s="1698"/>
      <c r="I17" s="1698"/>
      <c r="J17" s="1698"/>
      <c r="K17" s="1698"/>
      <c r="L17" s="1698"/>
      <c r="M17" s="1698"/>
      <c r="N17" s="1698"/>
      <c r="O17" s="1698"/>
      <c r="P17" s="1698"/>
      <c r="Q17" s="1698"/>
      <c r="R17" s="1698"/>
      <c r="S17" s="1698"/>
      <c r="T17" s="1698"/>
      <c r="U17" s="1698"/>
      <c r="V17" s="1698"/>
      <c r="W17" s="1698"/>
      <c r="Y17" s="207"/>
      <c r="Z17" s="207"/>
      <c r="AA17" s="207"/>
      <c r="AB17" s="207"/>
      <c r="AC17" s="207"/>
      <c r="AD17" s="207"/>
      <c r="AE17" s="207"/>
      <c r="AF17" s="207"/>
      <c r="AG17" s="207"/>
      <c r="AH17" s="207"/>
      <c r="AP17" s="1698"/>
      <c r="AQ17" s="1698"/>
      <c r="AR17" s="1698"/>
      <c r="AS17" s="1698"/>
      <c r="AT17" s="1698"/>
      <c r="AU17" s="1698"/>
      <c r="AV17" s="1698"/>
      <c r="AW17" s="1698"/>
      <c r="AX17" s="1698"/>
      <c r="AY17" s="1698"/>
      <c r="AZ17" s="1698"/>
      <c r="BA17" s="1698"/>
      <c r="BB17" s="1698"/>
      <c r="BC17" s="1698"/>
      <c r="BD17" s="1698"/>
      <c r="BE17" s="1698"/>
      <c r="BF17" s="1698"/>
    </row>
    <row r="18" spans="2:58" s="84" customFormat="1" ht="11.25" customHeight="1">
      <c r="B18" s="189">
        <v>7</v>
      </c>
      <c r="C18" s="1707" t="s">
        <v>2513</v>
      </c>
      <c r="D18" s="1698"/>
      <c r="E18" s="1698"/>
      <c r="F18" s="1698"/>
      <c r="G18" s="1698"/>
      <c r="H18" s="1698"/>
      <c r="I18" s="1698"/>
      <c r="J18" s="1698"/>
      <c r="K18" s="1698"/>
      <c r="L18" s="1698"/>
      <c r="M18" s="1698"/>
      <c r="N18" s="1698"/>
      <c r="O18" s="1698"/>
      <c r="P18" s="1698"/>
      <c r="Q18" s="1698"/>
      <c r="R18" s="1698"/>
      <c r="S18" s="1698"/>
      <c r="T18" s="1698"/>
      <c r="U18" s="1698"/>
      <c r="V18" s="1698"/>
      <c r="W18" s="1701"/>
      <c r="X18" s="1702"/>
      <c r="Y18" s="207"/>
      <c r="Z18" s="207"/>
      <c r="AA18" s="207"/>
      <c r="AB18" s="207"/>
      <c r="AC18" s="207"/>
      <c r="AD18" s="207"/>
      <c r="AE18" s="207"/>
      <c r="AF18" s="207"/>
      <c r="AG18" s="207"/>
      <c r="AH18" s="207"/>
      <c r="AP18" s="1698"/>
      <c r="AQ18" s="1698"/>
      <c r="AR18" s="1698"/>
      <c r="AS18" s="1698"/>
      <c r="AT18" s="1698"/>
      <c r="AU18" s="1698"/>
      <c r="AV18" s="1698"/>
      <c r="AW18" s="1698"/>
      <c r="AX18" s="1698"/>
      <c r="AY18" s="1698"/>
      <c r="AZ18" s="1698"/>
      <c r="BA18" s="1698"/>
      <c r="BB18" s="1698"/>
      <c r="BC18" s="1698"/>
      <c r="BD18" s="1698"/>
      <c r="BE18" s="1698"/>
      <c r="BF18" s="1698"/>
    </row>
    <row r="19" spans="2:58" s="84" customFormat="1" ht="11.25" customHeight="1">
      <c r="B19" s="189">
        <v>8</v>
      </c>
      <c r="C19" s="307" t="s">
        <v>2512</v>
      </c>
      <c r="D19" s="1698"/>
      <c r="E19" s="1698"/>
      <c r="F19" s="1698"/>
      <c r="G19" s="1698"/>
      <c r="H19" s="1698"/>
      <c r="I19" s="1698"/>
      <c r="J19" s="1698"/>
      <c r="K19" s="1698"/>
      <c r="L19" s="1698"/>
      <c r="M19" s="1698"/>
      <c r="N19" s="1698"/>
      <c r="O19" s="1698"/>
      <c r="P19" s="1698"/>
      <c r="Q19" s="1698"/>
      <c r="R19" s="1698"/>
      <c r="S19" s="1698"/>
      <c r="T19" s="1698"/>
      <c r="U19" s="1698"/>
      <c r="V19" s="1698"/>
      <c r="W19" s="1698"/>
      <c r="Y19" s="1703"/>
      <c r="Z19" s="207"/>
      <c r="AA19" s="207"/>
      <c r="AB19" s="207"/>
      <c r="AC19" s="207"/>
      <c r="AD19" s="207"/>
      <c r="AE19" s="207"/>
      <c r="AF19" s="207"/>
      <c r="AG19" s="207"/>
      <c r="AH19" s="207"/>
      <c r="AP19" s="1698"/>
      <c r="AQ19" s="1698"/>
      <c r="AR19" s="1698"/>
      <c r="AS19" s="1698"/>
      <c r="AT19" s="1698"/>
      <c r="AU19" s="1698"/>
      <c r="AV19" s="1698"/>
      <c r="AW19" s="1698"/>
      <c r="AX19" s="1698"/>
      <c r="AY19" s="1698"/>
      <c r="AZ19" s="1698"/>
      <c r="BA19" s="1698"/>
      <c r="BB19" s="1698"/>
      <c r="BC19" s="1698"/>
      <c r="BD19" s="1698"/>
      <c r="BE19" s="1698"/>
      <c r="BF19" s="1698"/>
    </row>
    <row r="20" spans="2:58" s="84" customFormat="1" ht="11.25" customHeight="1">
      <c r="B20" s="189">
        <v>9</v>
      </c>
      <c r="C20" s="239" t="s">
        <v>2490</v>
      </c>
      <c r="D20" s="1698">
        <v>17167.954159199999</v>
      </c>
      <c r="E20" s="1698"/>
      <c r="F20" s="1698"/>
      <c r="G20" s="1698"/>
      <c r="H20" s="1698">
        <v>293.63261920000002</v>
      </c>
      <c r="I20" s="1698"/>
      <c r="J20" s="1698">
        <v>17167.954159199999</v>
      </c>
      <c r="K20" s="1698"/>
      <c r="L20" s="1698"/>
      <c r="M20" s="1698">
        <v>293.63261920000002</v>
      </c>
      <c r="N20" s="1698"/>
      <c r="O20" s="1698">
        <v>1611.5631817999999</v>
      </c>
      <c r="P20" s="1698"/>
      <c r="Q20" s="1698"/>
      <c r="R20" s="1698"/>
      <c r="S20" s="1698"/>
      <c r="T20" s="1698">
        <v>128.92505454400001</v>
      </c>
      <c r="U20" s="1698"/>
      <c r="V20" s="1698"/>
      <c r="W20" s="1698"/>
      <c r="Y20" s="207"/>
      <c r="Z20" s="207"/>
      <c r="AA20" s="207"/>
      <c r="AB20" s="207"/>
      <c r="AC20" s="207"/>
      <c r="AD20" s="207"/>
      <c r="AE20" s="207"/>
      <c r="AF20" s="207"/>
      <c r="AG20" s="207"/>
      <c r="AH20" s="207"/>
      <c r="AP20" s="1698"/>
      <c r="AQ20" s="1698"/>
      <c r="AR20" s="1698"/>
      <c r="AS20" s="1698"/>
      <c r="AT20" s="1698"/>
      <c r="AU20" s="1698"/>
      <c r="AV20" s="1698"/>
      <c r="AW20" s="1698"/>
      <c r="AX20" s="1698"/>
      <c r="AY20" s="1698"/>
      <c r="AZ20" s="1698"/>
      <c r="BA20" s="1698"/>
      <c r="BB20" s="1698"/>
      <c r="BC20" s="1698"/>
      <c r="BD20" s="1698"/>
      <c r="BE20" s="1698"/>
      <c r="BF20" s="1698"/>
    </row>
    <row r="21" spans="2:58" s="84" customFormat="1" ht="11.25" customHeight="1">
      <c r="B21" s="189">
        <v>10</v>
      </c>
      <c r="C21" s="307" t="s">
        <v>585</v>
      </c>
      <c r="D21" s="1698"/>
      <c r="E21" s="1698"/>
      <c r="F21" s="1698"/>
      <c r="G21" s="1698"/>
      <c r="H21" s="1698"/>
      <c r="I21" s="1698"/>
      <c r="J21" s="1698"/>
      <c r="K21" s="1698"/>
      <c r="L21" s="1698"/>
      <c r="M21" s="1698"/>
      <c r="N21" s="1698"/>
      <c r="O21" s="1698"/>
      <c r="P21" s="1698"/>
      <c r="Q21" s="1698"/>
      <c r="R21" s="1698"/>
      <c r="S21" s="1698"/>
      <c r="T21" s="1698"/>
      <c r="U21" s="1698"/>
      <c r="V21" s="1698"/>
      <c r="W21" s="1698"/>
      <c r="Y21" s="1703"/>
      <c r="Z21" s="207"/>
      <c r="AA21" s="207"/>
      <c r="AB21" s="207"/>
      <c r="AC21" s="207"/>
      <c r="AD21" s="207"/>
      <c r="AE21" s="207"/>
      <c r="AF21" s="207"/>
      <c r="AG21" s="207"/>
      <c r="AH21" s="207"/>
      <c r="AP21" s="1698"/>
      <c r="AQ21" s="1698"/>
      <c r="AR21" s="1698"/>
      <c r="AS21" s="1698"/>
      <c r="AT21" s="1698"/>
      <c r="AU21" s="1698"/>
      <c r="AV21" s="1698"/>
      <c r="AW21" s="1698"/>
      <c r="AX21" s="1698"/>
      <c r="AY21" s="1698"/>
      <c r="AZ21" s="1698"/>
      <c r="BA21" s="1698"/>
      <c r="BB21" s="1698"/>
      <c r="BC21" s="1698"/>
      <c r="BD21" s="1698"/>
      <c r="BE21" s="1698"/>
      <c r="BF21" s="1698"/>
    </row>
    <row r="22" spans="2:58" s="84" customFormat="1" ht="11.25" customHeight="1">
      <c r="B22" s="189">
        <v>11</v>
      </c>
      <c r="C22" s="1704" t="s">
        <v>2515</v>
      </c>
      <c r="D22" s="1698"/>
      <c r="E22" s="1698"/>
      <c r="F22" s="1698"/>
      <c r="G22" s="1698"/>
      <c r="H22" s="1698"/>
      <c r="I22" s="1698"/>
      <c r="J22" s="1698"/>
      <c r="K22" s="1698"/>
      <c r="L22" s="1698"/>
      <c r="M22" s="1698"/>
      <c r="N22" s="1698"/>
      <c r="O22" s="1698"/>
      <c r="P22" s="1698"/>
      <c r="Q22" s="1698"/>
      <c r="R22" s="1698"/>
      <c r="S22" s="1698"/>
      <c r="T22" s="1698"/>
      <c r="U22" s="1698"/>
      <c r="V22" s="1698"/>
      <c r="W22" s="1698"/>
      <c r="Y22" s="207"/>
      <c r="Z22" s="207"/>
      <c r="AA22" s="207"/>
      <c r="AB22" s="207"/>
      <c r="AC22" s="207"/>
      <c r="AD22" s="207"/>
      <c r="AE22" s="207"/>
      <c r="AF22" s="207"/>
      <c r="AG22" s="207"/>
      <c r="AH22" s="207"/>
      <c r="AP22" s="1698"/>
      <c r="AQ22" s="1698"/>
      <c r="AR22" s="1698"/>
      <c r="AS22" s="1698"/>
      <c r="AT22" s="1698"/>
      <c r="AU22" s="1698"/>
      <c r="AV22" s="1698"/>
      <c r="AW22" s="1698"/>
      <c r="AX22" s="1698"/>
      <c r="AY22" s="1698"/>
      <c r="AZ22" s="1698"/>
      <c r="BA22" s="1698"/>
      <c r="BB22" s="1698"/>
      <c r="BC22" s="1698"/>
      <c r="BD22" s="1698"/>
      <c r="BE22" s="1698"/>
      <c r="BF22" s="1698"/>
    </row>
    <row r="23" spans="2:58" s="84" customFormat="1" ht="11.25" customHeight="1">
      <c r="B23" s="189">
        <v>12</v>
      </c>
      <c r="C23" s="1704" t="s">
        <v>2514</v>
      </c>
      <c r="D23" s="1698">
        <v>17167.954159199999</v>
      </c>
      <c r="E23" s="1698"/>
      <c r="F23" s="1698"/>
      <c r="G23" s="1698"/>
      <c r="H23" s="1698">
        <v>293.63261920000002</v>
      </c>
      <c r="I23" s="1698"/>
      <c r="J23" s="1698">
        <v>17167.954159199999</v>
      </c>
      <c r="K23" s="1698"/>
      <c r="L23" s="1698"/>
      <c r="M23" s="1698">
        <v>293.63261920000002</v>
      </c>
      <c r="N23" s="1698"/>
      <c r="O23" s="1698">
        <v>1611.5631817999999</v>
      </c>
      <c r="P23" s="1698"/>
      <c r="Q23" s="1698"/>
      <c r="R23" s="1698"/>
      <c r="S23" s="1698"/>
      <c r="T23" s="1698">
        <f>O23*0.08</f>
        <v>128.92505454400001</v>
      </c>
      <c r="U23" s="1698"/>
      <c r="V23" s="1698"/>
      <c r="W23" s="1698"/>
      <c r="Y23" s="1703"/>
      <c r="Z23" s="207"/>
      <c r="AA23" s="207"/>
      <c r="AB23" s="207"/>
      <c r="AC23" s="207"/>
      <c r="AD23" s="207"/>
      <c r="AE23" s="207"/>
      <c r="AF23" s="207"/>
      <c r="AG23" s="207"/>
      <c r="AH23" s="207"/>
      <c r="AP23" s="1698"/>
      <c r="AQ23" s="1698"/>
      <c r="AR23" s="1698"/>
      <c r="AS23" s="1698"/>
      <c r="AT23" s="1698"/>
      <c r="AU23" s="1698"/>
      <c r="AV23" s="1698"/>
      <c r="AW23" s="1698"/>
      <c r="AX23" s="1698"/>
      <c r="AY23" s="1698"/>
      <c r="AZ23" s="1698"/>
      <c r="BA23" s="1698"/>
      <c r="BB23" s="1698"/>
      <c r="BC23" s="1698"/>
      <c r="BD23" s="1698"/>
      <c r="BE23" s="1698"/>
      <c r="BF23" s="1698"/>
    </row>
    <row r="24" spans="2:58" s="84" customFormat="1" ht="11.25" customHeight="1">
      <c r="B24" s="2331">
        <v>13</v>
      </c>
      <c r="C24" s="2332" t="s">
        <v>2512</v>
      </c>
      <c r="D24" s="2334"/>
      <c r="E24" s="2334"/>
      <c r="F24" s="2334"/>
      <c r="G24" s="2334"/>
      <c r="H24" s="2334"/>
      <c r="I24" s="2334"/>
      <c r="J24" s="2334"/>
      <c r="K24" s="2334"/>
      <c r="L24" s="2334"/>
      <c r="M24" s="2334"/>
      <c r="N24" s="2334"/>
      <c r="O24" s="2334"/>
      <c r="P24" s="2334"/>
      <c r="Q24" s="2334"/>
      <c r="R24" s="2334"/>
      <c r="S24" s="2334"/>
      <c r="T24" s="2334"/>
      <c r="U24" s="2334"/>
      <c r="V24" s="2334"/>
      <c r="W24" s="2334"/>
      <c r="Y24" s="207"/>
      <c r="Z24" s="207"/>
      <c r="AA24" s="207"/>
      <c r="AB24" s="207"/>
      <c r="AC24" s="207"/>
      <c r="AD24" s="207"/>
      <c r="AE24" s="207"/>
      <c r="AF24" s="207"/>
      <c r="AG24" s="207"/>
      <c r="AH24" s="207"/>
      <c r="AP24" s="1698"/>
      <c r="AQ24" s="1698"/>
      <c r="AR24" s="1698"/>
      <c r="AS24" s="1698"/>
      <c r="AT24" s="1698"/>
      <c r="AU24" s="1698"/>
      <c r="AV24" s="1698"/>
      <c r="AW24" s="1698"/>
      <c r="AX24" s="1698"/>
      <c r="AY24" s="1698"/>
      <c r="AZ24" s="1698"/>
      <c r="BA24" s="1698"/>
      <c r="BB24" s="1698"/>
      <c r="BC24" s="1698"/>
      <c r="BD24" s="1698"/>
      <c r="BE24" s="1698"/>
      <c r="BF24" s="1698"/>
    </row>
    <row r="25" spans="2:58" s="34" customFormat="1" ht="11.25" customHeight="1">
      <c r="B25" s="352"/>
      <c r="C25" s="352"/>
      <c r="D25" s="353"/>
      <c r="E25" s="353"/>
      <c r="F25" s="353"/>
      <c r="G25" s="353"/>
      <c r="H25" s="353"/>
      <c r="I25" s="353"/>
      <c r="J25" s="353"/>
      <c r="K25" s="353"/>
      <c r="L25" s="353"/>
      <c r="M25" s="353"/>
      <c r="N25" s="353"/>
      <c r="O25" s="353"/>
      <c r="P25" s="353"/>
      <c r="Q25" s="353"/>
      <c r="R25" s="353"/>
      <c r="S25" s="353"/>
      <c r="T25" s="353"/>
      <c r="U25" s="353"/>
      <c r="V25" s="353"/>
      <c r="W25" s="353"/>
      <c r="Y25"/>
      <c r="Z25"/>
      <c r="AA25"/>
      <c r="AB25"/>
      <c r="AC25"/>
      <c r="AD25"/>
      <c r="AE25"/>
      <c r="AF25"/>
      <c r="AG25"/>
      <c r="AH25"/>
    </row>
    <row r="26" spans="2:58" s="34" customFormat="1" ht="11.25" customHeight="1">
      <c r="B26" s="352"/>
      <c r="C26" s="352"/>
      <c r="D26" s="353"/>
      <c r="E26" s="353"/>
      <c r="F26" s="353"/>
      <c r="G26" s="353"/>
      <c r="H26" s="353"/>
      <c r="I26" s="353"/>
      <c r="J26" s="353"/>
      <c r="K26" s="353"/>
      <c r="L26" s="353"/>
      <c r="M26" s="353"/>
      <c r="N26" s="353"/>
      <c r="O26" s="353"/>
      <c r="P26" s="353"/>
      <c r="Q26" s="353"/>
      <c r="R26" s="353"/>
      <c r="S26" s="353"/>
      <c r="T26" s="353"/>
      <c r="U26" s="353"/>
      <c r="V26" s="353"/>
      <c r="W26" s="353"/>
      <c r="Y26"/>
      <c r="Z26"/>
      <c r="AA26"/>
      <c r="AB26"/>
      <c r="AC26"/>
      <c r="AD26"/>
      <c r="AE26"/>
      <c r="AF26"/>
      <c r="AG26"/>
      <c r="AH26"/>
    </row>
    <row r="27" spans="2:58" s="424" customFormat="1" ht="11.25" customHeight="1">
      <c r="B27" s="2551" t="s">
        <v>2469</v>
      </c>
      <c r="C27" s="2551"/>
      <c r="D27" s="1038" t="s">
        <v>292</v>
      </c>
      <c r="E27" s="1038" t="s">
        <v>294</v>
      </c>
      <c r="F27" s="1038" t="s">
        <v>296</v>
      </c>
      <c r="G27" s="1038" t="s">
        <v>298</v>
      </c>
      <c r="H27" s="1038" t="s">
        <v>303</v>
      </c>
      <c r="I27" s="1695"/>
      <c r="J27" s="1038" t="s">
        <v>310</v>
      </c>
      <c r="K27" s="1038" t="s">
        <v>312</v>
      </c>
      <c r="L27" s="1038" t="s">
        <v>317</v>
      </c>
      <c r="M27" s="1038" t="s">
        <v>323</v>
      </c>
      <c r="N27" s="1695"/>
      <c r="O27" s="1038" t="s">
        <v>346</v>
      </c>
      <c r="P27" s="1038" t="s">
        <v>370</v>
      </c>
      <c r="Q27" s="1038" t="s">
        <v>755</v>
      </c>
      <c r="R27" s="1038" t="s">
        <v>856</v>
      </c>
      <c r="S27" s="1695"/>
      <c r="T27" s="1038" t="s">
        <v>857</v>
      </c>
      <c r="U27" s="1038" t="s">
        <v>911</v>
      </c>
      <c r="V27" s="1038" t="s">
        <v>2493</v>
      </c>
      <c r="W27" s="1038" t="s">
        <v>2494</v>
      </c>
    </row>
    <row r="28" spans="2:58" ht="23.45" customHeight="1">
      <c r="D28" s="2557" t="s">
        <v>2495</v>
      </c>
      <c r="E28" s="2557"/>
      <c r="F28" s="2557"/>
      <c r="G28" s="2557"/>
      <c r="H28" s="2557"/>
      <c r="I28" s="78"/>
      <c r="J28" s="2441" t="s">
        <v>2501</v>
      </c>
      <c r="K28" s="2441"/>
      <c r="L28" s="2441"/>
      <c r="M28" s="2441"/>
      <c r="N28" s="209"/>
      <c r="O28" s="2441" t="s">
        <v>2502</v>
      </c>
      <c r="P28" s="2441"/>
      <c r="Q28" s="2441"/>
      <c r="R28" s="2441"/>
      <c r="S28" s="209"/>
      <c r="T28" s="2441" t="s">
        <v>2503</v>
      </c>
      <c r="U28" s="2441"/>
      <c r="V28" s="2441"/>
      <c r="W28" s="2441"/>
    </row>
    <row r="29" spans="2:58" ht="23.45" customHeight="1">
      <c r="D29" s="1705"/>
      <c r="E29" s="247" t="s">
        <v>2516</v>
      </c>
      <c r="F29" s="1705" t="s">
        <v>2518</v>
      </c>
      <c r="G29" s="247" t="s">
        <v>2520</v>
      </c>
      <c r="H29" s="247" t="s">
        <v>2497</v>
      </c>
      <c r="I29" s="78"/>
      <c r="J29" s="1706"/>
      <c r="K29" s="1705" t="s">
        <v>2523</v>
      </c>
      <c r="L29" s="1706"/>
      <c r="M29" s="1705" t="s">
        <v>2525</v>
      </c>
      <c r="N29" s="209"/>
      <c r="O29" s="1706"/>
      <c r="P29" s="1705" t="s">
        <v>2523</v>
      </c>
      <c r="Q29" s="1706"/>
      <c r="R29" s="1706"/>
      <c r="S29" s="209"/>
      <c r="T29" s="1706"/>
      <c r="U29" s="1705" t="s">
        <v>2523</v>
      </c>
      <c r="V29" s="1706"/>
      <c r="W29" s="1706"/>
    </row>
    <row r="30" spans="2:58" ht="15">
      <c r="B30" s="2511" t="s">
        <v>286</v>
      </c>
      <c r="C30" s="2435"/>
      <c r="D30" s="1361" t="s">
        <v>2496</v>
      </c>
      <c r="E30" s="1361" t="s">
        <v>2517</v>
      </c>
      <c r="F30" s="1361" t="s">
        <v>2519</v>
      </c>
      <c r="G30" s="1361" t="s">
        <v>2521</v>
      </c>
      <c r="H30" s="1316"/>
      <c r="I30" s="1334"/>
      <c r="J30" s="1361" t="s">
        <v>2498</v>
      </c>
      <c r="K30" s="1361" t="s">
        <v>2524</v>
      </c>
      <c r="L30" s="1361" t="s">
        <v>2499</v>
      </c>
      <c r="M30" s="1361" t="s">
        <v>2522</v>
      </c>
      <c r="N30" s="1334"/>
      <c r="O30" s="1361" t="s">
        <v>2498</v>
      </c>
      <c r="P30" s="1361" t="s">
        <v>2524</v>
      </c>
      <c r="Q30" s="1361" t="s">
        <v>2499</v>
      </c>
      <c r="R30" s="1361" t="s">
        <v>2500</v>
      </c>
      <c r="S30" s="1334"/>
      <c r="T30" s="1361" t="s">
        <v>2498</v>
      </c>
      <c r="U30" s="1361" t="s">
        <v>2524</v>
      </c>
      <c r="V30" s="1335" t="s">
        <v>2499</v>
      </c>
      <c r="W30" s="1361" t="s">
        <v>2500</v>
      </c>
    </row>
    <row r="31" spans="2:58" s="84" customFormat="1" ht="11.25" customHeight="1">
      <c r="B31" s="189">
        <v>1</v>
      </c>
      <c r="C31" s="239" t="s">
        <v>2477</v>
      </c>
      <c r="D31" s="1698">
        <v>16731.8468521</v>
      </c>
      <c r="E31" s="1698"/>
      <c r="F31" s="1698"/>
      <c r="G31" s="1698"/>
      <c r="H31" s="1698">
        <v>289.0543634</v>
      </c>
      <c r="I31" s="1698"/>
      <c r="J31" s="1698">
        <v>16731.8468521</v>
      </c>
      <c r="K31" s="1698"/>
      <c r="L31" s="1698"/>
      <c r="M31" s="1698">
        <v>289.0543634</v>
      </c>
      <c r="N31" s="1698"/>
      <c r="O31" s="1698">
        <v>1571.0291821999999</v>
      </c>
      <c r="P31" s="1698"/>
      <c r="Q31" s="1698"/>
      <c r="R31" s="1698"/>
      <c r="S31" s="1698"/>
      <c r="T31" s="1698">
        <f>1523.8983067*8%</f>
        <v>121.911864536</v>
      </c>
      <c r="U31" s="1698"/>
      <c r="V31" s="1698"/>
      <c r="W31" s="1698"/>
      <c r="X31" s="1698"/>
      <c r="Y31" s="560"/>
      <c r="Z31" s="207"/>
      <c r="AA31" s="207"/>
      <c r="AB31" s="207"/>
      <c r="AC31" s="207"/>
      <c r="AD31" s="207"/>
      <c r="AE31" s="207"/>
      <c r="AF31" s="207"/>
      <c r="AG31" s="207"/>
      <c r="AH31" s="207"/>
      <c r="AP31" s="1698"/>
      <c r="AQ31" s="1698"/>
      <c r="AR31" s="1698"/>
      <c r="AS31" s="1698"/>
      <c r="AT31" s="1698"/>
      <c r="AU31" s="1698"/>
      <c r="AV31" s="1698"/>
      <c r="AW31" s="1698"/>
      <c r="AX31" s="1698"/>
      <c r="AY31" s="1698"/>
      <c r="AZ31" s="1698"/>
      <c r="BA31" s="1698"/>
      <c r="BB31" s="1698"/>
      <c r="BC31" s="1698"/>
      <c r="BD31" s="1698"/>
      <c r="BE31" s="1698"/>
      <c r="BF31" s="1698"/>
    </row>
    <row r="32" spans="2:58" s="84" customFormat="1" ht="11.25" customHeight="1">
      <c r="B32" s="189">
        <v>2</v>
      </c>
      <c r="C32" s="239" t="s">
        <v>2489</v>
      </c>
      <c r="D32" s="1698"/>
      <c r="E32" s="1698"/>
      <c r="F32" s="1698"/>
      <c r="G32" s="1698"/>
      <c r="H32" s="1698"/>
      <c r="I32" s="1698"/>
      <c r="J32" s="1698"/>
      <c r="K32" s="1698"/>
      <c r="L32" s="1698"/>
      <c r="M32" s="1698"/>
      <c r="N32" s="1698"/>
      <c r="O32" s="1698"/>
      <c r="P32" s="1698"/>
      <c r="Q32" s="1698"/>
      <c r="R32" s="1698"/>
      <c r="S32" s="1698"/>
      <c r="T32" s="1698"/>
      <c r="U32" s="1698"/>
      <c r="V32" s="1698"/>
      <c r="W32" s="1698"/>
      <c r="Y32" s="560"/>
      <c r="AC32" s="207"/>
      <c r="AD32" s="207"/>
      <c r="AE32" s="207"/>
      <c r="AF32" s="207"/>
      <c r="AG32" s="207"/>
      <c r="AH32" s="207"/>
      <c r="AP32" s="1698"/>
      <c r="AQ32" s="1698"/>
      <c r="AR32" s="1698"/>
      <c r="AS32" s="1698"/>
      <c r="AT32" s="1698"/>
      <c r="AU32" s="1698"/>
      <c r="AV32" s="1698"/>
      <c r="AW32" s="1698"/>
      <c r="AX32" s="1698"/>
      <c r="AY32" s="1698"/>
      <c r="AZ32" s="1698"/>
      <c r="BA32" s="1698"/>
      <c r="BB32" s="1698"/>
      <c r="BC32" s="1698"/>
      <c r="BD32" s="1698"/>
      <c r="BE32" s="1698"/>
      <c r="BF32" s="1698"/>
    </row>
    <row r="33" spans="2:58" s="84" customFormat="1" ht="11.25" customHeight="1">
      <c r="B33" s="189">
        <v>3</v>
      </c>
      <c r="C33" s="307" t="s">
        <v>585</v>
      </c>
      <c r="D33" s="1698"/>
      <c r="E33" s="1698"/>
      <c r="F33" s="1698"/>
      <c r="G33" s="1698"/>
      <c r="H33" s="1698"/>
      <c r="I33" s="1698"/>
      <c r="J33" s="1698"/>
      <c r="K33" s="1698"/>
      <c r="L33" s="1698"/>
      <c r="M33" s="1698"/>
      <c r="N33" s="1698"/>
      <c r="O33" s="1698"/>
      <c r="P33" s="1698"/>
      <c r="Q33" s="1698"/>
      <c r="R33" s="1698"/>
      <c r="S33" s="1698"/>
      <c r="T33" s="1698"/>
      <c r="U33" s="1698"/>
      <c r="V33" s="1698"/>
      <c r="W33" s="1698"/>
      <c r="Y33" s="560"/>
      <c r="Z33" s="207"/>
      <c r="AA33" s="207"/>
      <c r="AB33" s="207"/>
      <c r="AC33" s="207"/>
      <c r="AD33" s="207"/>
      <c r="AE33" s="207"/>
      <c r="AF33" s="207"/>
      <c r="AG33" s="207"/>
      <c r="AH33" s="207"/>
      <c r="AP33" s="1698"/>
      <c r="AQ33" s="1698"/>
      <c r="AR33" s="1698"/>
      <c r="AS33" s="1698"/>
      <c r="AT33" s="1698"/>
      <c r="AU33" s="1698"/>
      <c r="AV33" s="1698"/>
      <c r="AW33" s="1698"/>
      <c r="AX33" s="1698"/>
      <c r="AY33" s="1698"/>
      <c r="AZ33" s="1698"/>
      <c r="BA33" s="1698"/>
      <c r="BB33" s="1698"/>
      <c r="BC33" s="1698"/>
      <c r="BD33" s="1698"/>
      <c r="BE33" s="1698"/>
      <c r="BF33" s="1698"/>
    </row>
    <row r="34" spans="2:58" s="84" customFormat="1" ht="11.25" customHeight="1">
      <c r="B34" s="189">
        <v>4</v>
      </c>
      <c r="C34" s="1704" t="s">
        <v>579</v>
      </c>
      <c r="D34" s="1698"/>
      <c r="E34" s="1698"/>
      <c r="F34" s="1698"/>
      <c r="G34" s="1698"/>
      <c r="H34" s="1698"/>
      <c r="I34" s="1698"/>
      <c r="J34" s="1698"/>
      <c r="K34" s="1698"/>
      <c r="L34" s="1698"/>
      <c r="M34" s="1698"/>
      <c r="N34" s="1698"/>
      <c r="O34" s="1698"/>
      <c r="P34" s="1698"/>
      <c r="Q34" s="1698"/>
      <c r="R34" s="1698"/>
      <c r="S34" s="1698"/>
      <c r="T34" s="1698"/>
      <c r="U34" s="1698"/>
      <c r="V34" s="1698"/>
      <c r="W34" s="1698"/>
      <c r="Y34" s="560"/>
      <c r="Z34" s="207"/>
      <c r="AA34" s="207"/>
      <c r="AB34" s="207"/>
      <c r="AC34" s="207"/>
      <c r="AD34" s="207"/>
      <c r="AE34" s="207"/>
      <c r="AF34" s="207"/>
      <c r="AG34" s="207"/>
      <c r="AH34" s="207"/>
      <c r="AP34" s="1698"/>
      <c r="AQ34" s="1698"/>
      <c r="AR34" s="1698"/>
      <c r="AS34" s="1698"/>
      <c r="AT34" s="1698"/>
      <c r="AU34" s="1698"/>
      <c r="AV34" s="1698"/>
      <c r="AW34" s="1698"/>
      <c r="AX34" s="1698"/>
      <c r="AY34" s="1698"/>
      <c r="AZ34" s="1698"/>
      <c r="BA34" s="1698"/>
      <c r="BB34" s="1698"/>
      <c r="BC34" s="1698"/>
      <c r="BD34" s="1698"/>
      <c r="BE34" s="1698"/>
      <c r="BF34" s="1698"/>
    </row>
    <row r="35" spans="2:58" s="84" customFormat="1" ht="11.25" customHeight="1">
      <c r="B35" s="189">
        <v>5</v>
      </c>
      <c r="C35" s="1707" t="s">
        <v>2513</v>
      </c>
      <c r="D35" s="1698"/>
      <c r="E35" s="1698"/>
      <c r="F35" s="1698"/>
      <c r="G35" s="1698"/>
      <c r="H35" s="1698"/>
      <c r="I35" s="1698"/>
      <c r="J35" s="1698"/>
      <c r="K35" s="1698"/>
      <c r="L35" s="1698"/>
      <c r="M35" s="1698"/>
      <c r="N35" s="1698"/>
      <c r="O35" s="1698"/>
      <c r="P35" s="1698"/>
      <c r="Q35" s="1698"/>
      <c r="R35" s="1698"/>
      <c r="S35" s="1698"/>
      <c r="T35" s="1698"/>
      <c r="U35" s="1698"/>
      <c r="V35" s="1698"/>
      <c r="W35" s="1698"/>
      <c r="Y35" s="207"/>
      <c r="Z35" s="1699"/>
      <c r="AA35" s="1700"/>
      <c r="AB35" s="1700"/>
      <c r="AC35" s="207"/>
      <c r="AD35" s="207"/>
      <c r="AE35" s="207"/>
      <c r="AF35" s="207"/>
      <c r="AG35" s="207"/>
      <c r="AH35" s="207"/>
      <c r="AP35" s="1698"/>
      <c r="AQ35" s="1698"/>
      <c r="AR35" s="1698"/>
      <c r="AS35" s="1698"/>
      <c r="AT35" s="1698"/>
      <c r="AU35" s="1698"/>
      <c r="AV35" s="1698"/>
      <c r="AW35" s="1698"/>
      <c r="AX35" s="1698"/>
      <c r="AY35" s="1698"/>
      <c r="AZ35" s="1698"/>
      <c r="BA35" s="1698"/>
      <c r="BB35" s="1698"/>
      <c r="BC35" s="1698"/>
      <c r="BD35" s="1698"/>
      <c r="BE35" s="1698"/>
      <c r="BF35" s="1698"/>
    </row>
    <row r="36" spans="2:58" s="84" customFormat="1" ht="11.25" customHeight="1">
      <c r="B36" s="189">
        <v>6</v>
      </c>
      <c r="C36" s="1704" t="s">
        <v>2514</v>
      </c>
      <c r="D36" s="1698"/>
      <c r="E36" s="1698"/>
      <c r="F36" s="1698"/>
      <c r="G36" s="1698"/>
      <c r="H36" s="1698"/>
      <c r="I36" s="1698"/>
      <c r="J36" s="1698"/>
      <c r="K36" s="1698"/>
      <c r="L36" s="1698"/>
      <c r="M36" s="1698"/>
      <c r="N36" s="1698"/>
      <c r="O36" s="1698"/>
      <c r="P36" s="1698"/>
      <c r="Q36" s="1698"/>
      <c r="R36" s="1698"/>
      <c r="S36" s="1698"/>
      <c r="T36" s="1698"/>
      <c r="U36" s="1698"/>
      <c r="V36" s="1698"/>
      <c r="W36" s="1698"/>
      <c r="Y36" s="207"/>
      <c r="Z36" s="207"/>
      <c r="AA36" s="207"/>
      <c r="AB36" s="207"/>
      <c r="AC36" s="207"/>
      <c r="AD36" s="207"/>
      <c r="AE36" s="207"/>
      <c r="AF36" s="207"/>
      <c r="AG36" s="207"/>
      <c r="AH36" s="207"/>
      <c r="AP36" s="1698"/>
      <c r="AQ36" s="1698"/>
      <c r="AR36" s="1698"/>
      <c r="AS36" s="1698"/>
      <c r="AT36" s="1698"/>
      <c r="AU36" s="1698"/>
      <c r="AV36" s="1698"/>
      <c r="AW36" s="1698"/>
      <c r="AX36" s="1698"/>
      <c r="AY36" s="1698"/>
      <c r="AZ36" s="1698"/>
      <c r="BA36" s="1698"/>
      <c r="BB36" s="1698"/>
      <c r="BC36" s="1698"/>
      <c r="BD36" s="1698"/>
      <c r="BE36" s="1698"/>
      <c r="BF36" s="1698"/>
    </row>
    <row r="37" spans="2:58" s="84" customFormat="1" ht="11.25" customHeight="1">
      <c r="B37" s="189">
        <v>7</v>
      </c>
      <c r="C37" s="1707" t="s">
        <v>2513</v>
      </c>
      <c r="D37" s="1698"/>
      <c r="E37" s="1698"/>
      <c r="F37" s="1698"/>
      <c r="G37" s="1698"/>
      <c r="H37" s="1698"/>
      <c r="I37" s="1698"/>
      <c r="J37" s="1698"/>
      <c r="K37" s="1698"/>
      <c r="L37" s="1698"/>
      <c r="M37" s="1698"/>
      <c r="N37" s="1698"/>
      <c r="O37" s="1698"/>
      <c r="P37" s="1698"/>
      <c r="Q37" s="1698"/>
      <c r="R37" s="1698"/>
      <c r="S37" s="1698"/>
      <c r="T37" s="1698"/>
      <c r="U37" s="1698"/>
      <c r="V37" s="1698"/>
      <c r="W37" s="1701"/>
      <c r="X37" s="1702"/>
      <c r="Y37" s="207"/>
      <c r="Z37" s="207"/>
      <c r="AA37" s="207"/>
      <c r="AB37" s="207"/>
      <c r="AC37" s="207"/>
      <c r="AD37" s="207"/>
      <c r="AE37" s="207"/>
      <c r="AF37" s="207"/>
      <c r="AG37" s="207"/>
      <c r="AH37" s="207"/>
      <c r="AP37" s="1698"/>
      <c r="AQ37" s="1698"/>
      <c r="AR37" s="1698"/>
      <c r="AS37" s="1698"/>
      <c r="AT37" s="1698"/>
      <c r="AU37" s="1698"/>
      <c r="AV37" s="1698"/>
      <c r="AW37" s="1698"/>
      <c r="AX37" s="1698"/>
      <c r="AY37" s="1698"/>
      <c r="AZ37" s="1698"/>
      <c r="BA37" s="1698"/>
      <c r="BB37" s="1698"/>
      <c r="BC37" s="1698"/>
      <c r="BD37" s="1698"/>
      <c r="BE37" s="1698"/>
      <c r="BF37" s="1698"/>
    </row>
    <row r="38" spans="2:58" s="84" customFormat="1" ht="11.25" customHeight="1">
      <c r="B38" s="189">
        <v>8</v>
      </c>
      <c r="C38" s="307" t="s">
        <v>2512</v>
      </c>
      <c r="D38" s="1698"/>
      <c r="E38" s="1698"/>
      <c r="F38" s="1698"/>
      <c r="G38" s="1698"/>
      <c r="H38" s="1698"/>
      <c r="I38" s="1698"/>
      <c r="J38" s="1698"/>
      <c r="K38" s="1698"/>
      <c r="L38" s="1698"/>
      <c r="M38" s="1698"/>
      <c r="N38" s="1698"/>
      <c r="O38" s="1698"/>
      <c r="P38" s="1698"/>
      <c r="Q38" s="1698"/>
      <c r="R38" s="1698"/>
      <c r="S38" s="1698"/>
      <c r="T38" s="1698"/>
      <c r="U38" s="1698"/>
      <c r="V38" s="1698"/>
      <c r="W38" s="1698"/>
      <c r="Y38" s="1703"/>
      <c r="Z38" s="207"/>
      <c r="AA38" s="207"/>
      <c r="AB38" s="207"/>
      <c r="AC38" s="207"/>
      <c r="AD38" s="207"/>
      <c r="AE38" s="207"/>
      <c r="AF38" s="207"/>
      <c r="AG38" s="207"/>
      <c r="AH38" s="207"/>
      <c r="AP38" s="1698"/>
      <c r="AQ38" s="1698"/>
      <c r="AR38" s="1698"/>
      <c r="AS38" s="1698"/>
      <c r="AT38" s="1698"/>
      <c r="AU38" s="1698"/>
      <c r="AV38" s="1698"/>
      <c r="AW38" s="1698"/>
      <c r="AX38" s="1698"/>
      <c r="AY38" s="1698"/>
      <c r="AZ38" s="1698"/>
      <c r="BA38" s="1698"/>
      <c r="BB38" s="1698"/>
      <c r="BC38" s="1698"/>
      <c r="BD38" s="1698"/>
      <c r="BE38" s="1698"/>
      <c r="BF38" s="1698"/>
    </row>
    <row r="39" spans="2:58" s="84" customFormat="1" ht="11.25" customHeight="1">
      <c r="B39" s="189">
        <v>9</v>
      </c>
      <c r="C39" s="239" t="s">
        <v>2490</v>
      </c>
      <c r="D39" s="1698">
        <v>16731.8468521</v>
      </c>
      <c r="E39" s="1698"/>
      <c r="F39" s="1698"/>
      <c r="G39" s="1698"/>
      <c r="H39" s="1698">
        <v>289.0543634</v>
      </c>
      <c r="I39" s="1698"/>
      <c r="J39" s="1698">
        <v>16731.8468521</v>
      </c>
      <c r="K39" s="1698"/>
      <c r="L39" s="1698"/>
      <c r="M39" s="1698">
        <v>289.0543634</v>
      </c>
      <c r="N39" s="1698"/>
      <c r="O39" s="1698">
        <v>1571.0291821999999</v>
      </c>
      <c r="P39" s="1698"/>
      <c r="Q39" s="1698"/>
      <c r="R39" s="1698"/>
      <c r="S39" s="1698"/>
      <c r="T39" s="1698">
        <v>121.911864536</v>
      </c>
      <c r="U39" s="1698"/>
      <c r="V39" s="1698"/>
      <c r="W39" s="1698"/>
      <c r="Y39" s="207"/>
      <c r="Z39" s="207"/>
      <c r="AA39" s="207"/>
      <c r="AB39" s="207"/>
      <c r="AC39" s="207"/>
      <c r="AD39" s="207"/>
      <c r="AE39" s="207"/>
      <c r="AF39" s="207"/>
      <c r="AG39" s="207"/>
      <c r="AH39" s="207"/>
      <c r="AP39" s="1698"/>
      <c r="AQ39" s="1698"/>
      <c r="AR39" s="1698"/>
      <c r="AS39" s="1698"/>
      <c r="AT39" s="1698"/>
      <c r="AU39" s="1698"/>
      <c r="AV39" s="1698"/>
      <c r="AW39" s="1698"/>
      <c r="AX39" s="1698"/>
      <c r="AY39" s="1698"/>
      <c r="AZ39" s="1698"/>
      <c r="BA39" s="1698"/>
      <c r="BB39" s="1698"/>
      <c r="BC39" s="1698"/>
      <c r="BD39" s="1698"/>
      <c r="BE39" s="1698"/>
      <c r="BF39" s="1698"/>
    </row>
    <row r="40" spans="2:58" s="84" customFormat="1" ht="11.25" customHeight="1">
      <c r="B40" s="189">
        <v>10</v>
      </c>
      <c r="C40" s="307" t="s">
        <v>585</v>
      </c>
      <c r="D40" s="1698"/>
      <c r="E40" s="1698"/>
      <c r="F40" s="1698"/>
      <c r="G40" s="1698"/>
      <c r="H40" s="1698"/>
      <c r="I40" s="1698"/>
      <c r="J40" s="1698"/>
      <c r="K40" s="1698"/>
      <c r="L40" s="1698"/>
      <c r="M40" s="1698"/>
      <c r="N40" s="1698"/>
      <c r="O40" s="1698"/>
      <c r="P40" s="1698"/>
      <c r="Q40" s="1698"/>
      <c r="R40" s="1698"/>
      <c r="S40" s="1698"/>
      <c r="T40" s="1698"/>
      <c r="U40" s="1698"/>
      <c r="V40" s="1698"/>
      <c r="W40" s="1698"/>
      <c r="Y40" s="1703"/>
      <c r="Z40" s="207"/>
      <c r="AA40" s="207"/>
      <c r="AB40" s="207"/>
      <c r="AC40" s="207"/>
      <c r="AD40" s="207"/>
      <c r="AE40" s="207"/>
      <c r="AF40" s="207"/>
      <c r="AG40" s="207"/>
      <c r="AH40" s="207"/>
      <c r="AP40" s="1698"/>
      <c r="AQ40" s="1698"/>
      <c r="AR40" s="1698"/>
      <c r="AS40" s="1698"/>
      <c r="AT40" s="1698"/>
      <c r="AU40" s="1698"/>
      <c r="AV40" s="1698"/>
      <c r="AW40" s="1698"/>
      <c r="AX40" s="1698"/>
      <c r="AY40" s="1698"/>
      <c r="AZ40" s="1698"/>
      <c r="BA40" s="1698"/>
      <c r="BB40" s="1698"/>
      <c r="BC40" s="1698"/>
      <c r="BD40" s="1698"/>
      <c r="BE40" s="1698"/>
      <c r="BF40" s="1698"/>
    </row>
    <row r="41" spans="2:58" s="84" customFormat="1" ht="11.25" customHeight="1">
      <c r="B41" s="189">
        <v>11</v>
      </c>
      <c r="C41" s="1704" t="s">
        <v>2515</v>
      </c>
      <c r="D41" s="1698"/>
      <c r="E41" s="1698"/>
      <c r="F41" s="1698"/>
      <c r="G41" s="1698"/>
      <c r="H41" s="1698"/>
      <c r="I41" s="1698"/>
      <c r="J41" s="1698"/>
      <c r="K41" s="1698"/>
      <c r="L41" s="1698"/>
      <c r="M41" s="1698"/>
      <c r="N41" s="1698"/>
      <c r="O41" s="1698"/>
      <c r="P41" s="1698"/>
      <c r="Q41" s="1698"/>
      <c r="R41" s="1698"/>
      <c r="S41" s="1698"/>
      <c r="T41" s="1698"/>
      <c r="U41" s="1698"/>
      <c r="V41" s="1698"/>
      <c r="W41" s="1698"/>
      <c r="Y41" s="207"/>
      <c r="Z41" s="207"/>
      <c r="AA41" s="207"/>
      <c r="AB41" s="207"/>
      <c r="AC41" s="207"/>
      <c r="AD41" s="207"/>
      <c r="AE41" s="207"/>
      <c r="AF41" s="207"/>
      <c r="AG41" s="207"/>
      <c r="AH41" s="207"/>
      <c r="AP41" s="1698"/>
      <c r="AQ41" s="1698"/>
      <c r="AR41" s="1698"/>
      <c r="AS41" s="1698"/>
      <c r="AT41" s="1698"/>
      <c r="AU41" s="1698"/>
      <c r="AV41" s="1698"/>
      <c r="AW41" s="1698"/>
      <c r="AX41" s="1698"/>
      <c r="AY41" s="1698"/>
      <c r="AZ41" s="1698"/>
      <c r="BA41" s="1698"/>
      <c r="BB41" s="1698"/>
      <c r="BC41" s="1698"/>
      <c r="BD41" s="1698"/>
      <c r="BE41" s="1698"/>
      <c r="BF41" s="1698"/>
    </row>
    <row r="42" spans="2:58" s="84" customFormat="1" ht="11.25" customHeight="1">
      <c r="B42" s="189">
        <v>12</v>
      </c>
      <c r="C42" s="1704" t="s">
        <v>2514</v>
      </c>
      <c r="D42" s="1698">
        <v>16731.8468521</v>
      </c>
      <c r="E42" s="1698"/>
      <c r="F42" s="1698"/>
      <c r="G42" s="1698"/>
      <c r="H42" s="1698">
        <v>289.0543634</v>
      </c>
      <c r="I42" s="1698"/>
      <c r="J42" s="1698">
        <v>16731.8468521</v>
      </c>
      <c r="K42" s="1698"/>
      <c r="L42" s="1698"/>
      <c r="M42" s="1698">
        <v>289.0543634</v>
      </c>
      <c r="N42" s="1698"/>
      <c r="O42" s="1698">
        <v>1571.0291821999999</v>
      </c>
      <c r="P42" s="1698"/>
      <c r="Q42" s="1698"/>
      <c r="R42" s="1698"/>
      <c r="S42" s="1698"/>
      <c r="T42" s="1698">
        <v>121.911864536</v>
      </c>
      <c r="U42" s="1698"/>
      <c r="V42" s="1698"/>
      <c r="W42" s="1698"/>
      <c r="Y42" s="1703"/>
      <c r="Z42" s="207"/>
      <c r="AA42" s="207"/>
      <c r="AB42" s="207"/>
      <c r="AC42" s="207"/>
      <c r="AD42" s="207"/>
      <c r="AE42" s="207"/>
      <c r="AF42" s="207"/>
      <c r="AG42" s="207"/>
      <c r="AH42" s="207"/>
      <c r="AP42" s="1698"/>
      <c r="AQ42" s="1698"/>
      <c r="AR42" s="1698"/>
      <c r="AS42" s="1698"/>
      <c r="AT42" s="1698"/>
      <c r="AU42" s="1698"/>
      <c r="AV42" s="1698"/>
      <c r="AW42" s="1698"/>
      <c r="AX42" s="1698"/>
      <c r="AY42" s="1698"/>
      <c r="AZ42" s="1698"/>
      <c r="BA42" s="1698"/>
      <c r="BB42" s="1698"/>
      <c r="BC42" s="1698"/>
      <c r="BD42" s="1698"/>
      <c r="BE42" s="1698"/>
      <c r="BF42" s="1698"/>
    </row>
    <row r="43" spans="2:58" s="84" customFormat="1" ht="11.25" customHeight="1">
      <c r="B43" s="2331">
        <v>13</v>
      </c>
      <c r="C43" s="2332" t="s">
        <v>2512</v>
      </c>
      <c r="D43" s="2334"/>
      <c r="E43" s="2334"/>
      <c r="F43" s="2334"/>
      <c r="G43" s="2334"/>
      <c r="H43" s="2334"/>
      <c r="I43" s="2334"/>
      <c r="J43" s="2334"/>
      <c r="K43" s="2334"/>
      <c r="L43" s="2334"/>
      <c r="M43" s="2334"/>
      <c r="N43" s="2334"/>
      <c r="O43" s="2334"/>
      <c r="P43" s="2334"/>
      <c r="Q43" s="2334"/>
      <c r="R43" s="2334"/>
      <c r="S43" s="2334"/>
      <c r="T43" s="2334"/>
      <c r="U43" s="2334"/>
      <c r="V43" s="2334"/>
      <c r="W43" s="2334"/>
      <c r="Y43" s="207"/>
      <c r="Z43" s="207"/>
      <c r="AA43" s="207"/>
      <c r="AB43" s="207"/>
      <c r="AC43" s="207"/>
      <c r="AD43" s="207"/>
      <c r="AE43" s="207"/>
      <c r="AF43" s="207"/>
      <c r="AG43" s="207"/>
      <c r="AH43" s="207"/>
      <c r="AP43" s="1698"/>
      <c r="AQ43" s="1698"/>
      <c r="AR43" s="1698"/>
      <c r="AS43" s="1698"/>
      <c r="AT43" s="1698"/>
      <c r="AU43" s="1698"/>
      <c r="AV43" s="1698"/>
      <c r="AW43" s="1698"/>
      <c r="AX43" s="1698"/>
      <c r="AY43" s="1698"/>
      <c r="AZ43" s="1698"/>
      <c r="BA43" s="1698"/>
      <c r="BB43" s="1698"/>
      <c r="BC43" s="1698"/>
      <c r="BD43" s="1698"/>
      <c r="BE43" s="1698"/>
      <c r="BF43" s="1698"/>
    </row>
  </sheetData>
  <mergeCells count="13">
    <mergeCell ref="B30:C30"/>
    <mergeCell ref="B27:C27"/>
    <mergeCell ref="D28:H28"/>
    <mergeCell ref="J28:M28"/>
    <mergeCell ref="O28:R28"/>
    <mergeCell ref="T28:W28"/>
    <mergeCell ref="O9:R9"/>
    <mergeCell ref="T9:W9"/>
    <mergeCell ref="B3:L3"/>
    <mergeCell ref="B8:C8"/>
    <mergeCell ref="B11:C11"/>
    <mergeCell ref="D9:H9"/>
    <mergeCell ref="J9:M9"/>
  </mergeCells>
  <hyperlinks>
    <hyperlink ref="B3" location="Contents!A1" display="Back to index page" xr:uid="{07D2A939-7FFE-4F46-A7C7-DAC049CB3786}"/>
  </hyperlinks>
  <pageMargins left="0.23622047244094491" right="0.23622047244094491" top="0.74803149606299213" bottom="0.74803149606299213" header="0.31496062992125984" footer="0.31496062992125984"/>
  <pageSetup paperSize="9" scale="5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55AD-B72B-4C63-BBDC-5231C06899CD}">
  <sheetPr codeName="Sheet20">
    <tabColor rgb="FF007272"/>
  </sheetPr>
  <dimension ref="B1:Z156"/>
  <sheetViews>
    <sheetView showGridLines="0" showRowColHeaders="0" zoomScaleNormal="100" workbookViewId="0"/>
  </sheetViews>
  <sheetFormatPr baseColWidth="10" defaultColWidth="11.42578125" defaultRowHeight="11.25"/>
  <cols>
    <col min="1" max="1" width="2.5703125" style="25" customWidth="1"/>
    <col min="2" max="2" width="4.85546875" style="18" customWidth="1"/>
    <col min="3" max="3" width="49" style="25" customWidth="1"/>
    <col min="4" max="16" width="13.5703125" style="25" customWidth="1"/>
    <col min="17" max="16384" width="11.42578125" style="25"/>
  </cols>
  <sheetData>
    <row r="1" spans="2:21" s="10" customFormat="1" ht="11.25" customHeight="1">
      <c r="B1" s="7"/>
      <c r="C1" s="7"/>
      <c r="D1" s="7"/>
      <c r="E1" s="7"/>
      <c r="F1" s="7"/>
      <c r="G1" s="7"/>
      <c r="H1" s="7"/>
      <c r="I1" s="9"/>
      <c r="J1" s="9"/>
    </row>
    <row r="2" spans="2:21" s="10" customFormat="1" ht="5.25" customHeight="1">
      <c r="B2" s="7"/>
      <c r="C2" s="7"/>
      <c r="D2" s="7"/>
      <c r="E2" s="8"/>
      <c r="F2" s="8"/>
      <c r="G2" s="9"/>
      <c r="H2" s="9"/>
      <c r="I2" s="9"/>
    </row>
    <row r="3" spans="2:21" s="12" customFormat="1" ht="12.75" customHeight="1">
      <c r="B3" s="2410" t="s">
        <v>280</v>
      </c>
      <c r="C3" s="2410"/>
      <c r="D3" s="235"/>
      <c r="E3" s="235"/>
      <c r="F3" s="235"/>
      <c r="G3" s="235"/>
      <c r="H3" s="235"/>
      <c r="I3" s="235"/>
    </row>
    <row r="4" spans="2:21" s="10" customFormat="1" ht="5.25" customHeight="1">
      <c r="B4" s="7"/>
      <c r="C4" s="7"/>
      <c r="D4" s="7"/>
      <c r="E4" s="8"/>
      <c r="F4" s="8"/>
      <c r="G4" s="9"/>
      <c r="H4" s="9"/>
      <c r="I4" s="9"/>
      <c r="K4" s="7"/>
      <c r="L4" s="7"/>
    </row>
    <row r="5" spans="2:21" s="6" customFormat="1" ht="15.75" customHeight="1">
      <c r="B5" s="969" t="s">
        <v>1167</v>
      </c>
    </row>
    <row r="6" spans="2:21" s="6" customFormat="1" ht="11.25" customHeight="1">
      <c r="B6" s="13"/>
      <c r="C6" s="2558"/>
      <c r="D6" s="2558"/>
      <c r="E6" s="2558"/>
      <c r="F6" s="2558"/>
      <c r="G6" s="2558"/>
      <c r="H6" s="2558"/>
    </row>
    <row r="7" spans="2:21" s="6" customFormat="1" ht="22.5" customHeight="1">
      <c r="B7" s="2500" t="s">
        <v>3093</v>
      </c>
      <c r="C7" s="2500"/>
      <c r="D7" s="2500"/>
      <c r="E7" s="2500"/>
      <c r="F7" s="2500"/>
      <c r="G7" s="2500"/>
      <c r="H7" s="2500"/>
      <c r="I7" s="2500"/>
      <c r="J7" s="2500"/>
      <c r="K7" s="2500"/>
      <c r="L7" s="2500"/>
      <c r="M7" s="2500"/>
      <c r="N7" s="2500"/>
      <c r="O7" s="2500"/>
      <c r="P7" s="2500"/>
      <c r="R7"/>
      <c r="S7"/>
      <c r="T7"/>
      <c r="U7"/>
    </row>
    <row r="8" spans="2:21" s="6" customFormat="1" ht="11.25" customHeight="1">
      <c r="B8" s="187"/>
      <c r="C8" s="187"/>
      <c r="D8" s="187"/>
      <c r="E8" s="187"/>
      <c r="F8" s="187"/>
      <c r="G8" s="187"/>
      <c r="H8" s="187"/>
      <c r="I8" s="187"/>
      <c r="J8" s="187"/>
      <c r="K8" s="187"/>
      <c r="L8" s="187"/>
      <c r="M8" s="187"/>
      <c r="N8" s="187"/>
      <c r="O8" s="187"/>
      <c r="P8" s="187"/>
      <c r="R8" s="65"/>
      <c r="S8"/>
      <c r="T8"/>
      <c r="U8"/>
    </row>
    <row r="10" spans="2:21" ht="11.25" customHeight="1">
      <c r="B10" s="2560" t="s">
        <v>2662</v>
      </c>
      <c r="C10" s="2560"/>
      <c r="D10" s="616" t="s">
        <v>292</v>
      </c>
      <c r="E10" s="616" t="s">
        <v>294</v>
      </c>
      <c r="F10" s="616" t="s">
        <v>296</v>
      </c>
      <c r="G10" s="616" t="s">
        <v>298</v>
      </c>
      <c r="H10" s="616" t="s">
        <v>303</v>
      </c>
      <c r="I10" s="616" t="s">
        <v>310</v>
      </c>
      <c r="J10" s="1214" t="s">
        <v>312</v>
      </c>
      <c r="K10" s="1214" t="s">
        <v>317</v>
      </c>
      <c r="L10" s="1214" t="s">
        <v>323</v>
      </c>
      <c r="M10" s="1214" t="s">
        <v>346</v>
      </c>
      <c r="N10" s="616" t="s">
        <v>370</v>
      </c>
      <c r="O10" s="616" t="s">
        <v>755</v>
      </c>
      <c r="P10" s="616" t="s">
        <v>856</v>
      </c>
    </row>
    <row r="11" spans="2:21" s="424" customFormat="1" ht="11.1" customHeight="1">
      <c r="B11" s="13"/>
      <c r="C11" s="823"/>
      <c r="H11" s="787"/>
      <c r="I11" s="787"/>
      <c r="J11" s="2557" t="s">
        <v>2468</v>
      </c>
      <c r="K11" s="2557"/>
      <c r="L11" s="2557"/>
      <c r="M11" s="2557"/>
      <c r="N11" s="787"/>
      <c r="O11" s="787"/>
      <c r="P11" s="787"/>
    </row>
    <row r="12" spans="2:21" s="65" customFormat="1" ht="11.1" customHeight="1">
      <c r="B12" s="825"/>
      <c r="C12" s="826"/>
      <c r="D12" s="250"/>
      <c r="E12" s="250"/>
      <c r="F12" s="2521" t="s">
        <v>1168</v>
      </c>
      <c r="G12" s="2521"/>
      <c r="H12" s="250"/>
      <c r="I12" s="250"/>
      <c r="J12" s="250"/>
      <c r="K12" s="250"/>
      <c r="L12" s="250" t="s">
        <v>1169</v>
      </c>
      <c r="M12" s="250"/>
      <c r="N12" s="250"/>
      <c r="O12" s="250"/>
      <c r="P12" s="250"/>
    </row>
    <row r="13" spans="2:21" s="65" customFormat="1" ht="11.25" customHeight="1">
      <c r="B13" s="825"/>
      <c r="C13" s="826"/>
      <c r="D13" s="2561" t="s">
        <v>1170</v>
      </c>
      <c r="E13" s="2561"/>
      <c r="F13" s="2562" t="s">
        <v>1171</v>
      </c>
      <c r="G13" s="2562"/>
      <c r="H13" s="247" t="s">
        <v>585</v>
      </c>
      <c r="I13" s="250"/>
      <c r="J13" s="250"/>
      <c r="K13" s="250"/>
      <c r="L13" s="247" t="s">
        <v>732</v>
      </c>
      <c r="M13" s="250"/>
      <c r="N13" s="250"/>
      <c r="O13" s="250"/>
      <c r="P13" s="250"/>
    </row>
    <row r="14" spans="2:21" s="65" customFormat="1" ht="11.25" customHeight="1">
      <c r="B14" s="825"/>
      <c r="C14" s="826"/>
      <c r="D14" s="250" t="s">
        <v>557</v>
      </c>
      <c r="E14" s="250"/>
      <c r="F14" s="250" t="s">
        <v>1172</v>
      </c>
      <c r="G14" s="250" t="s">
        <v>1173</v>
      </c>
      <c r="H14" s="250" t="s">
        <v>732</v>
      </c>
      <c r="I14" s="250"/>
      <c r="J14" s="250"/>
      <c r="K14" s="250"/>
      <c r="L14" s="344" t="s">
        <v>1174</v>
      </c>
      <c r="M14" s="250"/>
      <c r="N14" s="250"/>
      <c r="O14" s="250" t="s">
        <v>1175</v>
      </c>
      <c r="P14" s="250"/>
    </row>
    <row r="15" spans="2:21" s="65" customFormat="1" ht="11.25" customHeight="1">
      <c r="B15" s="825"/>
      <c r="C15" s="826"/>
      <c r="D15" s="250" t="s">
        <v>1176</v>
      </c>
      <c r="E15" s="250" t="s">
        <v>557</v>
      </c>
      <c r="F15" s="250" t="s">
        <v>1177</v>
      </c>
      <c r="G15" s="250" t="s">
        <v>1178</v>
      </c>
      <c r="H15" s="250" t="s">
        <v>557</v>
      </c>
      <c r="I15" s="250"/>
      <c r="J15" s="250" t="s">
        <v>1169</v>
      </c>
      <c r="K15" s="250" t="s">
        <v>1169</v>
      </c>
      <c r="L15" s="250" t="s">
        <v>1179</v>
      </c>
      <c r="M15" s="250"/>
      <c r="N15" s="250" t="s">
        <v>1180</v>
      </c>
      <c r="O15" s="250" t="s">
        <v>1181</v>
      </c>
      <c r="P15" s="250" t="s">
        <v>1182</v>
      </c>
    </row>
    <row r="16" spans="2:21" s="65" customFormat="1" ht="11.25" customHeight="1">
      <c r="B16" s="825"/>
      <c r="C16" s="826"/>
      <c r="D16" s="250" t="s">
        <v>1183</v>
      </c>
      <c r="E16" s="250" t="s">
        <v>1184</v>
      </c>
      <c r="F16" s="250" t="s">
        <v>1185</v>
      </c>
      <c r="G16" s="250" t="s">
        <v>1186</v>
      </c>
      <c r="H16" s="250" t="s">
        <v>1187</v>
      </c>
      <c r="I16" s="65" t="s">
        <v>1090</v>
      </c>
      <c r="J16" s="250" t="s">
        <v>1188</v>
      </c>
      <c r="K16" s="250" t="s">
        <v>732</v>
      </c>
      <c r="L16" s="250" t="s">
        <v>1189</v>
      </c>
      <c r="M16" s="250"/>
      <c r="N16" s="250" t="s">
        <v>933</v>
      </c>
      <c r="O16" s="250" t="s">
        <v>1190</v>
      </c>
      <c r="P16" s="250" t="s">
        <v>1191</v>
      </c>
    </row>
    <row r="17" spans="2:18" s="424" customFormat="1" ht="11.25" customHeight="1">
      <c r="B17" s="2559" t="s">
        <v>286</v>
      </c>
      <c r="C17" s="2559"/>
      <c r="D17" s="247" t="s">
        <v>1192</v>
      </c>
      <c r="E17" s="247" t="s">
        <v>1192</v>
      </c>
      <c r="F17" s="247" t="s">
        <v>1193</v>
      </c>
      <c r="G17" s="247" t="s">
        <v>1194</v>
      </c>
      <c r="H17" s="247" t="s">
        <v>1195</v>
      </c>
      <c r="I17" s="247" t="s">
        <v>1050</v>
      </c>
      <c r="J17" s="824" t="s">
        <v>1196</v>
      </c>
      <c r="K17" s="824" t="s">
        <v>1171</v>
      </c>
      <c r="L17" s="247" t="s">
        <v>1195</v>
      </c>
      <c r="M17" s="247" t="s">
        <v>498</v>
      </c>
      <c r="N17" s="247" t="s">
        <v>1197</v>
      </c>
      <c r="O17" s="247" t="s">
        <v>904</v>
      </c>
      <c r="P17" s="247" t="s">
        <v>904</v>
      </c>
    </row>
    <row r="18" spans="2:18" ht="11.25" customHeight="1">
      <c r="B18" s="437">
        <v>10</v>
      </c>
      <c r="C18" s="903" t="s">
        <v>1198</v>
      </c>
      <c r="D18" s="345"/>
      <c r="E18" s="345"/>
      <c r="F18" s="345"/>
      <c r="G18" s="345"/>
      <c r="H18" s="345"/>
      <c r="I18" s="345"/>
      <c r="J18" s="345"/>
      <c r="K18" s="345"/>
      <c r="L18" s="345"/>
      <c r="M18" s="345"/>
      <c r="N18" s="345"/>
      <c r="O18" s="346"/>
      <c r="P18" s="346"/>
      <c r="R18" s="1507"/>
    </row>
    <row r="19" spans="2:18" ht="11.25" customHeight="1">
      <c r="B19" s="27"/>
      <c r="C19" s="779" t="s">
        <v>1199</v>
      </c>
      <c r="D19" s="347">
        <v>1218</v>
      </c>
      <c r="E19" s="347">
        <v>11595</v>
      </c>
      <c r="F19" s="347"/>
      <c r="G19" s="347"/>
      <c r="H19" s="347"/>
      <c r="I19" s="347">
        <v>12812</v>
      </c>
      <c r="J19" s="347">
        <v>307</v>
      </c>
      <c r="K19" s="347"/>
      <c r="L19" s="347"/>
      <c r="M19" s="347">
        <v>307</v>
      </c>
      <c r="N19" s="347">
        <v>3839</v>
      </c>
      <c r="O19" s="348">
        <v>0.41284109000000002</v>
      </c>
      <c r="P19" s="348">
        <v>1</v>
      </c>
      <c r="Q19" s="1542"/>
    </row>
    <row r="20" spans="2:18" ht="11.25" customHeight="1">
      <c r="B20" s="27"/>
      <c r="C20" s="779" t="s">
        <v>2371</v>
      </c>
      <c r="D20" s="347">
        <v>687</v>
      </c>
      <c r="E20" s="347">
        <v>4484</v>
      </c>
      <c r="F20" s="347"/>
      <c r="G20" s="347"/>
      <c r="H20" s="347"/>
      <c r="I20" s="347">
        <v>5171</v>
      </c>
      <c r="J20" s="347">
        <v>203</v>
      </c>
      <c r="K20" s="347"/>
      <c r="L20" s="347"/>
      <c r="M20" s="347">
        <v>203</v>
      </c>
      <c r="N20" s="347">
        <v>2532</v>
      </c>
      <c r="O20" s="348">
        <v>0.27222225900000002</v>
      </c>
      <c r="P20" s="348">
        <v>1</v>
      </c>
      <c r="Q20" s="1542"/>
      <c r="R20" s="1508"/>
    </row>
    <row r="21" spans="2:18" ht="11.25" customHeight="1">
      <c r="B21" s="27"/>
      <c r="C21" s="779" t="s">
        <v>1200</v>
      </c>
      <c r="D21" s="347">
        <v>20</v>
      </c>
      <c r="E21" s="347">
        <v>2</v>
      </c>
      <c r="F21" s="347"/>
      <c r="G21" s="347"/>
      <c r="H21" s="347"/>
      <c r="I21" s="347">
        <v>22</v>
      </c>
      <c r="J21" s="347">
        <v>0</v>
      </c>
      <c r="K21" s="347"/>
      <c r="L21" s="347"/>
      <c r="M21" s="347">
        <v>0</v>
      </c>
      <c r="N21" s="347">
        <v>6</v>
      </c>
      <c r="O21" s="348">
        <v>6.3400000000000001E-4</v>
      </c>
      <c r="P21" s="348">
        <v>2</v>
      </c>
      <c r="Q21" s="1542"/>
      <c r="R21" s="1508"/>
    </row>
    <row r="22" spans="2:18" ht="11.25" customHeight="1">
      <c r="B22" s="27"/>
      <c r="C22" s="779" t="s">
        <v>1201</v>
      </c>
      <c r="D22" s="347">
        <v>632</v>
      </c>
      <c r="E22" s="347">
        <v>620</v>
      </c>
      <c r="F22" s="347"/>
      <c r="G22" s="347"/>
      <c r="H22" s="347"/>
      <c r="I22" s="347">
        <v>1252</v>
      </c>
      <c r="J22" s="347">
        <v>38</v>
      </c>
      <c r="K22" s="347"/>
      <c r="L22" s="347"/>
      <c r="M22" s="347">
        <v>38</v>
      </c>
      <c r="N22" s="347">
        <v>469</v>
      </c>
      <c r="O22" s="348">
        <v>5.0500000000000003E-2</v>
      </c>
      <c r="P22" s="348">
        <v>1</v>
      </c>
      <c r="Q22" s="1542"/>
      <c r="R22" s="1508"/>
    </row>
    <row r="23" spans="2:18" ht="11.25" customHeight="1">
      <c r="B23" s="27"/>
      <c r="C23" s="779" t="s">
        <v>1202</v>
      </c>
      <c r="D23" s="347">
        <v>8</v>
      </c>
      <c r="E23" s="347">
        <v>7</v>
      </c>
      <c r="F23" s="347"/>
      <c r="G23" s="347"/>
      <c r="H23" s="347"/>
      <c r="I23" s="347">
        <v>14</v>
      </c>
      <c r="J23" s="347">
        <v>1</v>
      </c>
      <c r="K23" s="347"/>
      <c r="L23" s="347"/>
      <c r="M23" s="347">
        <v>1</v>
      </c>
      <c r="N23" s="347">
        <v>9</v>
      </c>
      <c r="O23" s="348">
        <v>1.01E-3</v>
      </c>
      <c r="P23" s="348">
        <v>1.25</v>
      </c>
      <c r="Q23" s="1542"/>
      <c r="R23" s="1508"/>
    </row>
    <row r="24" spans="2:18" ht="11.25" customHeight="1">
      <c r="B24" s="27"/>
      <c r="C24" s="779" t="s">
        <v>1203</v>
      </c>
      <c r="D24" s="347">
        <v>7282.4404210000002</v>
      </c>
      <c r="E24" s="347">
        <v>17268.595799999999</v>
      </c>
      <c r="F24" s="347">
        <v>1.1914</v>
      </c>
      <c r="G24" s="347"/>
      <c r="H24" s="347"/>
      <c r="I24" s="347">
        <v>24552.227620000001</v>
      </c>
      <c r="J24" s="347">
        <v>1286.990888</v>
      </c>
      <c r="K24" s="347">
        <v>9.5656000000000005E-2</v>
      </c>
      <c r="L24" s="347"/>
      <c r="M24" s="347">
        <v>1287.086544</v>
      </c>
      <c r="N24" s="347">
        <v>16088.5818</v>
      </c>
      <c r="O24" s="348">
        <v>1.729968293</v>
      </c>
      <c r="P24" s="348">
        <v>2.5</v>
      </c>
      <c r="Q24" s="1542"/>
      <c r="R24" s="1508"/>
    </row>
    <row r="25" spans="2:18" ht="11.25" customHeight="1">
      <c r="B25" s="27"/>
      <c r="C25" s="779" t="s">
        <v>814</v>
      </c>
      <c r="D25" s="347">
        <v>56</v>
      </c>
      <c r="E25" s="347">
        <v>6316</v>
      </c>
      <c r="F25" s="347">
        <v>110</v>
      </c>
      <c r="G25" s="347"/>
      <c r="H25" s="347"/>
      <c r="I25" s="347">
        <v>6483</v>
      </c>
      <c r="J25" s="347">
        <v>172</v>
      </c>
      <c r="K25" s="347">
        <v>9</v>
      </c>
      <c r="L25" s="347"/>
      <c r="M25" s="347">
        <v>181</v>
      </c>
      <c r="N25" s="347">
        <v>2262</v>
      </c>
      <c r="O25" s="348">
        <v>0.24326360699999999</v>
      </c>
      <c r="P25" s="348">
        <v>0.75</v>
      </c>
      <c r="Q25" s="1542"/>
      <c r="R25" s="1508"/>
    </row>
    <row r="26" spans="2:18" ht="11.25" customHeight="1">
      <c r="B26" s="27"/>
      <c r="C26" s="779" t="s">
        <v>1204</v>
      </c>
      <c r="D26" s="347">
        <v>5393</v>
      </c>
      <c r="E26" s="347">
        <v>4</v>
      </c>
      <c r="F26" s="347"/>
      <c r="G26" s="347"/>
      <c r="H26" s="347"/>
      <c r="I26" s="347">
        <v>5397</v>
      </c>
      <c r="J26" s="347">
        <v>230</v>
      </c>
      <c r="K26" s="347"/>
      <c r="L26" s="347"/>
      <c r="M26" s="347">
        <v>230</v>
      </c>
      <c r="N26" s="347">
        <v>2869</v>
      </c>
      <c r="O26" s="348">
        <v>0.308536908</v>
      </c>
      <c r="P26" s="348">
        <v>1.5</v>
      </c>
      <c r="Q26" s="1542"/>
      <c r="R26" s="1508"/>
    </row>
    <row r="27" spans="2:18" ht="11.25" customHeight="1">
      <c r="B27" s="27"/>
      <c r="C27" s="779" t="s">
        <v>1205</v>
      </c>
      <c r="D27" s="347">
        <v>2289</v>
      </c>
      <c r="E27" s="347">
        <v>2846</v>
      </c>
      <c r="F27" s="347"/>
      <c r="G27" s="347"/>
      <c r="H27" s="347"/>
      <c r="I27" s="347">
        <v>5134</v>
      </c>
      <c r="J27" s="347">
        <v>173</v>
      </c>
      <c r="K27" s="347"/>
      <c r="L27" s="347"/>
      <c r="M27" s="347">
        <v>173</v>
      </c>
      <c r="N27" s="347">
        <v>2165</v>
      </c>
      <c r="O27" s="348">
        <v>0.232763742</v>
      </c>
      <c r="P27" s="348">
        <v>1</v>
      </c>
      <c r="Q27" s="1542"/>
      <c r="R27" s="1508"/>
    </row>
    <row r="28" spans="2:18" ht="11.25" customHeight="1">
      <c r="B28" s="27"/>
      <c r="C28" s="779" t="s">
        <v>1206</v>
      </c>
      <c r="D28" s="347">
        <v>1749</v>
      </c>
      <c r="E28" s="347">
        <v>39915</v>
      </c>
      <c r="F28" s="347"/>
      <c r="G28" s="347"/>
      <c r="H28" s="347"/>
      <c r="I28" s="347">
        <v>41665</v>
      </c>
      <c r="J28" s="347">
        <v>1464</v>
      </c>
      <c r="K28" s="347"/>
      <c r="L28" s="347"/>
      <c r="M28" s="347">
        <v>1464</v>
      </c>
      <c r="N28" s="347">
        <v>18304</v>
      </c>
      <c r="O28" s="348">
        <v>1.9682330219999999</v>
      </c>
      <c r="P28" s="348">
        <v>2</v>
      </c>
      <c r="Q28" s="1542"/>
      <c r="R28" s="1508"/>
    </row>
    <row r="29" spans="2:18" ht="11.25" customHeight="1">
      <c r="B29" s="27"/>
      <c r="C29" s="779" t="s">
        <v>1207</v>
      </c>
      <c r="D29" s="347">
        <v>7</v>
      </c>
      <c r="E29" s="347">
        <v>22</v>
      </c>
      <c r="F29" s="347"/>
      <c r="G29" s="347"/>
      <c r="H29" s="347"/>
      <c r="I29" s="347">
        <v>28</v>
      </c>
      <c r="J29" s="347">
        <v>1</v>
      </c>
      <c r="K29" s="347"/>
      <c r="L29" s="347"/>
      <c r="M29" s="347">
        <v>1</v>
      </c>
      <c r="N29" s="347">
        <v>13</v>
      </c>
      <c r="O29" s="348">
        <v>1.3600000000000001E-3</v>
      </c>
      <c r="P29" s="348">
        <v>0.5</v>
      </c>
      <c r="Q29" s="1115"/>
      <c r="R29" s="1508"/>
    </row>
    <row r="30" spans="2:18" ht="11.25" customHeight="1">
      <c r="B30" s="27"/>
      <c r="C30" s="779" t="s">
        <v>1208</v>
      </c>
      <c r="D30" s="347">
        <v>0</v>
      </c>
      <c r="E30" s="347">
        <v>3</v>
      </c>
      <c r="F30" s="347"/>
      <c r="G30" s="347"/>
      <c r="H30" s="347"/>
      <c r="I30" s="347">
        <v>3</v>
      </c>
      <c r="J30" s="347">
        <v>0</v>
      </c>
      <c r="K30" s="347"/>
      <c r="L30" s="347"/>
      <c r="M30" s="347">
        <v>0</v>
      </c>
      <c r="N30" s="347">
        <v>1</v>
      </c>
      <c r="O30" s="348">
        <v>1.34E-4</v>
      </c>
      <c r="P30" s="348">
        <v>1.5</v>
      </c>
      <c r="Q30" s="1115"/>
      <c r="R30" s="1508"/>
    </row>
    <row r="31" spans="2:18" ht="11.25" customHeight="1">
      <c r="B31" s="27"/>
      <c r="C31" s="779" t="s">
        <v>2536</v>
      </c>
      <c r="D31" s="347">
        <v>1</v>
      </c>
      <c r="E31" s="347">
        <v>20</v>
      </c>
      <c r="F31" s="347"/>
      <c r="G31" s="347"/>
      <c r="H31" s="347"/>
      <c r="I31" s="347">
        <v>21</v>
      </c>
      <c r="J31" s="347">
        <v>0</v>
      </c>
      <c r="K31" s="347"/>
      <c r="L31" s="347"/>
      <c r="M31" s="347">
        <v>0</v>
      </c>
      <c r="N31" s="347">
        <v>5</v>
      </c>
      <c r="O31" s="348">
        <v>5.4900000000000001E-4</v>
      </c>
      <c r="P31" s="348">
        <v>0.5</v>
      </c>
      <c r="Q31" s="1115"/>
      <c r="R31" s="1508"/>
    </row>
    <row r="32" spans="2:18" ht="11.25" customHeight="1">
      <c r="B32" s="27"/>
      <c r="C32" s="779" t="s">
        <v>1209</v>
      </c>
      <c r="D32" s="347">
        <v>0.99181329900000004</v>
      </c>
      <c r="E32" s="347">
        <v>2906.1301469999999</v>
      </c>
      <c r="F32" s="347"/>
      <c r="G32" s="347"/>
      <c r="H32" s="347"/>
      <c r="I32" s="347">
        <v>2907.1219599999999</v>
      </c>
      <c r="J32" s="347">
        <v>88.078572500000007</v>
      </c>
      <c r="K32" s="347"/>
      <c r="L32" s="347"/>
      <c r="M32" s="347">
        <v>88.078572500000007</v>
      </c>
      <c r="N32" s="347">
        <v>1100.982156</v>
      </c>
      <c r="O32" s="348">
        <v>0.118386086</v>
      </c>
      <c r="P32" s="348">
        <v>2.5</v>
      </c>
      <c r="Q32" s="1115"/>
      <c r="R32" s="1508"/>
    </row>
    <row r="33" spans="2:23" ht="11.25" customHeight="1">
      <c r="B33" s="27"/>
      <c r="C33" s="779" t="s">
        <v>1210</v>
      </c>
      <c r="D33" s="347">
        <v>14</v>
      </c>
      <c r="E33" s="347">
        <v>1986</v>
      </c>
      <c r="F33" s="347"/>
      <c r="G33" s="347"/>
      <c r="H33" s="347"/>
      <c r="I33" s="347">
        <v>2000</v>
      </c>
      <c r="J33" s="347">
        <v>78</v>
      </c>
      <c r="K33" s="347"/>
      <c r="L33" s="347"/>
      <c r="M33" s="347">
        <v>78</v>
      </c>
      <c r="N33" s="347">
        <v>974</v>
      </c>
      <c r="O33" s="348">
        <v>0.1047855</v>
      </c>
      <c r="P33" s="348">
        <v>1.5</v>
      </c>
      <c r="Q33" s="1115"/>
      <c r="R33" s="1508"/>
    </row>
    <row r="34" spans="2:23" ht="11.25" customHeight="1">
      <c r="B34" s="27"/>
      <c r="C34" s="779" t="s">
        <v>2369</v>
      </c>
      <c r="D34" s="347">
        <v>5</v>
      </c>
      <c r="E34" s="347">
        <v>143</v>
      </c>
      <c r="F34" s="347"/>
      <c r="G34" s="347"/>
      <c r="H34" s="347"/>
      <c r="I34" s="347">
        <v>148</v>
      </c>
      <c r="J34" s="347">
        <v>7</v>
      </c>
      <c r="K34" s="347"/>
      <c r="L34" s="347"/>
      <c r="M34" s="347">
        <v>7</v>
      </c>
      <c r="N34" s="347">
        <v>93</v>
      </c>
      <c r="O34" s="348">
        <v>0.01</v>
      </c>
      <c r="P34" s="348">
        <v>1</v>
      </c>
      <c r="Q34" s="1115"/>
      <c r="R34" s="1508"/>
    </row>
    <row r="35" spans="2:23" ht="11.25" customHeight="1">
      <c r="B35" s="27"/>
      <c r="C35" s="779" t="s">
        <v>1218</v>
      </c>
      <c r="D35" s="347">
        <v>14025</v>
      </c>
      <c r="E35" s="347">
        <v>11</v>
      </c>
      <c r="F35" s="347"/>
      <c r="G35" s="347"/>
      <c r="H35" s="347"/>
      <c r="I35" s="347">
        <v>14036</v>
      </c>
      <c r="J35" s="347">
        <v>600</v>
      </c>
      <c r="K35" s="347"/>
      <c r="L35" s="347"/>
      <c r="M35" s="347">
        <v>600</v>
      </c>
      <c r="N35" s="347">
        <v>7500</v>
      </c>
      <c r="O35" s="348">
        <v>0.80648926799999998</v>
      </c>
      <c r="P35" s="348">
        <v>1</v>
      </c>
      <c r="Q35" s="1115"/>
      <c r="R35" s="1508"/>
    </row>
    <row r="36" spans="2:23" ht="11.25" customHeight="1">
      <c r="B36" s="27"/>
      <c r="C36" s="779" t="s">
        <v>1211</v>
      </c>
      <c r="D36" s="347">
        <v>6969</v>
      </c>
      <c r="E36" s="347">
        <v>24318</v>
      </c>
      <c r="F36" s="347"/>
      <c r="G36" s="347"/>
      <c r="H36" s="347"/>
      <c r="I36" s="347">
        <v>31288</v>
      </c>
      <c r="J36" s="347">
        <v>840</v>
      </c>
      <c r="K36" s="347"/>
      <c r="L36" s="347"/>
      <c r="M36" s="347">
        <v>840</v>
      </c>
      <c r="N36" s="347">
        <v>10505</v>
      </c>
      <c r="O36" s="942">
        <v>1.129547954</v>
      </c>
      <c r="P36" s="942">
        <v>0.5</v>
      </c>
      <c r="Q36" s="1115"/>
      <c r="R36" s="1508"/>
    </row>
    <row r="37" spans="2:23" ht="11.25" customHeight="1">
      <c r="B37" s="27"/>
      <c r="C37" s="779" t="s">
        <v>2537</v>
      </c>
      <c r="D37" s="347">
        <v>6671</v>
      </c>
      <c r="E37" s="347">
        <v>5</v>
      </c>
      <c r="F37" s="347"/>
      <c r="G37" s="347"/>
      <c r="H37" s="347"/>
      <c r="I37" s="347">
        <v>6676</v>
      </c>
      <c r="J37" s="347">
        <v>312</v>
      </c>
      <c r="K37" s="347"/>
      <c r="L37" s="347"/>
      <c r="M37" s="347">
        <v>312</v>
      </c>
      <c r="N37" s="347">
        <v>3902</v>
      </c>
      <c r="O37" s="942">
        <v>0.41958853000000002</v>
      </c>
      <c r="P37" s="942">
        <v>1</v>
      </c>
      <c r="Q37" s="1115"/>
      <c r="R37" s="1508"/>
    </row>
    <row r="38" spans="2:23" ht="11.25" customHeight="1">
      <c r="B38" s="27"/>
      <c r="C38" s="779" t="s">
        <v>1212</v>
      </c>
      <c r="D38" s="347">
        <v>1079</v>
      </c>
      <c r="E38" s="347">
        <v>13734</v>
      </c>
      <c r="F38" s="347">
        <v>18</v>
      </c>
      <c r="G38" s="347"/>
      <c r="H38" s="347"/>
      <c r="I38" s="347">
        <v>14832</v>
      </c>
      <c r="J38" s="347">
        <v>377</v>
      </c>
      <c r="K38" s="347">
        <v>1</v>
      </c>
      <c r="L38" s="347"/>
      <c r="M38" s="347">
        <v>378</v>
      </c>
      <c r="N38" s="347">
        <v>4730</v>
      </c>
      <c r="O38" s="942">
        <v>0.50856588300000005</v>
      </c>
      <c r="P38" s="942">
        <v>2</v>
      </c>
      <c r="Q38" s="1115"/>
      <c r="R38" s="1508"/>
    </row>
    <row r="39" spans="2:23" ht="11.25" customHeight="1">
      <c r="B39" s="27"/>
      <c r="C39" s="779" t="s">
        <v>808</v>
      </c>
      <c r="D39" s="347">
        <v>208626</v>
      </c>
      <c r="E39" s="347">
        <v>1741311</v>
      </c>
      <c r="F39" s="347">
        <v>1847</v>
      </c>
      <c r="G39" s="347"/>
      <c r="H39" s="347">
        <v>16409.263999999999</v>
      </c>
      <c r="I39" s="347">
        <f>1951784+16409.264</f>
        <v>1968193.264</v>
      </c>
      <c r="J39" s="347">
        <v>51780</v>
      </c>
      <c r="K39" s="347">
        <v>151</v>
      </c>
      <c r="L39" s="347">
        <v>128.92500000000001</v>
      </c>
      <c r="M39" s="347">
        <f>51931+128.925</f>
        <v>52059.925000000003</v>
      </c>
      <c r="N39" s="347">
        <f>649138+1611.563</f>
        <v>650749.56299999997</v>
      </c>
      <c r="O39" s="942">
        <v>69.800271019999997</v>
      </c>
      <c r="P39" s="942">
        <v>2.5</v>
      </c>
      <c r="Q39" s="1115"/>
      <c r="R39" s="1508"/>
    </row>
    <row r="40" spans="2:23" ht="11.25" customHeight="1">
      <c r="B40" s="27"/>
      <c r="C40" s="779" t="s">
        <v>2370</v>
      </c>
      <c r="D40" s="347">
        <v>2</v>
      </c>
      <c r="E40" s="347">
        <v>2</v>
      </c>
      <c r="F40" s="347"/>
      <c r="G40" s="347"/>
      <c r="H40" s="347"/>
      <c r="I40" s="347">
        <v>4</v>
      </c>
      <c r="J40" s="347">
        <v>0</v>
      </c>
      <c r="K40" s="347"/>
      <c r="L40" s="347"/>
      <c r="M40" s="347">
        <v>0</v>
      </c>
      <c r="N40" s="347">
        <v>2</v>
      </c>
      <c r="O40" s="942">
        <v>1.8699999999999999E-4</v>
      </c>
      <c r="P40" s="942">
        <v>1</v>
      </c>
      <c r="Q40" s="1115"/>
      <c r="R40" s="1508"/>
      <c r="S40" s="3"/>
      <c r="T40" s="3"/>
      <c r="U40" s="3"/>
      <c r="V40" s="3"/>
      <c r="W40" s="3"/>
    </row>
    <row r="41" spans="2:23" ht="11.25" customHeight="1">
      <c r="B41" s="27"/>
      <c r="C41" s="779" t="s">
        <v>809</v>
      </c>
      <c r="D41" s="347">
        <v>81904</v>
      </c>
      <c r="E41" s="347">
        <v>91341</v>
      </c>
      <c r="F41" s="347">
        <v>99</v>
      </c>
      <c r="G41" s="347"/>
      <c r="H41" s="347"/>
      <c r="I41" s="347">
        <v>173343</v>
      </c>
      <c r="J41" s="347">
        <v>8473</v>
      </c>
      <c r="K41" s="347">
        <v>10</v>
      </c>
      <c r="L41" s="347"/>
      <c r="M41" s="347">
        <v>8482</v>
      </c>
      <c r="N41" s="347">
        <v>106027</v>
      </c>
      <c r="O41" s="942">
        <v>11.40085214</v>
      </c>
      <c r="P41" s="942">
        <v>2</v>
      </c>
      <c r="Q41" s="1115"/>
      <c r="R41" s="1508"/>
      <c r="S41" s="3"/>
      <c r="T41" s="3"/>
      <c r="U41" s="3"/>
      <c r="V41" s="3"/>
      <c r="W41" s="3"/>
    </row>
    <row r="42" spans="2:23" ht="11.25" customHeight="1">
      <c r="B42" s="27"/>
      <c r="C42" s="779" t="s">
        <v>1213</v>
      </c>
      <c r="D42" s="347">
        <v>0</v>
      </c>
      <c r="E42" s="347">
        <v>0</v>
      </c>
      <c r="F42" s="347"/>
      <c r="G42" s="347"/>
      <c r="H42" s="347"/>
      <c r="I42" s="347">
        <v>0</v>
      </c>
      <c r="J42" s="347">
        <v>0</v>
      </c>
      <c r="K42" s="347"/>
      <c r="L42" s="347"/>
      <c r="M42" s="347">
        <v>0</v>
      </c>
      <c r="N42" s="347">
        <v>0</v>
      </c>
      <c r="O42" s="942">
        <v>5.1100000000000002E-6</v>
      </c>
      <c r="P42" s="942">
        <v>1</v>
      </c>
      <c r="Q42" s="1115"/>
      <c r="R42" s="1508"/>
      <c r="S42" s="3"/>
      <c r="T42" s="3"/>
      <c r="U42" s="3"/>
      <c r="V42" s="3"/>
      <c r="W42" s="3"/>
    </row>
    <row r="43" spans="2:23" ht="11.25" customHeight="1">
      <c r="B43" s="27"/>
      <c r="C43" s="779" t="s">
        <v>1214</v>
      </c>
      <c r="D43" s="347">
        <v>0</v>
      </c>
      <c r="E43" s="347">
        <v>6</v>
      </c>
      <c r="F43" s="347"/>
      <c r="G43" s="347"/>
      <c r="H43" s="347"/>
      <c r="I43" s="347">
        <v>7</v>
      </c>
      <c r="J43" s="347">
        <v>0</v>
      </c>
      <c r="K43" s="347"/>
      <c r="L43" s="347"/>
      <c r="M43" s="347">
        <v>0</v>
      </c>
      <c r="N43" s="347">
        <v>3</v>
      </c>
      <c r="O43" s="942">
        <v>3.0600000000000001E-4</v>
      </c>
      <c r="P43" s="942">
        <v>1.5</v>
      </c>
      <c r="Q43" s="1115"/>
      <c r="R43" s="1508"/>
      <c r="S43" s="3"/>
      <c r="T43" s="3"/>
      <c r="U43" s="3"/>
      <c r="V43" s="3"/>
      <c r="W43" s="3"/>
    </row>
    <row r="44" spans="2:23" ht="11.25" customHeight="1">
      <c r="B44" s="27"/>
      <c r="C44" s="779" t="s">
        <v>2538</v>
      </c>
      <c r="D44" s="347">
        <v>3</v>
      </c>
      <c r="E44" s="347">
        <v>10</v>
      </c>
      <c r="F44" s="347"/>
      <c r="G44" s="347"/>
      <c r="H44" s="347"/>
      <c r="I44" s="347">
        <v>13</v>
      </c>
      <c r="J44" s="347">
        <v>0</v>
      </c>
      <c r="K44" s="347"/>
      <c r="L44" s="347"/>
      <c r="M44" s="347">
        <v>0</v>
      </c>
      <c r="N44" s="347">
        <v>3</v>
      </c>
      <c r="O44" s="942">
        <v>3.5199999999999999E-4</v>
      </c>
      <c r="P44" s="942">
        <v>1</v>
      </c>
      <c r="Q44" s="1115"/>
      <c r="R44" s="1508"/>
      <c r="S44" s="3"/>
      <c r="T44" s="3"/>
      <c r="U44" s="3"/>
      <c r="V44" s="3"/>
      <c r="W44" s="3"/>
    </row>
    <row r="45" spans="2:23" ht="11.25" customHeight="1">
      <c r="B45" s="831"/>
      <c r="C45" s="715" t="s">
        <v>1215</v>
      </c>
      <c r="D45" s="767">
        <f>SUM(D19:D44)</f>
        <v>338641.43223429902</v>
      </c>
      <c r="E45" s="767">
        <f t="shared" ref="E45:O45" si="0">SUM(E19:E44)</f>
        <v>1958875.7259470001</v>
      </c>
      <c r="F45" s="767">
        <f t="shared" si="0"/>
        <v>2075.1913999999997</v>
      </c>
      <c r="G45" s="767">
        <f t="shared" si="0"/>
        <v>0</v>
      </c>
      <c r="H45" s="767">
        <f t="shared" si="0"/>
        <v>16409.263999999999</v>
      </c>
      <c r="I45" s="767">
        <f t="shared" si="0"/>
        <v>2316001.6135800001</v>
      </c>
      <c r="J45" s="767">
        <f t="shared" si="0"/>
        <v>66431.069460500003</v>
      </c>
      <c r="K45" s="767">
        <f t="shared" si="0"/>
        <v>171.09565599999999</v>
      </c>
      <c r="L45" s="767">
        <f t="shared" si="0"/>
        <v>128.92500000000001</v>
      </c>
      <c r="M45" s="767">
        <f t="shared" si="0"/>
        <v>66730.09011650001</v>
      </c>
      <c r="N45" s="767">
        <f t="shared" si="0"/>
        <v>834152.12695599999</v>
      </c>
      <c r="O45" s="1772">
        <f t="shared" si="0"/>
        <v>89.521352411999999</v>
      </c>
      <c r="P45" s="1510"/>
      <c r="Q45" s="1115"/>
      <c r="R45" s="1508"/>
    </row>
    <row r="46" spans="2:23" ht="11.25" customHeight="1">
      <c r="B46" s="179">
        <v>10</v>
      </c>
      <c r="C46" s="903" t="s">
        <v>1216</v>
      </c>
      <c r="D46" s="345"/>
      <c r="E46" s="345"/>
      <c r="F46" s="345"/>
      <c r="G46" s="345"/>
      <c r="H46" s="345"/>
      <c r="I46" s="345"/>
      <c r="J46" s="345"/>
      <c r="K46" s="345"/>
      <c r="L46" s="345"/>
      <c r="M46" s="345"/>
      <c r="N46" s="345"/>
      <c r="O46" s="346"/>
      <c r="P46" s="346"/>
      <c r="Q46" s="1115"/>
    </row>
    <row r="47" spans="2:23" ht="11.25" customHeight="1">
      <c r="B47" s="179"/>
      <c r="C47" s="779" t="s">
        <v>1217</v>
      </c>
      <c r="D47" s="347">
        <v>12175</v>
      </c>
      <c r="E47" s="347">
        <v>6715</v>
      </c>
      <c r="F47" s="347"/>
      <c r="G47" s="347"/>
      <c r="H47" s="347"/>
      <c r="I47" s="347">
        <v>18890</v>
      </c>
      <c r="J47" s="347">
        <v>1032</v>
      </c>
      <c r="K47" s="347"/>
      <c r="L47" s="347"/>
      <c r="M47" s="347">
        <v>1032</v>
      </c>
      <c r="N47" s="347">
        <v>12900</v>
      </c>
      <c r="O47" s="348">
        <v>1.39</v>
      </c>
      <c r="P47" s="1505">
        <v>0</v>
      </c>
      <c r="Q47" s="1115"/>
    </row>
    <row r="48" spans="2:23" ht="11.25" customHeight="1">
      <c r="B48" s="303"/>
      <c r="C48" s="779" t="s">
        <v>1219</v>
      </c>
      <c r="D48" s="347">
        <v>3357</v>
      </c>
      <c r="E48" s="347">
        <v>4866</v>
      </c>
      <c r="F48" s="347"/>
      <c r="G48" s="347"/>
      <c r="H48" s="347"/>
      <c r="I48" s="347">
        <v>8223</v>
      </c>
      <c r="J48" s="347">
        <v>292</v>
      </c>
      <c r="K48" s="347"/>
      <c r="L48" s="347"/>
      <c r="M48" s="347">
        <v>292</v>
      </c>
      <c r="N48" s="347">
        <v>3653</v>
      </c>
      <c r="O48" s="943">
        <v>0.39300000000000002</v>
      </c>
      <c r="P48" s="1505">
        <v>0</v>
      </c>
      <c r="Q48" s="1115"/>
    </row>
    <row r="49" spans="2:26" ht="11.25" customHeight="1">
      <c r="B49" s="303"/>
      <c r="C49" s="779" t="s">
        <v>811</v>
      </c>
      <c r="D49" s="347">
        <v>3926</v>
      </c>
      <c r="E49" s="347">
        <v>90221</v>
      </c>
      <c r="F49" s="347">
        <v>86</v>
      </c>
      <c r="G49" s="347"/>
      <c r="H49" s="347"/>
      <c r="I49" s="347">
        <v>94233</v>
      </c>
      <c r="J49" s="347">
        <v>3255</v>
      </c>
      <c r="K49" s="347">
        <v>7</v>
      </c>
      <c r="L49" s="347"/>
      <c r="M49" s="347">
        <v>3262</v>
      </c>
      <c r="N49" s="347">
        <v>40774</v>
      </c>
      <c r="O49" s="943">
        <v>4.38</v>
      </c>
      <c r="P49" s="1505">
        <v>0</v>
      </c>
      <c r="Q49" s="1115"/>
    </row>
    <row r="50" spans="2:26" ht="11.25" customHeight="1">
      <c r="B50" s="303"/>
      <c r="C50" s="779" t="s">
        <v>1220</v>
      </c>
      <c r="D50" s="347">
        <v>5623</v>
      </c>
      <c r="E50" s="347">
        <v>17504</v>
      </c>
      <c r="F50" s="347"/>
      <c r="G50" s="347"/>
      <c r="H50" s="347"/>
      <c r="I50" s="347">
        <v>23127</v>
      </c>
      <c r="J50" s="347">
        <v>678</v>
      </c>
      <c r="K50" s="347"/>
      <c r="L50" s="347"/>
      <c r="M50" s="347">
        <v>678</v>
      </c>
      <c r="N50" s="347">
        <v>8476</v>
      </c>
      <c r="O50" s="943">
        <v>1</v>
      </c>
      <c r="P50" s="1505">
        <v>0</v>
      </c>
      <c r="Q50" s="1115"/>
    </row>
    <row r="51" spans="2:26" ht="11.25" customHeight="1">
      <c r="B51" s="920"/>
      <c r="C51" s="715" t="s">
        <v>1215</v>
      </c>
      <c r="D51" s="767">
        <f>SUM(D47:D50)</f>
        <v>25081</v>
      </c>
      <c r="E51" s="767">
        <f t="shared" ref="E51:N51" si="1">SUM(E47:E50)</f>
        <v>119306</v>
      </c>
      <c r="F51" s="767">
        <f t="shared" si="1"/>
        <v>86</v>
      </c>
      <c r="G51" s="767">
        <f t="shared" si="1"/>
        <v>0</v>
      </c>
      <c r="H51" s="767">
        <f t="shared" si="1"/>
        <v>0</v>
      </c>
      <c r="I51" s="767">
        <f t="shared" si="1"/>
        <v>144473</v>
      </c>
      <c r="J51" s="767">
        <f t="shared" si="1"/>
        <v>5257</v>
      </c>
      <c r="K51" s="767">
        <f t="shared" si="1"/>
        <v>7</v>
      </c>
      <c r="L51" s="767">
        <f t="shared" si="1"/>
        <v>0</v>
      </c>
      <c r="M51" s="767">
        <f t="shared" si="1"/>
        <v>5264</v>
      </c>
      <c r="N51" s="767">
        <f t="shared" si="1"/>
        <v>65803</v>
      </c>
      <c r="O51" s="1772">
        <f>SUM(O47:O50)</f>
        <v>7.1630000000000003</v>
      </c>
      <c r="P51" s="1511"/>
      <c r="Q51" s="1115"/>
    </row>
    <row r="52" spans="2:26" ht="11.25" customHeight="1">
      <c r="B52" s="179">
        <v>10</v>
      </c>
      <c r="C52" s="903" t="s">
        <v>1221</v>
      </c>
      <c r="D52" s="345"/>
      <c r="E52" s="345"/>
      <c r="F52" s="345"/>
      <c r="G52" s="345"/>
      <c r="H52" s="345"/>
      <c r="I52" s="345"/>
      <c r="J52" s="345"/>
      <c r="K52" s="345"/>
      <c r="L52" s="345"/>
      <c r="M52" s="345"/>
      <c r="N52" s="345"/>
      <c r="O52" s="346"/>
      <c r="P52" s="346"/>
      <c r="Q52" s="1115"/>
    </row>
    <row r="53" spans="2:26" ht="11.25" customHeight="1">
      <c r="B53" s="303"/>
      <c r="C53" s="779" t="s">
        <v>3092</v>
      </c>
      <c r="D53" s="347">
        <v>12177.8763</v>
      </c>
      <c r="E53" s="347">
        <v>50478.709040000002</v>
      </c>
      <c r="F53" s="347">
        <v>290.64341100000001</v>
      </c>
      <c r="G53" s="347">
        <v>0</v>
      </c>
      <c r="H53" s="347">
        <v>0</v>
      </c>
      <c r="I53" s="347">
        <v>62947.228750000002</v>
      </c>
      <c r="J53" s="347">
        <v>2508.2793369999999</v>
      </c>
      <c r="K53" s="347">
        <v>23.549484</v>
      </c>
      <c r="L53" s="347">
        <v>0</v>
      </c>
      <c r="M53" s="347">
        <v>2531.8288210000001</v>
      </c>
      <c r="N53" s="347">
        <v>31648</v>
      </c>
      <c r="O53" s="943">
        <v>3.4030218109999999</v>
      </c>
      <c r="P53" s="942">
        <v>2.5</v>
      </c>
      <c r="Q53" s="1115"/>
      <c r="R53" s="1508"/>
    </row>
    <row r="54" spans="2:26" ht="11.25" customHeight="1">
      <c r="B54" s="920"/>
      <c r="C54" s="715" t="s">
        <v>1215</v>
      </c>
      <c r="D54" s="767">
        <f>D53</f>
        <v>12177.8763</v>
      </c>
      <c r="E54" s="767">
        <f t="shared" ref="E54:O54" si="2">E53</f>
        <v>50478.709040000002</v>
      </c>
      <c r="F54" s="767">
        <f t="shared" si="2"/>
        <v>290.64341100000001</v>
      </c>
      <c r="G54" s="767">
        <f t="shared" si="2"/>
        <v>0</v>
      </c>
      <c r="H54" s="767">
        <f t="shared" si="2"/>
        <v>0</v>
      </c>
      <c r="I54" s="767">
        <f t="shared" si="2"/>
        <v>62947.228750000002</v>
      </c>
      <c r="J54" s="767">
        <f t="shared" si="2"/>
        <v>2508.2793369999999</v>
      </c>
      <c r="K54" s="767">
        <f t="shared" si="2"/>
        <v>23.549484</v>
      </c>
      <c r="L54" s="767">
        <f t="shared" si="2"/>
        <v>0</v>
      </c>
      <c r="M54" s="767">
        <f t="shared" si="2"/>
        <v>2531.8288210000001</v>
      </c>
      <c r="N54" s="767">
        <f t="shared" si="2"/>
        <v>31648</v>
      </c>
      <c r="O54" s="1772">
        <f t="shared" si="2"/>
        <v>3.4030218109999999</v>
      </c>
      <c r="P54" s="1512"/>
      <c r="Q54" s="1501"/>
      <c r="R54" s="901"/>
    </row>
    <row r="55" spans="2:26" s="34" customFormat="1" ht="11.25" customHeight="1">
      <c r="B55" s="921"/>
      <c r="C55" s="781" t="s">
        <v>498</v>
      </c>
      <c r="D55" s="782">
        <f>D45+D51+D54</f>
        <v>375900.30853429902</v>
      </c>
      <c r="E55" s="782">
        <f t="shared" ref="E55:F55" si="3">E45+E51+E54</f>
        <v>2128660.4349870002</v>
      </c>
      <c r="F55" s="782">
        <f t="shared" si="3"/>
        <v>2451.8348109999997</v>
      </c>
      <c r="G55" s="782"/>
      <c r="H55" s="782">
        <f>H45+H51+H54</f>
        <v>16409.263999999999</v>
      </c>
      <c r="I55" s="782">
        <f t="shared" ref="I55" si="4">I45+I51+I54</f>
        <v>2523421.8423299999</v>
      </c>
      <c r="J55" s="782">
        <f t="shared" ref="J55" si="5">J45+J51+J54</f>
        <v>74196.348797500003</v>
      </c>
      <c r="K55" s="782">
        <f>K45+K51+K54</f>
        <v>201.64514</v>
      </c>
      <c r="L55" s="782">
        <f t="shared" ref="L55" si="6">L45+L51+L54</f>
        <v>128.92500000000001</v>
      </c>
      <c r="M55" s="782">
        <f t="shared" ref="M55" si="7">M45+M51+M54</f>
        <v>74525.918937500013</v>
      </c>
      <c r="N55" s="782">
        <f>N45+N51+N54</f>
        <v>931603.12695599999</v>
      </c>
      <c r="O55" s="782">
        <f t="shared" ref="O55" si="8">O45+O51+O54</f>
        <v>100.087374223</v>
      </c>
      <c r="P55" s="2279">
        <v>2.1890000000000001</v>
      </c>
      <c r="Q55" s="3"/>
      <c r="R55" s="901"/>
      <c r="Z55" s="25"/>
    </row>
    <row r="56" spans="2:26" ht="11.25" customHeight="1">
      <c r="B56" s="303"/>
      <c r="C56" s="779"/>
      <c r="D56" s="347"/>
      <c r="E56" s="347"/>
      <c r="F56" s="347"/>
      <c r="G56" s="347"/>
      <c r="H56" s="347"/>
      <c r="I56" s="347"/>
      <c r="J56" s="347"/>
      <c r="K56" s="347"/>
      <c r="L56" s="347"/>
      <c r="M56" s="347"/>
      <c r="N56" s="347"/>
      <c r="O56" s="780"/>
      <c r="P56" s="780"/>
      <c r="Q56" s="3"/>
    </row>
    <row r="57" spans="2:26" ht="22.5" customHeight="1">
      <c r="B57" s="303"/>
      <c r="C57" s="2500" t="s">
        <v>1223</v>
      </c>
      <c r="D57" s="2500"/>
      <c r="E57" s="2500"/>
      <c r="F57" s="2500"/>
      <c r="G57" s="2500"/>
      <c r="H57" s="2500"/>
      <c r="I57" s="2500"/>
      <c r="J57" s="2500"/>
      <c r="K57" s="2500"/>
      <c r="L57" s="2500"/>
      <c r="M57" s="2500"/>
      <c r="N57" s="2500"/>
      <c r="O57" s="2500"/>
      <c r="P57" s="2500"/>
      <c r="Q57" s="3"/>
      <c r="R57" s="1509"/>
    </row>
    <row r="61" spans="2:26" ht="11.25" customHeight="1">
      <c r="B61" s="2560" t="s">
        <v>2469</v>
      </c>
      <c r="C61" s="2560"/>
      <c r="D61" s="616" t="s">
        <v>292</v>
      </c>
      <c r="E61" s="616" t="s">
        <v>294</v>
      </c>
      <c r="F61" s="616" t="s">
        <v>296</v>
      </c>
      <c r="G61" s="616" t="s">
        <v>298</v>
      </c>
      <c r="H61" s="616" t="s">
        <v>303</v>
      </c>
      <c r="I61" s="616" t="s">
        <v>310</v>
      </c>
      <c r="J61" s="1214" t="s">
        <v>312</v>
      </c>
      <c r="K61" s="1214" t="s">
        <v>317</v>
      </c>
      <c r="L61" s="1214" t="s">
        <v>323</v>
      </c>
      <c r="M61" s="1214" t="s">
        <v>346</v>
      </c>
      <c r="N61" s="616" t="s">
        <v>370</v>
      </c>
      <c r="O61" s="616" t="s">
        <v>755</v>
      </c>
      <c r="P61" s="616" t="s">
        <v>856</v>
      </c>
    </row>
    <row r="62" spans="2:26" s="424" customFormat="1" ht="11.1" customHeight="1">
      <c r="B62" s="13"/>
      <c r="C62" s="823"/>
      <c r="H62" s="787"/>
      <c r="I62" s="787"/>
      <c r="J62" s="2557" t="s">
        <v>2468</v>
      </c>
      <c r="K62" s="2557"/>
      <c r="L62" s="2557"/>
      <c r="M62" s="2557"/>
      <c r="N62" s="787"/>
      <c r="O62" s="787"/>
      <c r="P62" s="787"/>
      <c r="Z62" s="25"/>
    </row>
    <row r="63" spans="2:26" s="65" customFormat="1" ht="11.1" customHeight="1">
      <c r="B63" s="825"/>
      <c r="C63" s="826"/>
      <c r="D63" s="250"/>
      <c r="E63" s="250"/>
      <c r="F63" s="2521" t="s">
        <v>1168</v>
      </c>
      <c r="G63" s="2521"/>
      <c r="H63" s="250"/>
      <c r="I63" s="250"/>
      <c r="J63" s="250"/>
      <c r="K63" s="250"/>
      <c r="L63" s="250" t="s">
        <v>1169</v>
      </c>
      <c r="M63" s="250"/>
      <c r="N63" s="250"/>
      <c r="O63" s="250"/>
      <c r="P63" s="250"/>
      <c r="Z63" s="25"/>
    </row>
    <row r="64" spans="2:26" s="65" customFormat="1" ht="11.25" customHeight="1">
      <c r="B64" s="825"/>
      <c r="C64" s="826"/>
      <c r="D64" s="2561" t="s">
        <v>1170</v>
      </c>
      <c r="E64" s="2561"/>
      <c r="F64" s="2562" t="s">
        <v>1171</v>
      </c>
      <c r="G64" s="2562"/>
      <c r="H64" s="247" t="s">
        <v>585</v>
      </c>
      <c r="I64" s="250"/>
      <c r="J64" s="250"/>
      <c r="K64" s="250"/>
      <c r="L64" s="247" t="s">
        <v>732</v>
      </c>
      <c r="M64" s="250"/>
      <c r="N64" s="250"/>
      <c r="O64" s="250"/>
      <c r="P64" s="250"/>
      <c r="Z64" s="25"/>
    </row>
    <row r="65" spans="2:26" s="65" customFormat="1" ht="11.25" customHeight="1">
      <c r="B65" s="825"/>
      <c r="C65" s="826"/>
      <c r="D65" s="250" t="s">
        <v>557</v>
      </c>
      <c r="E65" s="250"/>
      <c r="F65" s="250" t="s">
        <v>1172</v>
      </c>
      <c r="G65" s="250" t="s">
        <v>1173</v>
      </c>
      <c r="H65" s="250" t="s">
        <v>732</v>
      </c>
      <c r="I65" s="250"/>
      <c r="J65" s="250"/>
      <c r="K65" s="250"/>
      <c r="L65" s="344" t="s">
        <v>1174</v>
      </c>
      <c r="M65" s="250"/>
      <c r="N65" s="250"/>
      <c r="O65" s="250" t="s">
        <v>1175</v>
      </c>
      <c r="P65" s="250"/>
      <c r="Z65" s="25"/>
    </row>
    <row r="66" spans="2:26" s="65" customFormat="1" ht="11.25" customHeight="1">
      <c r="B66" s="825"/>
      <c r="C66" s="826"/>
      <c r="D66" s="250" t="s">
        <v>1176</v>
      </c>
      <c r="E66" s="250" t="s">
        <v>557</v>
      </c>
      <c r="F66" s="250" t="s">
        <v>1177</v>
      </c>
      <c r="G66" s="250" t="s">
        <v>1178</v>
      </c>
      <c r="H66" s="250" t="s">
        <v>557</v>
      </c>
      <c r="I66" s="250"/>
      <c r="J66" s="250" t="s">
        <v>1169</v>
      </c>
      <c r="K66" s="250" t="s">
        <v>1169</v>
      </c>
      <c r="L66" s="250" t="s">
        <v>1179</v>
      </c>
      <c r="M66" s="250"/>
      <c r="N66" s="250" t="s">
        <v>1180</v>
      </c>
      <c r="O66" s="250" t="s">
        <v>1181</v>
      </c>
      <c r="P66" s="250" t="s">
        <v>1182</v>
      </c>
      <c r="Z66" s="25"/>
    </row>
    <row r="67" spans="2:26" s="65" customFormat="1" ht="11.25" customHeight="1">
      <c r="B67" s="825"/>
      <c r="C67" s="826"/>
      <c r="D67" s="250" t="s">
        <v>1183</v>
      </c>
      <c r="E67" s="250" t="s">
        <v>1184</v>
      </c>
      <c r="F67" s="250" t="s">
        <v>1185</v>
      </c>
      <c r="G67" s="250" t="s">
        <v>1186</v>
      </c>
      <c r="H67" s="250" t="s">
        <v>1187</v>
      </c>
      <c r="I67" s="65" t="s">
        <v>1090</v>
      </c>
      <c r="J67" s="250" t="s">
        <v>1188</v>
      </c>
      <c r="K67" s="250" t="s">
        <v>732</v>
      </c>
      <c r="L67" s="250" t="s">
        <v>1189</v>
      </c>
      <c r="M67" s="250"/>
      <c r="N67" s="250" t="s">
        <v>933</v>
      </c>
      <c r="O67" s="250" t="s">
        <v>1190</v>
      </c>
      <c r="P67" s="250" t="s">
        <v>1191</v>
      </c>
      <c r="Z67" s="25"/>
    </row>
    <row r="68" spans="2:26" s="424" customFormat="1" ht="11.25" customHeight="1">
      <c r="B68" s="2559" t="s">
        <v>286</v>
      </c>
      <c r="C68" s="2559"/>
      <c r="D68" s="247" t="s">
        <v>1192</v>
      </c>
      <c r="E68" s="247" t="s">
        <v>1192</v>
      </c>
      <c r="F68" s="247" t="s">
        <v>1193</v>
      </c>
      <c r="G68" s="247" t="s">
        <v>1194</v>
      </c>
      <c r="H68" s="247" t="s">
        <v>1195</v>
      </c>
      <c r="I68" s="247" t="s">
        <v>1050</v>
      </c>
      <c r="J68" s="824" t="s">
        <v>1196</v>
      </c>
      <c r="K68" s="824" t="s">
        <v>1171</v>
      </c>
      <c r="L68" s="247" t="s">
        <v>1195</v>
      </c>
      <c r="M68" s="247" t="s">
        <v>498</v>
      </c>
      <c r="N68" s="247" t="s">
        <v>1197</v>
      </c>
      <c r="O68" s="247" t="s">
        <v>904</v>
      </c>
      <c r="P68" s="247" t="s">
        <v>904</v>
      </c>
      <c r="X68" s="943"/>
      <c r="Y68" s="942"/>
      <c r="Z68" s="25"/>
    </row>
    <row r="69" spans="2:26" ht="11.25" customHeight="1">
      <c r="B69" s="437">
        <v>10</v>
      </c>
      <c r="C69" s="903" t="s">
        <v>1198</v>
      </c>
      <c r="D69" s="345"/>
      <c r="E69" s="345"/>
      <c r="F69" s="345"/>
      <c r="G69" s="345"/>
      <c r="H69" s="345"/>
      <c r="I69" s="345"/>
      <c r="J69" s="345"/>
      <c r="K69" s="345"/>
      <c r="L69" s="345"/>
      <c r="M69" s="345"/>
      <c r="N69" s="345"/>
      <c r="O69" s="346"/>
      <c r="P69" s="346"/>
      <c r="R69" s="1507"/>
    </row>
    <row r="70" spans="2:26" ht="11.25" customHeight="1">
      <c r="B70" s="27"/>
      <c r="C70" s="779" t="s">
        <v>1199</v>
      </c>
      <c r="D70" s="347">
        <v>1228.5598796442</v>
      </c>
      <c r="E70" s="347">
        <v>12112.610328999999</v>
      </c>
      <c r="F70" s="347"/>
      <c r="G70" s="347"/>
      <c r="H70" s="347"/>
      <c r="I70" s="347">
        <v>13341.1702086442</v>
      </c>
      <c r="J70" s="347">
        <v>334.67464844538</v>
      </c>
      <c r="K70" s="347"/>
      <c r="L70" s="347"/>
      <c r="M70" s="347">
        <v>334.67464844538</v>
      </c>
      <c r="N70" s="347">
        <v>4183.4331055672501</v>
      </c>
      <c r="O70" s="348">
        <v>0.44147110952567298</v>
      </c>
      <c r="P70" s="348">
        <v>1</v>
      </c>
      <c r="Q70" s="3"/>
      <c r="R70" s="2278"/>
      <c r="V70" s="348"/>
      <c r="W70" s="1505"/>
    </row>
    <row r="71" spans="2:26" ht="11.25" customHeight="1">
      <c r="B71" s="27"/>
      <c r="C71" s="779" t="s">
        <v>2371</v>
      </c>
      <c r="D71" s="347">
        <v>21.7950637053445</v>
      </c>
      <c r="E71" s="347">
        <v>5389.8803420000004</v>
      </c>
      <c r="F71" s="347"/>
      <c r="G71" s="347"/>
      <c r="H71" s="347"/>
      <c r="I71" s="347">
        <v>5411.6754057053404</v>
      </c>
      <c r="J71" s="347">
        <v>167.04058986814701</v>
      </c>
      <c r="K71" s="347"/>
      <c r="L71" s="347"/>
      <c r="M71" s="347">
        <v>167.04058986814701</v>
      </c>
      <c r="N71" s="347">
        <v>2088.0073733518398</v>
      </c>
      <c r="O71" s="348">
        <v>0.22034413089687299</v>
      </c>
      <c r="P71" s="348">
        <v>1</v>
      </c>
      <c r="Q71" s="3"/>
      <c r="R71" s="2278"/>
      <c r="V71" s="348"/>
      <c r="W71" s="1505"/>
    </row>
    <row r="72" spans="2:26" ht="11.25" customHeight="1">
      <c r="B72" s="27"/>
      <c r="C72" s="779" t="s">
        <v>1200</v>
      </c>
      <c r="D72" s="347">
        <v>20.353842704982</v>
      </c>
      <c r="E72" s="347">
        <v>2.3501240000000001</v>
      </c>
      <c r="F72" s="347"/>
      <c r="G72" s="347"/>
      <c r="H72" s="347"/>
      <c r="I72" s="347">
        <v>22.703966704982001</v>
      </c>
      <c r="J72" s="347">
        <v>0.66687003742740003</v>
      </c>
      <c r="K72" s="347"/>
      <c r="L72" s="347"/>
      <c r="M72" s="347">
        <v>0.66687003742740003</v>
      </c>
      <c r="N72" s="347">
        <v>8.3358754678425004</v>
      </c>
      <c r="O72" s="348">
        <v>8.7967181470140199E-4</v>
      </c>
      <c r="P72" s="348">
        <v>2</v>
      </c>
      <c r="Q72" s="3"/>
      <c r="R72" s="2278"/>
      <c r="V72" s="348"/>
      <c r="W72" s="1505"/>
    </row>
    <row r="73" spans="2:26" ht="11.25" customHeight="1">
      <c r="B73" s="27"/>
      <c r="C73" s="779" t="s">
        <v>1222</v>
      </c>
      <c r="D73" s="347">
        <v>276.97186340355302</v>
      </c>
      <c r="E73" s="347">
        <v>17597.127908999999</v>
      </c>
      <c r="F73" s="347"/>
      <c r="G73" s="347"/>
      <c r="H73" s="347"/>
      <c r="I73" s="347">
        <v>17874.099772403599</v>
      </c>
      <c r="J73" s="347">
        <v>731.33946182829504</v>
      </c>
      <c r="K73" s="347"/>
      <c r="L73" s="347"/>
      <c r="M73" s="347">
        <v>731.33946182829504</v>
      </c>
      <c r="N73" s="347">
        <v>9141.7432728536896</v>
      </c>
      <c r="O73" s="348">
        <v>0.96471377546225601</v>
      </c>
      <c r="P73" s="348">
        <v>0.5</v>
      </c>
      <c r="Q73" s="3"/>
      <c r="R73" s="2278"/>
      <c r="V73" s="348"/>
      <c r="W73" s="1505"/>
    </row>
    <row r="74" spans="2:26" ht="11.25" customHeight="1">
      <c r="B74" s="27"/>
      <c r="C74" s="779" t="s">
        <v>1201</v>
      </c>
      <c r="D74" s="347">
        <v>1.4273022496400001</v>
      </c>
      <c r="E74" s="347">
        <v>555.24488599999995</v>
      </c>
      <c r="F74" s="347"/>
      <c r="G74" s="347"/>
      <c r="H74" s="347"/>
      <c r="I74" s="347">
        <v>556.67218824964004</v>
      </c>
      <c r="J74" s="347">
        <v>17.252142878239599</v>
      </c>
      <c r="K74" s="347"/>
      <c r="L74" s="347"/>
      <c r="M74" s="347">
        <v>17.252142878239599</v>
      </c>
      <c r="N74" s="347">
        <v>215.65178597799499</v>
      </c>
      <c r="O74" s="348">
        <v>2.2757393467150701E-2</v>
      </c>
      <c r="P74" s="348">
        <v>1</v>
      </c>
      <c r="Q74" s="3"/>
      <c r="R74" s="2278"/>
      <c r="V74" s="348"/>
      <c r="W74" s="1505"/>
    </row>
    <row r="75" spans="2:26" ht="11.25" customHeight="1">
      <c r="B75" s="27"/>
      <c r="C75" s="779" t="s">
        <v>1202</v>
      </c>
      <c r="D75" s="347">
        <v>8.6173772690685002</v>
      </c>
      <c r="E75" s="347">
        <v>6.2414769999999997</v>
      </c>
      <c r="F75" s="347"/>
      <c r="G75" s="347"/>
      <c r="H75" s="347"/>
      <c r="I75" s="347">
        <v>14.8588542690685</v>
      </c>
      <c r="J75" s="347">
        <v>0.87626504921047998</v>
      </c>
      <c r="K75" s="347"/>
      <c r="L75" s="347"/>
      <c r="M75" s="347">
        <v>0.87626504921047998</v>
      </c>
      <c r="N75" s="347">
        <v>10.953313115130999</v>
      </c>
      <c r="O75" s="348">
        <v>1.1558858889087701E-3</v>
      </c>
      <c r="P75" s="348">
        <v>1.25</v>
      </c>
      <c r="Q75" s="3"/>
      <c r="R75" s="2278"/>
      <c r="V75" s="348"/>
      <c r="W75" s="1505"/>
    </row>
    <row r="76" spans="2:26" ht="11.25" customHeight="1">
      <c r="B76" s="27"/>
      <c r="C76" s="779" t="s">
        <v>1203</v>
      </c>
      <c r="D76" s="347">
        <v>80.154274176124005</v>
      </c>
      <c r="E76" s="347">
        <v>9854.5007509999996</v>
      </c>
      <c r="F76" s="347">
        <v>18.611999999999998</v>
      </c>
      <c r="G76" s="347"/>
      <c r="H76" s="347"/>
      <c r="I76" s="347">
        <v>9953.2670251761192</v>
      </c>
      <c r="J76" s="347">
        <v>253.136481806662</v>
      </c>
      <c r="K76" s="347">
        <v>1.4890000000000001</v>
      </c>
      <c r="L76" s="347"/>
      <c r="M76" s="347">
        <v>254.62548180666201</v>
      </c>
      <c r="N76" s="347">
        <v>3182.8185225832799</v>
      </c>
      <c r="O76" s="348">
        <v>0.33587782788107401</v>
      </c>
      <c r="P76" s="348">
        <v>0.75</v>
      </c>
      <c r="Q76" s="3"/>
      <c r="R76" s="2278"/>
      <c r="V76" s="348"/>
      <c r="W76" s="1505"/>
    </row>
    <row r="77" spans="2:26" ht="11.25" customHeight="1">
      <c r="B77" s="27"/>
      <c r="C77" s="779" t="s">
        <v>814</v>
      </c>
      <c r="D77" s="347">
        <v>6410.1669965973997</v>
      </c>
      <c r="E77" s="347">
        <v>23289.331300000002</v>
      </c>
      <c r="F77" s="347">
        <v>2.9670000000000001</v>
      </c>
      <c r="G77" s="347"/>
      <c r="H77" s="347"/>
      <c r="I77" s="347">
        <v>29702.465296597398</v>
      </c>
      <c r="J77" s="347">
        <v>1134.78432891425</v>
      </c>
      <c r="K77" s="347">
        <v>0.23699999999999999</v>
      </c>
      <c r="L77" s="347"/>
      <c r="M77" s="347">
        <v>1135.02132891425</v>
      </c>
      <c r="N77" s="347">
        <v>14187.7666114282</v>
      </c>
      <c r="O77" s="348">
        <v>1.49721267427538</v>
      </c>
      <c r="P77" s="348">
        <v>2.5</v>
      </c>
      <c r="Q77" s="3"/>
      <c r="R77" s="2278"/>
      <c r="V77" s="348"/>
      <c r="W77" s="1505"/>
    </row>
    <row r="78" spans="2:26" ht="11.25" customHeight="1">
      <c r="B78" s="27"/>
      <c r="C78" s="779" t="s">
        <v>1204</v>
      </c>
      <c r="D78" s="347">
        <v>5251.17513046985</v>
      </c>
      <c r="E78" s="347">
        <v>3.5164650000000002</v>
      </c>
      <c r="F78" s="347"/>
      <c r="G78" s="347"/>
      <c r="H78" s="347"/>
      <c r="I78" s="347">
        <v>5254.6915954698497</v>
      </c>
      <c r="J78" s="347">
        <v>234.75840665366101</v>
      </c>
      <c r="K78" s="347"/>
      <c r="L78" s="347"/>
      <c r="M78" s="347">
        <v>234.75840665366101</v>
      </c>
      <c r="N78" s="347">
        <v>2934.4800831707598</v>
      </c>
      <c r="O78" s="348">
        <v>0.30967106333656103</v>
      </c>
      <c r="P78" s="348">
        <v>1.5</v>
      </c>
      <c r="Q78" s="3"/>
      <c r="R78" s="2278"/>
      <c r="V78" s="348"/>
      <c r="W78" s="1505"/>
    </row>
    <row r="79" spans="2:26" ht="11.25" customHeight="1">
      <c r="B79" s="27"/>
      <c r="C79" s="779" t="s">
        <v>1205</v>
      </c>
      <c r="D79" s="347">
        <v>1003.41212369956</v>
      </c>
      <c r="E79" s="347">
        <v>4461.606984</v>
      </c>
      <c r="F79" s="347"/>
      <c r="G79" s="347"/>
      <c r="H79" s="347"/>
      <c r="I79" s="347">
        <v>5465.0191076995598</v>
      </c>
      <c r="J79" s="347">
        <v>151.555165374865</v>
      </c>
      <c r="K79" s="347"/>
      <c r="L79" s="347"/>
      <c r="M79" s="347">
        <v>151.555165374865</v>
      </c>
      <c r="N79" s="347">
        <v>1894.4395671858201</v>
      </c>
      <c r="O79" s="348">
        <v>0.19991722505180501</v>
      </c>
      <c r="P79" s="348">
        <v>1</v>
      </c>
      <c r="Q79" s="3"/>
      <c r="R79" s="2278"/>
      <c r="V79" s="348"/>
      <c r="W79" s="1505"/>
    </row>
    <row r="80" spans="2:26" ht="11.25" customHeight="1">
      <c r="B80" s="27"/>
      <c r="C80" s="779" t="s">
        <v>1206</v>
      </c>
      <c r="D80" s="347">
        <v>1834.0793609801501</v>
      </c>
      <c r="E80" s="347">
        <v>43669.442734999997</v>
      </c>
      <c r="F80" s="347">
        <v>24.361000000000001</v>
      </c>
      <c r="G80" s="347"/>
      <c r="H80" s="347"/>
      <c r="I80" s="347">
        <v>45527.883095980098</v>
      </c>
      <c r="J80" s="347">
        <v>1226.00734559177</v>
      </c>
      <c r="K80" s="347">
        <v>2.0430000000000001</v>
      </c>
      <c r="L80" s="347"/>
      <c r="M80" s="347">
        <v>1228.0503455917701</v>
      </c>
      <c r="N80" s="347">
        <v>15350.6293198971</v>
      </c>
      <c r="O80" s="348">
        <v>1.61992774517029</v>
      </c>
      <c r="P80" s="348">
        <v>2</v>
      </c>
      <c r="Q80" s="3"/>
      <c r="R80" s="2278"/>
      <c r="V80" s="348"/>
      <c r="W80" s="1505"/>
    </row>
    <row r="81" spans="2:23" ht="11.25" customHeight="1">
      <c r="B81" s="27"/>
      <c r="C81" s="779" t="s">
        <v>1207</v>
      </c>
      <c r="D81" s="347">
        <v>14.089029999999999</v>
      </c>
      <c r="E81" s="347">
        <v>275.31599599999998</v>
      </c>
      <c r="F81" s="347"/>
      <c r="G81" s="347"/>
      <c r="H81" s="347"/>
      <c r="I81" s="347">
        <v>289.40502600000002</v>
      </c>
      <c r="J81" s="347">
        <v>5.6850300000000002</v>
      </c>
      <c r="K81" s="347"/>
      <c r="L81" s="347"/>
      <c r="M81" s="347">
        <v>5.6850300000000002</v>
      </c>
      <c r="N81" s="347">
        <v>71.062874999999991</v>
      </c>
      <c r="O81" s="348">
        <v>7.4991533223238401E-3</v>
      </c>
      <c r="P81" s="348">
        <v>0.5</v>
      </c>
      <c r="Q81" s="3"/>
      <c r="R81" s="2278"/>
      <c r="V81" s="348"/>
      <c r="W81" s="1505"/>
    </row>
    <row r="82" spans="2:23" ht="11.25" customHeight="1">
      <c r="B82" s="27"/>
      <c r="C82" s="779" t="s">
        <v>1208</v>
      </c>
      <c r="D82" s="347">
        <v>1.0010811772315</v>
      </c>
      <c r="E82" s="347">
        <v>1.850241</v>
      </c>
      <c r="F82" s="347"/>
      <c r="G82" s="347"/>
      <c r="H82" s="347"/>
      <c r="I82" s="347">
        <v>2.8513221772314998</v>
      </c>
      <c r="J82" s="347">
        <v>7.5320014178519995E-2</v>
      </c>
      <c r="K82" s="347"/>
      <c r="L82" s="347"/>
      <c r="M82" s="347">
        <v>7.5320014178519995E-2</v>
      </c>
      <c r="N82" s="347">
        <v>0.94150017723150004</v>
      </c>
      <c r="O82" s="348">
        <v>9.9355031471131595E-5</v>
      </c>
      <c r="P82" s="348">
        <v>1.5</v>
      </c>
      <c r="Q82" s="3"/>
      <c r="R82" s="2278"/>
      <c r="V82" s="348"/>
      <c r="W82" s="1505"/>
    </row>
    <row r="83" spans="2:23" ht="11.25" customHeight="1">
      <c r="B83" s="27"/>
      <c r="C83" s="779" t="s">
        <v>2536</v>
      </c>
      <c r="D83" s="347">
        <v>1.684329141002</v>
      </c>
      <c r="E83" s="347">
        <v>116.662623</v>
      </c>
      <c r="F83" s="347"/>
      <c r="G83" s="347"/>
      <c r="H83" s="347"/>
      <c r="I83" s="347">
        <v>118.34695214100201</v>
      </c>
      <c r="J83" s="347">
        <v>0.79082753878376</v>
      </c>
      <c r="K83" s="347"/>
      <c r="L83" s="347"/>
      <c r="M83" s="347">
        <v>0.79082753878376</v>
      </c>
      <c r="N83" s="347">
        <v>9.8853442347969995</v>
      </c>
      <c r="O83" s="348">
        <v>1.04318481430273E-3</v>
      </c>
      <c r="P83" s="348">
        <v>0.5</v>
      </c>
      <c r="Q83" s="3"/>
      <c r="R83" s="2278"/>
      <c r="V83" s="348"/>
      <c r="W83" s="1505"/>
    </row>
    <row r="84" spans="2:23" ht="11.25" customHeight="1">
      <c r="B84" s="27"/>
      <c r="C84" s="779" t="s">
        <v>1209</v>
      </c>
      <c r="D84" s="347">
        <v>9.9910647571875</v>
      </c>
      <c r="E84" s="347">
        <v>3420.7791609999999</v>
      </c>
      <c r="F84" s="347">
        <v>7.9829999999999997</v>
      </c>
      <c r="G84" s="347"/>
      <c r="H84" s="347"/>
      <c r="I84" s="347">
        <v>3438.7532257571902</v>
      </c>
      <c r="J84" s="347">
        <v>107.67624179243499</v>
      </c>
      <c r="K84" s="347">
        <v>0.63900000000000001</v>
      </c>
      <c r="L84" s="347"/>
      <c r="M84" s="347">
        <v>108.315241792435</v>
      </c>
      <c r="N84" s="347">
        <v>1353.9405224054399</v>
      </c>
      <c r="O84" s="348">
        <v>0.14287921178006999</v>
      </c>
      <c r="P84" s="348">
        <v>1.5</v>
      </c>
      <c r="Q84" s="3"/>
      <c r="R84" s="2278"/>
      <c r="V84" s="348"/>
      <c r="W84" s="1505"/>
    </row>
    <row r="85" spans="2:23" ht="11.25" customHeight="1">
      <c r="B85" s="27"/>
      <c r="C85" s="779" t="s">
        <v>1210</v>
      </c>
      <c r="D85" s="347">
        <v>13.457214007779999</v>
      </c>
      <c r="E85" s="347">
        <v>2863.0820950000002</v>
      </c>
      <c r="F85" s="347"/>
      <c r="G85" s="347"/>
      <c r="H85" s="347"/>
      <c r="I85" s="347">
        <v>2876.53930900778</v>
      </c>
      <c r="J85" s="347">
        <v>59.699368163054899</v>
      </c>
      <c r="K85" s="347"/>
      <c r="L85" s="347"/>
      <c r="M85" s="347">
        <v>59.699368163054899</v>
      </c>
      <c r="N85" s="347">
        <v>746.24210203818598</v>
      </c>
      <c r="O85" s="348">
        <v>7.8749754196654601E-2</v>
      </c>
      <c r="P85" s="348">
        <v>2.5</v>
      </c>
      <c r="Q85" s="3"/>
      <c r="R85" s="2278"/>
      <c r="V85" s="348"/>
      <c r="W85" s="1505"/>
    </row>
    <row r="86" spans="2:23" ht="11.25" customHeight="1">
      <c r="B86" s="27"/>
      <c r="C86" s="779" t="s">
        <v>2369</v>
      </c>
      <c r="D86" s="347">
        <v>11.663372000000001</v>
      </c>
      <c r="E86" s="347">
        <v>86.537947000000003</v>
      </c>
      <c r="F86" s="347"/>
      <c r="G86" s="347"/>
      <c r="H86" s="347"/>
      <c r="I86" s="347">
        <v>98.201318999999998</v>
      </c>
      <c r="J86" s="347">
        <v>4.0812489999999997</v>
      </c>
      <c r="K86" s="347"/>
      <c r="L86" s="347"/>
      <c r="M86" s="347">
        <v>4.0812489999999997</v>
      </c>
      <c r="N86" s="347">
        <v>51.015612500000003</v>
      </c>
      <c r="O86" s="348">
        <v>5.3835972717084799E-3</v>
      </c>
      <c r="P86" s="348">
        <v>1</v>
      </c>
      <c r="Q86" s="3"/>
      <c r="R86" s="2278"/>
      <c r="V86" s="348"/>
      <c r="W86" s="1505"/>
    </row>
    <row r="87" spans="2:23" ht="11.25" customHeight="1">
      <c r="B87" s="27"/>
      <c r="C87" s="779" t="s">
        <v>1218</v>
      </c>
      <c r="D87" s="347">
        <v>13220.439669408601</v>
      </c>
      <c r="E87" s="347">
        <v>10.409608</v>
      </c>
      <c r="F87" s="347"/>
      <c r="G87" s="347"/>
      <c r="H87" s="347"/>
      <c r="I87" s="347">
        <v>13230.849277408601</v>
      </c>
      <c r="J87" s="347">
        <v>622.69992286556601</v>
      </c>
      <c r="K87" s="347"/>
      <c r="L87" s="347"/>
      <c r="M87" s="347">
        <v>622.69992286556601</v>
      </c>
      <c r="N87" s="347">
        <v>7783.7490358195801</v>
      </c>
      <c r="O87" s="348">
        <v>0.82140678155930702</v>
      </c>
      <c r="P87" s="348">
        <v>1</v>
      </c>
      <c r="Q87" s="3"/>
      <c r="R87" s="2278"/>
      <c r="V87" s="348"/>
      <c r="W87" s="1505"/>
    </row>
    <row r="88" spans="2:23" ht="11.25" customHeight="1">
      <c r="B88" s="27"/>
      <c r="C88" s="779" t="s">
        <v>1211</v>
      </c>
      <c r="D88" s="347">
        <v>439.05979412588999</v>
      </c>
      <c r="E88" s="347">
        <v>28342.219389999998</v>
      </c>
      <c r="F88" s="347"/>
      <c r="G88" s="347"/>
      <c r="H88" s="347"/>
      <c r="I88" s="347">
        <v>28781.279184125899</v>
      </c>
      <c r="J88" s="347">
        <v>656.92493076729102</v>
      </c>
      <c r="K88" s="347"/>
      <c r="L88" s="347"/>
      <c r="M88" s="347">
        <v>656.92493076729102</v>
      </c>
      <c r="N88" s="347">
        <v>8211.5616345911294</v>
      </c>
      <c r="O88" s="942">
        <v>0.86655317158940004</v>
      </c>
      <c r="P88" s="942">
        <v>0.5</v>
      </c>
      <c r="Q88" s="3"/>
      <c r="R88" s="2278"/>
      <c r="V88" s="942"/>
      <c r="W88" s="1506"/>
    </row>
    <row r="89" spans="2:23" ht="11.25" customHeight="1">
      <c r="B89" s="27"/>
      <c r="C89" s="779" t="s">
        <v>2537</v>
      </c>
      <c r="D89" s="347">
        <v>6289.0561465302299</v>
      </c>
      <c r="E89" s="347">
        <v>4.44069</v>
      </c>
      <c r="F89" s="347"/>
      <c r="G89" s="347"/>
      <c r="H89" s="347"/>
      <c r="I89" s="347">
        <v>6293.4968365302302</v>
      </c>
      <c r="J89" s="347">
        <v>296.56904901727103</v>
      </c>
      <c r="K89" s="347"/>
      <c r="L89" s="347"/>
      <c r="M89" s="347">
        <v>296.56904901727103</v>
      </c>
      <c r="N89" s="347">
        <v>3707.1131127158797</v>
      </c>
      <c r="O89" s="942">
        <v>0.39120581056498999</v>
      </c>
      <c r="P89" s="942">
        <v>0.5</v>
      </c>
      <c r="Q89" s="3"/>
      <c r="R89" s="2278"/>
      <c r="V89" s="942"/>
      <c r="W89" s="1506"/>
    </row>
    <row r="90" spans="2:23" ht="11.25" customHeight="1">
      <c r="B90" s="27"/>
      <c r="C90" s="779" t="s">
        <v>1212</v>
      </c>
      <c r="D90" s="347">
        <v>252.10187689090401</v>
      </c>
      <c r="E90" s="347">
        <v>14938.357266999999</v>
      </c>
      <c r="F90" s="347">
        <v>3.234</v>
      </c>
      <c r="G90" s="347"/>
      <c r="H90" s="347"/>
      <c r="I90" s="347">
        <v>15193.6931438909</v>
      </c>
      <c r="J90" s="347">
        <v>356.48686701166002</v>
      </c>
      <c r="K90" s="347">
        <v>0.25900000000000001</v>
      </c>
      <c r="L90" s="347"/>
      <c r="M90" s="347">
        <v>356.74586701165998</v>
      </c>
      <c r="N90" s="347">
        <v>4459.3233376457501</v>
      </c>
      <c r="O90" s="942">
        <v>0.47058537137460799</v>
      </c>
      <c r="P90" s="942">
        <v>2</v>
      </c>
      <c r="Q90" s="3"/>
      <c r="R90" s="2278"/>
      <c r="V90" s="942"/>
      <c r="W90" s="1506"/>
    </row>
    <row r="91" spans="2:23" ht="11.25" customHeight="1">
      <c r="B91" s="27"/>
      <c r="C91" s="779" t="s">
        <v>808</v>
      </c>
      <c r="D91" s="347">
        <v>266819.487306703</v>
      </c>
      <c r="E91" s="347">
        <v>1660796.974526</v>
      </c>
      <c r="F91" s="347">
        <v>805.43471</v>
      </c>
      <c r="G91" s="347"/>
      <c r="H91" s="347">
        <v>15999.647000000001</v>
      </c>
      <c r="I91" s="347">
        <v>1944421.5435426999</v>
      </c>
      <c r="J91" s="347">
        <v>53988.976440628699</v>
      </c>
      <c r="K91" s="347">
        <v>65.035768000000004</v>
      </c>
      <c r="L91" s="347">
        <v>125.682</v>
      </c>
      <c r="M91" s="347">
        <v>54179.694208628702</v>
      </c>
      <c r="N91" s="347">
        <v>677246.1776078589</v>
      </c>
      <c r="O91" s="942">
        <v>71.468722913885699</v>
      </c>
      <c r="P91" s="942">
        <v>2.5</v>
      </c>
      <c r="Q91" s="3"/>
      <c r="R91" s="2278"/>
      <c r="V91" s="942"/>
      <c r="W91" s="1506"/>
    </row>
    <row r="92" spans="2:23" ht="11.25" customHeight="1">
      <c r="B92" s="27"/>
      <c r="C92" s="779" t="s">
        <v>2370</v>
      </c>
      <c r="D92" s="347">
        <v>1.5683457723150001</v>
      </c>
      <c r="E92" s="347">
        <v>2.0369489999999999</v>
      </c>
      <c r="F92" s="347"/>
      <c r="G92" s="347"/>
      <c r="H92" s="347"/>
      <c r="I92" s="347">
        <v>3.6052947723150002</v>
      </c>
      <c r="J92" s="347">
        <v>0.16737404253556001</v>
      </c>
      <c r="K92" s="347"/>
      <c r="L92" s="347"/>
      <c r="M92" s="347">
        <v>0.16737404253556001</v>
      </c>
      <c r="N92" s="347">
        <v>2.0921755316945001</v>
      </c>
      <c r="O92" s="942">
        <v>2.2078399008471699E-4</v>
      </c>
      <c r="P92" s="942">
        <v>1</v>
      </c>
      <c r="Q92" s="3"/>
      <c r="R92" s="2278"/>
      <c r="S92" s="3"/>
      <c r="T92" s="3"/>
      <c r="U92" s="3"/>
      <c r="V92" s="942"/>
      <c r="W92" s="1506"/>
    </row>
    <row r="93" spans="2:23" ht="11.25" customHeight="1">
      <c r="B93" s="27"/>
      <c r="C93" s="779" t="s">
        <v>809</v>
      </c>
      <c r="D93" s="347">
        <v>75078.715054718006</v>
      </c>
      <c r="E93" s="347">
        <v>100299.277284</v>
      </c>
      <c r="F93" s="347">
        <v>36.881</v>
      </c>
      <c r="G93" s="347"/>
      <c r="H93" s="347"/>
      <c r="I93" s="347">
        <v>175414.873338718</v>
      </c>
      <c r="J93" s="347">
        <v>8107.5133152601402</v>
      </c>
      <c r="K93" s="347">
        <v>3.4780000000000002</v>
      </c>
      <c r="L93" s="347"/>
      <c r="M93" s="347">
        <v>8110.9913152601403</v>
      </c>
      <c r="N93" s="347">
        <v>101387.39144075199</v>
      </c>
      <c r="O93" s="942">
        <v>10.6992518015161</v>
      </c>
      <c r="P93" s="942">
        <v>2</v>
      </c>
      <c r="Q93" s="3"/>
      <c r="R93" s="2278"/>
      <c r="S93" s="3"/>
      <c r="T93" s="3"/>
      <c r="U93" s="3"/>
      <c r="V93" s="942"/>
      <c r="W93" s="1506"/>
    </row>
    <row r="94" spans="2:23" ht="11.25" customHeight="1">
      <c r="B94" s="27"/>
      <c r="C94" s="779" t="s">
        <v>1213</v>
      </c>
      <c r="D94" s="347">
        <v>0.1012505575655</v>
      </c>
      <c r="E94" s="347">
        <v>0.11035300000000001</v>
      </c>
      <c r="F94" s="347"/>
      <c r="G94" s="347"/>
      <c r="H94" s="347"/>
      <c r="I94" s="347">
        <v>0.21160355756550001</v>
      </c>
      <c r="J94" s="347">
        <v>8.7191843207599998E-3</v>
      </c>
      <c r="K94" s="347"/>
      <c r="L94" s="347"/>
      <c r="M94" s="347">
        <v>8.7191843207599998E-3</v>
      </c>
      <c r="N94" s="347">
        <v>0.10898980400950001</v>
      </c>
      <c r="O94" s="942">
        <v>1.15015224311888E-5</v>
      </c>
      <c r="P94" s="942">
        <v>0.5</v>
      </c>
      <c r="Q94" s="3"/>
      <c r="R94" s="2278"/>
      <c r="S94" s="3"/>
      <c r="T94" s="3"/>
      <c r="U94" s="3"/>
      <c r="V94" s="942"/>
      <c r="W94" s="1506"/>
    </row>
    <row r="95" spans="2:23" ht="11.25" customHeight="1">
      <c r="B95" s="27"/>
      <c r="C95" s="779" t="s">
        <v>1214</v>
      </c>
      <c r="D95" s="347">
        <v>0.33390036868700002</v>
      </c>
      <c r="E95" s="347">
        <v>6.0197760000000002</v>
      </c>
      <c r="F95" s="347"/>
      <c r="G95" s="347"/>
      <c r="H95" s="347"/>
      <c r="I95" s="347">
        <v>6.3536763686870001</v>
      </c>
      <c r="J95" s="347">
        <v>0.16559662385488</v>
      </c>
      <c r="K95" s="347"/>
      <c r="L95" s="347"/>
      <c r="M95" s="347">
        <v>0.16559662385488</v>
      </c>
      <c r="N95" s="347">
        <v>2.069957798186</v>
      </c>
      <c r="O95" s="942">
        <v>2.1843938764561199E-4</v>
      </c>
      <c r="P95" s="942">
        <v>1.5</v>
      </c>
      <c r="Q95" s="3"/>
      <c r="R95" s="2278"/>
      <c r="S95" s="3"/>
      <c r="T95" s="3"/>
      <c r="U95" s="3"/>
      <c r="V95" s="942"/>
      <c r="W95" s="1506"/>
    </row>
    <row r="96" spans="2:23" ht="11.25" customHeight="1">
      <c r="B96" s="27"/>
      <c r="C96" s="779" t="s">
        <v>2538</v>
      </c>
      <c r="D96" s="347">
        <v>6.2225064062050004</v>
      </c>
      <c r="E96" s="347">
        <v>11.051187000000001</v>
      </c>
      <c r="F96" s="347"/>
      <c r="G96" s="347"/>
      <c r="H96" s="347"/>
      <c r="I96" s="347">
        <v>17.273693406204998</v>
      </c>
      <c r="J96" s="347">
        <v>0.55685834028448</v>
      </c>
      <c r="K96" s="347"/>
      <c r="L96" s="347"/>
      <c r="M96" s="347">
        <v>0.55685834028448</v>
      </c>
      <c r="N96" s="347">
        <v>6.9607292535559999</v>
      </c>
      <c r="O96" s="942">
        <v>7.3455479964188396E-4</v>
      </c>
      <c r="P96" s="942">
        <v>1</v>
      </c>
      <c r="Q96" s="3"/>
      <c r="R96" s="2278"/>
      <c r="S96" s="3"/>
      <c r="T96" s="3"/>
      <c r="U96" s="3"/>
      <c r="V96" s="942"/>
      <c r="W96" s="1506"/>
    </row>
    <row r="97" spans="2:18" ht="11.25" customHeight="1">
      <c r="B97" s="831"/>
      <c r="C97" s="715" t="s">
        <v>1215</v>
      </c>
      <c r="D97" s="767">
        <f>SUM(D70:D96)</f>
        <v>378295.68515746453</v>
      </c>
      <c r="E97" s="767">
        <f t="shared" ref="E97:O97" si="9">SUM(E70:E96)</f>
        <v>1928116.9783950001</v>
      </c>
      <c r="F97" s="767">
        <f t="shared" si="9"/>
        <v>899.47271000000001</v>
      </c>
      <c r="G97" s="767">
        <f t="shared" si="9"/>
        <v>0</v>
      </c>
      <c r="H97" s="767">
        <f t="shared" si="9"/>
        <v>15999.647000000001</v>
      </c>
      <c r="I97" s="767">
        <f t="shared" si="9"/>
        <v>2323311.783262461</v>
      </c>
      <c r="J97" s="767">
        <f t="shared" si="9"/>
        <v>68460.168816697973</v>
      </c>
      <c r="K97" s="767">
        <f t="shared" si="9"/>
        <v>73.180768</v>
      </c>
      <c r="L97" s="767">
        <f t="shared" si="9"/>
        <v>125.682</v>
      </c>
      <c r="M97" s="767">
        <f t="shared" si="9"/>
        <v>68659.031584697979</v>
      </c>
      <c r="N97" s="767">
        <f t="shared" si="9"/>
        <v>858237.89480872534</v>
      </c>
      <c r="O97" s="1772">
        <f t="shared" si="9"/>
        <v>90.568493889377123</v>
      </c>
      <c r="P97" s="1510"/>
      <c r="R97" s="1508"/>
    </row>
    <row r="98" spans="2:18" ht="11.25" customHeight="1">
      <c r="B98" s="179">
        <v>10</v>
      </c>
      <c r="C98" s="903" t="s">
        <v>1216</v>
      </c>
      <c r="D98" s="345"/>
      <c r="E98" s="345"/>
      <c r="F98" s="345"/>
      <c r="G98" s="345"/>
      <c r="H98" s="345"/>
      <c r="I98" s="345"/>
      <c r="J98" s="345"/>
      <c r="K98" s="345"/>
      <c r="L98" s="345"/>
      <c r="M98" s="345"/>
      <c r="N98" s="345"/>
      <c r="O98" s="346"/>
      <c r="P98" s="346"/>
    </row>
    <row r="99" spans="2:18" ht="11.25" customHeight="1">
      <c r="B99" s="179"/>
      <c r="C99" s="779" t="s">
        <v>1217</v>
      </c>
      <c r="D99" s="347">
        <v>11748.392320094499</v>
      </c>
      <c r="E99" s="347">
        <v>8029.7443709999998</v>
      </c>
      <c r="F99" s="347">
        <v>0</v>
      </c>
      <c r="G99" s="347">
        <v>0</v>
      </c>
      <c r="H99" s="347">
        <v>0</v>
      </c>
      <c r="I99" s="347">
        <v>19778.1366910945</v>
      </c>
      <c r="J99" s="347">
        <v>1085.1230687453799</v>
      </c>
      <c r="K99" s="347">
        <v>0</v>
      </c>
      <c r="L99" s="347">
        <v>0</v>
      </c>
      <c r="M99" s="347">
        <v>1085.1230687453799</v>
      </c>
      <c r="N99" s="347">
        <v>13564.038359317299</v>
      </c>
      <c r="O99" s="348">
        <v>1.4313916137842999</v>
      </c>
      <c r="P99" s="2281"/>
    </row>
    <row r="100" spans="2:18" ht="11.25" customHeight="1">
      <c r="B100" s="303"/>
      <c r="C100" s="779" t="s">
        <v>1219</v>
      </c>
      <c r="D100" s="347">
        <v>3526.0961561682998</v>
      </c>
      <c r="E100" s="347">
        <v>7379.1098979999997</v>
      </c>
      <c r="F100" s="347">
        <v>0</v>
      </c>
      <c r="G100" s="347">
        <v>0</v>
      </c>
      <c r="H100" s="347">
        <v>0</v>
      </c>
      <c r="I100" s="347">
        <v>10905.2060541683</v>
      </c>
      <c r="J100" s="347">
        <v>635.82573203950506</v>
      </c>
      <c r="K100" s="347">
        <v>0</v>
      </c>
      <c r="L100" s="347">
        <v>0</v>
      </c>
      <c r="M100" s="347">
        <v>635.82573203950506</v>
      </c>
      <c r="N100" s="347">
        <v>7947.82165049382</v>
      </c>
      <c r="O100" s="943">
        <v>0.83872110628141705</v>
      </c>
      <c r="P100" s="2272"/>
    </row>
    <row r="101" spans="2:18" ht="11.25" customHeight="1">
      <c r="B101" s="303"/>
      <c r="C101" s="779" t="s">
        <v>811</v>
      </c>
      <c r="D101" s="347">
        <v>1176.6451349336601</v>
      </c>
      <c r="E101" s="347">
        <v>101904.59617400001</v>
      </c>
      <c r="F101" s="347">
        <v>50.743000000000002</v>
      </c>
      <c r="G101" s="347">
        <v>0</v>
      </c>
      <c r="H101" s="347">
        <v>0</v>
      </c>
      <c r="I101" s="347">
        <v>103131.984308934</v>
      </c>
      <c r="J101" s="347">
        <v>2846.4779492170001</v>
      </c>
      <c r="K101" s="347">
        <v>4.0590000000000002</v>
      </c>
      <c r="L101" s="347">
        <v>0</v>
      </c>
      <c r="M101" s="347">
        <v>2850.5369492169998</v>
      </c>
      <c r="N101" s="347">
        <v>35631.711865212499</v>
      </c>
      <c r="O101" s="943">
        <v>3.7601584570578401</v>
      </c>
      <c r="P101" s="2272"/>
    </row>
    <row r="102" spans="2:18" ht="11.25" customHeight="1">
      <c r="B102" s="303"/>
      <c r="C102" s="779" t="s">
        <v>1220</v>
      </c>
      <c r="D102" s="347">
        <v>4311.2573372844381</v>
      </c>
      <c r="E102" s="347">
        <v>18529.24549999999</v>
      </c>
      <c r="F102" s="347">
        <v>0</v>
      </c>
      <c r="G102" s="347">
        <v>0</v>
      </c>
      <c r="H102" s="347">
        <v>0</v>
      </c>
      <c r="I102" s="347">
        <v>22840.502837284468</v>
      </c>
      <c r="J102" s="347">
        <v>721.98422461824794</v>
      </c>
      <c r="K102" s="347">
        <v>0</v>
      </c>
      <c r="L102" s="347">
        <v>0</v>
      </c>
      <c r="M102" s="347">
        <v>721.98422461824885</v>
      </c>
      <c r="N102" s="347">
        <v>9024.8028077280978</v>
      </c>
      <c r="O102" s="943">
        <v>0.95237323228045057</v>
      </c>
      <c r="P102" s="2272"/>
    </row>
    <row r="103" spans="2:18" ht="11.25" customHeight="1">
      <c r="B103" s="920"/>
      <c r="C103" s="715" t="s">
        <v>1215</v>
      </c>
      <c r="D103" s="767">
        <f>SUM(D99:D102)</f>
        <v>20762.390948480897</v>
      </c>
      <c r="E103" s="767">
        <f t="shared" ref="E103:N103" si="10">SUM(E99:E102)</f>
        <v>135842.695943</v>
      </c>
      <c r="F103" s="767">
        <f t="shared" si="10"/>
        <v>50.743000000000002</v>
      </c>
      <c r="G103" s="767">
        <f t="shared" si="10"/>
        <v>0</v>
      </c>
      <c r="H103" s="767">
        <f t="shared" si="10"/>
        <v>0</v>
      </c>
      <c r="I103" s="767">
        <f t="shared" si="10"/>
        <v>156655.82989148126</v>
      </c>
      <c r="J103" s="767">
        <f t="shared" si="10"/>
        <v>5289.4109746201329</v>
      </c>
      <c r="K103" s="767">
        <f t="shared" si="10"/>
        <v>4.0590000000000002</v>
      </c>
      <c r="L103" s="767">
        <f t="shared" si="10"/>
        <v>0</v>
      </c>
      <c r="M103" s="767">
        <f t="shared" si="10"/>
        <v>5293.4699746201331</v>
      </c>
      <c r="N103" s="767">
        <f t="shared" si="10"/>
        <v>66168.374682751717</v>
      </c>
      <c r="O103" s="1772">
        <f>SUM(O99:O102)</f>
        <v>6.9826444094040081</v>
      </c>
      <c r="P103" s="1511"/>
    </row>
    <row r="104" spans="2:18" ht="11.25" customHeight="1">
      <c r="B104" s="179">
        <v>10</v>
      </c>
      <c r="C104" s="903" t="s">
        <v>1221</v>
      </c>
      <c r="D104" s="345"/>
      <c r="E104" s="345"/>
      <c r="F104" s="345"/>
      <c r="G104" s="345"/>
      <c r="H104" s="345"/>
      <c r="I104" s="345"/>
      <c r="J104" s="345"/>
      <c r="K104" s="345"/>
      <c r="L104" s="345"/>
      <c r="M104" s="345"/>
      <c r="N104" s="345"/>
      <c r="O104" s="346"/>
      <c r="P104" s="346"/>
    </row>
    <row r="105" spans="2:18" ht="11.25" customHeight="1">
      <c r="B105" s="303"/>
      <c r="C105" s="779" t="s">
        <v>3092</v>
      </c>
      <c r="D105" s="347">
        <v>729.3715359335755</v>
      </c>
      <c r="E105" s="347">
        <v>59327.201887999996</v>
      </c>
      <c r="F105" s="347">
        <v>194.48099999999999</v>
      </c>
      <c r="G105" s="347">
        <v>0</v>
      </c>
      <c r="H105" s="347">
        <v>0</v>
      </c>
      <c r="I105" s="347">
        <v>60251.054423933594</v>
      </c>
      <c r="J105" s="347">
        <v>1840.7035410121139</v>
      </c>
      <c r="K105" s="347">
        <v>15.753</v>
      </c>
      <c r="L105" s="347">
        <v>0</v>
      </c>
      <c r="M105" s="347">
        <v>1856.456541012114</v>
      </c>
      <c r="N105" s="347">
        <v>23205.706762651444</v>
      </c>
      <c r="O105" s="943">
        <v>2.4488617012189615</v>
      </c>
      <c r="P105" s="942">
        <v>2.5</v>
      </c>
      <c r="Q105" s="3"/>
      <c r="R105" s="1508"/>
    </row>
    <row r="106" spans="2:18" ht="11.25" customHeight="1">
      <c r="B106" s="920"/>
      <c r="C106" s="715" t="s">
        <v>1215</v>
      </c>
      <c r="D106" s="767">
        <v>729.3715359335755</v>
      </c>
      <c r="E106" s="767">
        <v>59327.201887999996</v>
      </c>
      <c r="F106" s="767">
        <v>194.48099999999999</v>
      </c>
      <c r="G106" s="767">
        <v>0</v>
      </c>
      <c r="H106" s="767">
        <v>0</v>
      </c>
      <c r="I106" s="767">
        <v>60251.054423933594</v>
      </c>
      <c r="J106" s="767">
        <v>1840.7035410121139</v>
      </c>
      <c r="K106" s="767">
        <v>15.753</v>
      </c>
      <c r="L106" s="767">
        <v>0</v>
      </c>
      <c r="M106" s="767">
        <v>1856.456541012114</v>
      </c>
      <c r="N106" s="767">
        <v>23205.706762651444</v>
      </c>
      <c r="O106" s="1500">
        <v>2.4488617012189615</v>
      </c>
      <c r="P106" s="1512">
        <v>0</v>
      </c>
      <c r="Q106" s="1501"/>
      <c r="R106" s="901"/>
    </row>
    <row r="107" spans="2:18" s="34" customFormat="1" ht="11.25" customHeight="1">
      <c r="B107" s="921"/>
      <c r="C107" s="781" t="s">
        <v>498</v>
      </c>
      <c r="D107" s="782">
        <f>D97+D103+D106</f>
        <v>399787.44764187897</v>
      </c>
      <c r="E107" s="782">
        <f t="shared" ref="E107:F107" si="11">E97+E103+E106</f>
        <v>2123286.876226</v>
      </c>
      <c r="F107" s="782">
        <f t="shared" si="11"/>
        <v>1144.6967100000002</v>
      </c>
      <c r="G107" s="782"/>
      <c r="H107" s="782">
        <f>H97+H103+H106</f>
        <v>15999.647000000001</v>
      </c>
      <c r="I107" s="782">
        <f t="shared" ref="I107:J107" si="12">I97+I103+I106</f>
        <v>2540218.6675778758</v>
      </c>
      <c r="J107" s="782">
        <f t="shared" si="12"/>
        <v>75590.283332330218</v>
      </c>
      <c r="K107" s="782">
        <f>K97+K103+K106</f>
        <v>92.992767999999998</v>
      </c>
      <c r="L107" s="782">
        <f t="shared" ref="L107:M107" si="13">L97+L103+L106</f>
        <v>125.682</v>
      </c>
      <c r="M107" s="782">
        <f t="shared" si="13"/>
        <v>75808.95810033023</v>
      </c>
      <c r="N107" s="782">
        <f>N97+N103+N106</f>
        <v>947611.9762541285</v>
      </c>
      <c r="O107" s="782">
        <f t="shared" ref="O107" si="14">O97+O103+O106</f>
        <v>100.00000000000009</v>
      </c>
      <c r="P107" s="2280">
        <v>2.1808000000000001</v>
      </c>
      <c r="Q107" s="3"/>
      <c r="R107" s="901"/>
    </row>
    <row r="108" spans="2:18" ht="11.25" customHeight="1">
      <c r="B108" s="303"/>
      <c r="C108" s="779"/>
      <c r="D108" s="347"/>
      <c r="E108" s="347"/>
      <c r="F108" s="347"/>
      <c r="G108" s="347"/>
      <c r="H108" s="347"/>
      <c r="I108" s="347"/>
      <c r="J108" s="347"/>
      <c r="K108" s="347"/>
      <c r="L108" s="347"/>
      <c r="M108" s="347"/>
      <c r="N108" s="347"/>
      <c r="O108" s="780"/>
      <c r="P108" s="780"/>
      <c r="Q108" s="3"/>
    </row>
    <row r="109" spans="2:18" ht="22.5" customHeight="1">
      <c r="B109" s="303"/>
      <c r="C109" s="2500" t="s">
        <v>1223</v>
      </c>
      <c r="D109" s="2500"/>
      <c r="E109" s="2500"/>
      <c r="F109" s="2500"/>
      <c r="G109" s="2500"/>
      <c r="H109" s="2500"/>
      <c r="I109" s="2500"/>
      <c r="J109" s="2500"/>
      <c r="K109" s="2500"/>
      <c r="L109" s="2500"/>
      <c r="M109" s="2500"/>
      <c r="N109" s="2500"/>
      <c r="O109" s="2500"/>
      <c r="P109" s="2500"/>
      <c r="Q109" s="3"/>
      <c r="R109" s="1509"/>
    </row>
    <row r="110" spans="2:18" ht="11.25" customHeight="1">
      <c r="B110" s="2565"/>
      <c r="C110" s="2565"/>
      <c r="D110" s="248"/>
      <c r="E110" s="248"/>
      <c r="F110" s="248"/>
      <c r="G110" s="248"/>
      <c r="H110" s="248"/>
      <c r="I110" s="248"/>
      <c r="J110" s="248"/>
      <c r="K110" s="248"/>
      <c r="L110" s="248"/>
      <c r="M110" s="248"/>
      <c r="N110" s="248"/>
      <c r="O110" s="248"/>
      <c r="P110" s="248"/>
    </row>
    <row r="111" spans="2:18" s="424" customFormat="1" ht="11.1" customHeight="1">
      <c r="B111" s="13"/>
      <c r="C111" s="823"/>
      <c r="H111" s="247"/>
      <c r="I111" s="247"/>
      <c r="J111" s="2419"/>
      <c r="K111" s="2419"/>
      <c r="L111" s="2419"/>
      <c r="M111" s="2419"/>
      <c r="N111" s="247"/>
      <c r="O111" s="247"/>
      <c r="P111" s="247"/>
    </row>
    <row r="112" spans="2:18" s="65" customFormat="1" ht="11.1" customHeight="1">
      <c r="B112" s="825"/>
      <c r="C112" s="826"/>
      <c r="D112" s="250"/>
      <c r="E112" s="250"/>
      <c r="F112" s="2521"/>
      <c r="G112" s="2521"/>
      <c r="H112" s="250"/>
      <c r="I112" s="250"/>
      <c r="J112" s="250"/>
      <c r="K112" s="250"/>
      <c r="L112" s="250"/>
      <c r="M112" s="250"/>
      <c r="N112" s="250"/>
      <c r="O112" s="250"/>
      <c r="P112" s="250"/>
    </row>
    <row r="113" spans="2:18" s="65" customFormat="1" ht="11.25" customHeight="1">
      <c r="B113" s="825"/>
      <c r="C113" s="826"/>
      <c r="D113" s="2566"/>
      <c r="E113" s="2566"/>
      <c r="F113" s="2563"/>
      <c r="G113" s="2563"/>
      <c r="H113" s="247"/>
      <c r="I113" s="250"/>
      <c r="J113" s="250"/>
      <c r="K113" s="250"/>
      <c r="L113" s="247"/>
      <c r="M113" s="250"/>
      <c r="N113" s="250"/>
      <c r="O113" s="250"/>
      <c r="P113" s="250"/>
    </row>
    <row r="114" spans="2:18" s="65" customFormat="1" ht="11.25" customHeight="1">
      <c r="B114" s="825"/>
      <c r="C114" s="779"/>
      <c r="D114" s="250"/>
      <c r="E114" s="250"/>
      <c r="F114" s="250"/>
      <c r="G114" s="250"/>
      <c r="H114" s="250"/>
      <c r="I114" s="250"/>
      <c r="J114" s="250"/>
      <c r="K114" s="250"/>
      <c r="L114" s="344"/>
      <c r="M114" s="250"/>
      <c r="N114" s="250"/>
      <c r="O114" s="250"/>
      <c r="P114" s="250"/>
    </row>
    <row r="115" spans="2:18" s="65" customFormat="1" ht="11.25" customHeight="1">
      <c r="B115" s="825"/>
      <c r="C115" s="826"/>
      <c r="D115" s="250"/>
      <c r="E115" s="250"/>
      <c r="F115" s="250"/>
      <c r="G115" s="250"/>
      <c r="H115" s="250"/>
      <c r="I115" s="250"/>
      <c r="J115" s="250"/>
      <c r="K115" s="250"/>
      <c r="L115" s="250"/>
      <c r="M115" s="250"/>
      <c r="N115" s="250"/>
      <c r="O115" s="250"/>
      <c r="P115" s="250"/>
    </row>
    <row r="116" spans="2:18" s="65" customFormat="1" ht="11.25" customHeight="1">
      <c r="B116" s="825"/>
      <c r="C116" s="826"/>
      <c r="D116" s="250"/>
      <c r="E116" s="250"/>
      <c r="F116" s="250"/>
      <c r="G116" s="250"/>
      <c r="H116" s="250"/>
      <c r="J116" s="250"/>
      <c r="K116" s="250"/>
      <c r="L116" s="250"/>
      <c r="M116" s="250"/>
      <c r="N116" s="250"/>
      <c r="O116" s="250"/>
      <c r="P116" s="250"/>
    </row>
    <row r="117" spans="2:18" s="424" customFormat="1" ht="11.25" customHeight="1">
      <c r="B117" s="2564"/>
      <c r="C117" s="2564"/>
      <c r="D117" s="247"/>
      <c r="E117" s="247"/>
      <c r="F117" s="247"/>
      <c r="G117" s="247"/>
      <c r="H117" s="247"/>
      <c r="I117" s="247"/>
      <c r="J117" s="824"/>
      <c r="K117" s="824"/>
      <c r="L117" s="247"/>
      <c r="M117" s="247"/>
      <c r="N117" s="247"/>
      <c r="O117" s="247"/>
      <c r="P117" s="247"/>
    </row>
    <row r="118" spans="2:18" ht="11.25" customHeight="1">
      <c r="B118" s="1929"/>
      <c r="C118" s="1930"/>
      <c r="D118" s="1931"/>
      <c r="E118" s="1931"/>
      <c r="F118" s="1931"/>
      <c r="G118" s="1931"/>
      <c r="H118" s="1931"/>
      <c r="I118" s="1931"/>
      <c r="J118" s="1931"/>
      <c r="K118" s="1931"/>
      <c r="L118" s="1931"/>
      <c r="M118" s="1931"/>
      <c r="N118" s="1931"/>
      <c r="O118" s="1932"/>
      <c r="P118" s="1932"/>
      <c r="R118" s="1933"/>
    </row>
    <row r="119" spans="2:18" ht="11.25" customHeight="1">
      <c r="B119" s="27"/>
      <c r="C119" s="405"/>
      <c r="D119" s="1934"/>
      <c r="E119" s="1934"/>
      <c r="F119" s="1934"/>
      <c r="G119" s="1934"/>
      <c r="H119" s="1934"/>
      <c r="I119" s="1934"/>
      <c r="J119" s="1934"/>
      <c r="K119" s="1934"/>
      <c r="L119" s="1934"/>
      <c r="M119" s="1934"/>
      <c r="N119" s="1934"/>
      <c r="O119" s="1928"/>
      <c r="P119" s="1935"/>
    </row>
    <row r="120" spans="2:18" ht="11.25" customHeight="1">
      <c r="B120" s="27"/>
      <c r="C120" s="405"/>
      <c r="D120" s="1934"/>
      <c r="E120" s="1934"/>
      <c r="F120" s="1934"/>
      <c r="G120" s="1934"/>
      <c r="H120" s="1934"/>
      <c r="I120" s="1934"/>
      <c r="J120" s="1934"/>
      <c r="K120" s="1934"/>
      <c r="L120" s="1934"/>
      <c r="M120" s="1934"/>
      <c r="N120" s="1934"/>
      <c r="O120" s="1928"/>
      <c r="P120" s="1935"/>
      <c r="R120" s="1508"/>
    </row>
    <row r="121" spans="2:18" ht="11.25" customHeight="1">
      <c r="B121" s="27"/>
      <c r="C121" s="405"/>
      <c r="D121" s="1934"/>
      <c r="E121" s="1934"/>
      <c r="F121" s="1934"/>
      <c r="G121" s="1934"/>
      <c r="H121" s="1934"/>
      <c r="I121" s="1934"/>
      <c r="J121" s="1934"/>
      <c r="K121" s="1934"/>
      <c r="L121" s="1934"/>
      <c r="M121" s="1934"/>
      <c r="N121" s="1934"/>
      <c r="O121" s="1928"/>
      <c r="P121" s="1935"/>
      <c r="R121" s="1508"/>
    </row>
    <row r="122" spans="2:18" ht="11.25" customHeight="1">
      <c r="B122" s="27"/>
      <c r="C122" s="405"/>
      <c r="D122" s="1934"/>
      <c r="E122" s="1934"/>
      <c r="F122" s="1934"/>
      <c r="G122" s="1934"/>
      <c r="H122" s="1934"/>
      <c r="I122" s="1934"/>
      <c r="J122" s="1934"/>
      <c r="K122" s="1934"/>
      <c r="L122" s="1934"/>
      <c r="M122" s="1934"/>
      <c r="N122" s="1934"/>
      <c r="O122" s="1928"/>
      <c r="P122" s="1935"/>
      <c r="R122" s="1508"/>
    </row>
    <row r="123" spans="2:18" ht="11.25" customHeight="1">
      <c r="B123" s="27"/>
      <c r="C123" s="405"/>
      <c r="D123" s="1934"/>
      <c r="E123" s="1934"/>
      <c r="F123" s="1934"/>
      <c r="G123" s="1934"/>
      <c r="H123" s="1934"/>
      <c r="I123" s="1934"/>
      <c r="J123" s="1934"/>
      <c r="K123" s="1934"/>
      <c r="L123" s="1934"/>
      <c r="M123" s="1934"/>
      <c r="N123" s="1934"/>
      <c r="O123" s="1928"/>
      <c r="P123" s="1935"/>
      <c r="R123" s="1508"/>
    </row>
    <row r="124" spans="2:18" ht="11.25" customHeight="1">
      <c r="B124" s="27"/>
      <c r="C124" s="405"/>
      <c r="D124" s="1934"/>
      <c r="E124" s="1934"/>
      <c r="F124" s="1934"/>
      <c r="G124" s="1934"/>
      <c r="H124" s="1934"/>
      <c r="I124" s="1934"/>
      <c r="J124" s="1934"/>
      <c r="K124" s="1934"/>
      <c r="L124" s="1934"/>
      <c r="M124" s="1934"/>
      <c r="N124" s="1934"/>
      <c r="O124" s="1928"/>
      <c r="P124" s="1935"/>
      <c r="R124" s="1508"/>
    </row>
    <row r="125" spans="2:18" ht="11.25" customHeight="1">
      <c r="B125" s="27"/>
      <c r="C125" s="405"/>
      <c r="D125" s="1934"/>
      <c r="E125" s="1934"/>
      <c r="F125" s="1934"/>
      <c r="G125" s="1934"/>
      <c r="H125" s="1934"/>
      <c r="I125" s="1934"/>
      <c r="J125" s="1934"/>
      <c r="K125" s="1934"/>
      <c r="L125" s="1934"/>
      <c r="M125" s="1934"/>
      <c r="N125" s="1934"/>
      <c r="O125" s="1928"/>
      <c r="P125" s="1935"/>
      <c r="R125" s="1508"/>
    </row>
    <row r="126" spans="2:18" ht="11.25" customHeight="1">
      <c r="B126" s="27"/>
      <c r="C126" s="405"/>
      <c r="D126" s="1934"/>
      <c r="E126" s="1934"/>
      <c r="F126" s="1934"/>
      <c r="G126" s="1934"/>
      <c r="H126" s="1934"/>
      <c r="I126" s="1934"/>
      <c r="J126" s="1934"/>
      <c r="K126" s="1934"/>
      <c r="L126" s="1934"/>
      <c r="M126" s="1934"/>
      <c r="N126" s="1934"/>
      <c r="O126" s="1928"/>
      <c r="P126" s="1935"/>
      <c r="R126" s="1508"/>
    </row>
    <row r="127" spans="2:18" ht="11.25" customHeight="1">
      <c r="B127" s="27"/>
      <c r="C127" s="405"/>
      <c r="D127" s="1934"/>
      <c r="E127" s="1934"/>
      <c r="F127" s="1934"/>
      <c r="G127" s="1934"/>
      <c r="H127" s="1934"/>
      <c r="I127" s="1934"/>
      <c r="J127" s="1934"/>
      <c r="K127" s="1934"/>
      <c r="L127" s="1934"/>
      <c r="M127" s="1934"/>
      <c r="N127" s="1934"/>
      <c r="O127" s="1928"/>
      <c r="P127" s="1935"/>
      <c r="R127" s="1508"/>
    </row>
    <row r="128" spans="2:18" ht="11.25" customHeight="1">
      <c r="B128" s="27"/>
      <c r="C128" s="405"/>
      <c r="D128" s="1934"/>
      <c r="E128" s="1934"/>
      <c r="F128" s="1934"/>
      <c r="G128" s="1934"/>
      <c r="H128" s="1934"/>
      <c r="I128" s="1934"/>
      <c r="J128" s="1934"/>
      <c r="K128" s="1934"/>
      <c r="L128" s="1934"/>
      <c r="M128" s="1934"/>
      <c r="N128" s="1934"/>
      <c r="O128" s="1928"/>
      <c r="P128" s="1935"/>
      <c r="R128" s="1508"/>
    </row>
    <row r="129" spans="2:18" ht="11.25" customHeight="1">
      <c r="B129" s="27"/>
      <c r="C129" s="405"/>
      <c r="D129" s="1934"/>
      <c r="E129" s="1934"/>
      <c r="F129" s="1934"/>
      <c r="G129" s="1934"/>
      <c r="H129" s="1934"/>
      <c r="I129" s="1934"/>
      <c r="J129" s="1934"/>
      <c r="K129" s="1934"/>
      <c r="L129" s="1934"/>
      <c r="M129" s="1934"/>
      <c r="N129" s="1934"/>
      <c r="O129" s="1928"/>
      <c r="P129" s="1935"/>
      <c r="R129" s="1508"/>
    </row>
    <row r="130" spans="2:18" ht="11.25" customHeight="1">
      <c r="B130" s="27"/>
      <c r="C130" s="405"/>
      <c r="D130" s="1934"/>
      <c r="E130" s="1934"/>
      <c r="F130" s="1934"/>
      <c r="G130" s="1934"/>
      <c r="H130" s="1934"/>
      <c r="I130" s="1934"/>
      <c r="J130" s="1934"/>
      <c r="K130" s="1934"/>
      <c r="L130" s="1934"/>
      <c r="M130" s="1934"/>
      <c r="N130" s="1934"/>
      <c r="O130" s="1928"/>
      <c r="P130" s="1935"/>
      <c r="R130" s="1508"/>
    </row>
    <row r="131" spans="2:18" ht="11.25" customHeight="1">
      <c r="B131" s="27"/>
      <c r="C131" s="405"/>
      <c r="D131" s="1934"/>
      <c r="E131" s="1934"/>
      <c r="F131" s="1934"/>
      <c r="G131" s="1934"/>
      <c r="H131" s="1934"/>
      <c r="I131" s="1934"/>
      <c r="J131" s="1934"/>
      <c r="K131" s="1934"/>
      <c r="L131" s="1934"/>
      <c r="M131" s="1934"/>
      <c r="N131" s="1934"/>
      <c r="O131" s="1928"/>
      <c r="P131" s="1935"/>
      <c r="R131" s="1508"/>
    </row>
    <row r="132" spans="2:18" ht="11.25" customHeight="1">
      <c r="B132" s="27"/>
      <c r="C132" s="405"/>
      <c r="D132" s="1934"/>
      <c r="E132" s="1934"/>
      <c r="F132" s="1934"/>
      <c r="G132" s="1934"/>
      <c r="H132" s="1934"/>
      <c r="I132" s="1934"/>
      <c r="J132" s="1934"/>
      <c r="K132" s="1934"/>
      <c r="L132" s="1934"/>
      <c r="M132" s="1934"/>
      <c r="N132" s="1934"/>
      <c r="O132" s="1928"/>
      <c r="P132" s="1935"/>
      <c r="R132" s="1508"/>
    </row>
    <row r="133" spans="2:18" ht="11.25" customHeight="1">
      <c r="B133" s="27"/>
      <c r="C133" s="405"/>
      <c r="D133" s="1934"/>
      <c r="E133" s="1934"/>
      <c r="F133" s="1934"/>
      <c r="G133" s="1934"/>
      <c r="H133" s="1934"/>
      <c r="I133" s="1934"/>
      <c r="J133" s="1934"/>
      <c r="K133" s="1934"/>
      <c r="L133" s="1934"/>
      <c r="M133" s="1934"/>
      <c r="N133" s="1934"/>
      <c r="O133" s="1928"/>
      <c r="P133" s="1935"/>
      <c r="R133" s="1508"/>
    </row>
    <row r="134" spans="2:18" ht="11.25" customHeight="1">
      <c r="B134" s="27"/>
      <c r="C134" s="405"/>
      <c r="D134" s="1934"/>
      <c r="E134" s="1934"/>
      <c r="F134" s="1934"/>
      <c r="G134" s="1934"/>
      <c r="H134" s="1934"/>
      <c r="I134" s="1934"/>
      <c r="J134" s="1934"/>
      <c r="K134" s="1934"/>
      <c r="L134" s="1934"/>
      <c r="M134" s="1934"/>
      <c r="N134" s="1934"/>
      <c r="O134" s="1928"/>
      <c r="P134" s="1935"/>
      <c r="R134" s="1508"/>
    </row>
    <row r="135" spans="2:18" ht="11.25" customHeight="1">
      <c r="B135" s="27"/>
      <c r="C135" s="405"/>
      <c r="D135" s="1934"/>
      <c r="E135" s="1934"/>
      <c r="F135" s="1934"/>
      <c r="G135" s="1934"/>
      <c r="H135" s="1934"/>
      <c r="I135" s="1934"/>
      <c r="J135" s="1934"/>
      <c r="K135" s="1934"/>
      <c r="L135" s="1934"/>
      <c r="M135" s="1934"/>
      <c r="N135" s="1934"/>
      <c r="O135" s="1928"/>
      <c r="P135" s="1935"/>
      <c r="R135" s="1508"/>
    </row>
    <row r="136" spans="2:18" ht="11.25" customHeight="1">
      <c r="B136" s="27"/>
      <c r="C136" s="405"/>
      <c r="D136" s="1934"/>
      <c r="E136" s="1934"/>
      <c r="F136" s="1934"/>
      <c r="G136" s="1934"/>
      <c r="H136" s="1934"/>
      <c r="I136" s="1934"/>
      <c r="J136" s="1934"/>
      <c r="K136" s="1934"/>
      <c r="L136" s="1934"/>
      <c r="M136" s="1934"/>
      <c r="N136" s="1934"/>
      <c r="O136" s="1928"/>
      <c r="P136" s="1935"/>
      <c r="R136" s="1508"/>
    </row>
    <row r="137" spans="2:18" ht="11.25" customHeight="1">
      <c r="B137" s="27"/>
      <c r="C137" s="405"/>
      <c r="D137" s="1934"/>
      <c r="E137" s="1934"/>
      <c r="F137" s="1934"/>
      <c r="G137" s="1934"/>
      <c r="H137" s="1934"/>
      <c r="I137" s="1934"/>
      <c r="J137" s="1934"/>
      <c r="K137" s="1934"/>
      <c r="L137" s="1934"/>
      <c r="M137" s="1934"/>
      <c r="N137" s="1934"/>
      <c r="O137" s="1928"/>
      <c r="P137" s="1935"/>
      <c r="R137" s="1508"/>
    </row>
    <row r="138" spans="2:18" ht="11.25" customHeight="1">
      <c r="B138" s="27"/>
      <c r="C138" s="405"/>
      <c r="D138" s="1934"/>
      <c r="E138" s="1934"/>
      <c r="F138" s="1934"/>
      <c r="G138" s="1934"/>
      <c r="H138" s="1934"/>
      <c r="I138" s="1934"/>
      <c r="J138" s="1934"/>
      <c r="K138" s="1934"/>
      <c r="L138" s="1934"/>
      <c r="M138" s="1934"/>
      <c r="N138" s="1934"/>
      <c r="O138" s="1928"/>
      <c r="P138" s="1935"/>
      <c r="R138" s="1508"/>
    </row>
    <row r="139" spans="2:18" ht="11.25" customHeight="1">
      <c r="B139" s="27"/>
      <c r="C139" s="405"/>
      <c r="D139" s="1934"/>
      <c r="E139" s="1934"/>
      <c r="F139" s="1934"/>
      <c r="G139" s="1934"/>
      <c r="H139" s="1934"/>
      <c r="I139" s="1934"/>
      <c r="J139" s="1934"/>
      <c r="K139" s="1934"/>
      <c r="L139" s="1934"/>
      <c r="M139" s="1934"/>
      <c r="N139" s="1934"/>
      <c r="O139" s="1928"/>
      <c r="P139" s="1935"/>
      <c r="R139" s="1508"/>
    </row>
    <row r="140" spans="2:18" ht="11.25" customHeight="1">
      <c r="B140" s="27"/>
      <c r="C140" s="405"/>
      <c r="D140" s="1934"/>
      <c r="E140" s="1934"/>
      <c r="F140" s="1934"/>
      <c r="G140" s="1934"/>
      <c r="H140" s="1934"/>
      <c r="I140" s="1934"/>
      <c r="J140" s="1934"/>
      <c r="K140" s="1934"/>
      <c r="L140" s="1934"/>
      <c r="M140" s="1934"/>
      <c r="N140" s="1934"/>
      <c r="O140" s="1928"/>
      <c r="P140" s="1935"/>
      <c r="R140" s="1508"/>
    </row>
    <row r="141" spans="2:18" ht="11.25" customHeight="1">
      <c r="B141" s="27"/>
      <c r="C141" s="405"/>
      <c r="D141" s="1934"/>
      <c r="E141" s="1934"/>
      <c r="F141" s="1934"/>
      <c r="G141" s="1934"/>
      <c r="H141" s="1934"/>
      <c r="I141" s="1934"/>
      <c r="J141" s="1934"/>
      <c r="K141" s="1934"/>
      <c r="L141" s="1934"/>
      <c r="M141" s="1934"/>
      <c r="N141" s="1934"/>
      <c r="O141" s="1928"/>
      <c r="P141" s="1935"/>
      <c r="R141" s="1508"/>
    </row>
    <row r="142" spans="2:18" ht="11.25" customHeight="1">
      <c r="B142" s="27"/>
      <c r="C142" s="405"/>
      <c r="D142" s="1934"/>
      <c r="E142" s="1934"/>
      <c r="F142" s="1934"/>
      <c r="G142" s="1934"/>
      <c r="H142" s="1934"/>
      <c r="I142" s="1934"/>
      <c r="J142" s="1934"/>
      <c r="K142" s="1934"/>
      <c r="L142" s="1934"/>
      <c r="M142" s="1934"/>
      <c r="N142" s="1934"/>
      <c r="O142" s="1936"/>
      <c r="P142" s="1937"/>
      <c r="R142" s="1508"/>
    </row>
    <row r="143" spans="2:18" ht="11.25" customHeight="1">
      <c r="B143" s="1929"/>
      <c r="C143" s="1930"/>
      <c r="D143" s="1931"/>
      <c r="E143" s="1931"/>
      <c r="F143" s="1931"/>
      <c r="G143" s="1931"/>
      <c r="H143" s="1931"/>
      <c r="I143" s="1931"/>
      <c r="J143" s="1931"/>
      <c r="K143" s="1931"/>
      <c r="L143" s="1931"/>
      <c r="M143" s="1931"/>
      <c r="N143" s="1931"/>
      <c r="O143" s="1932"/>
      <c r="P143" s="1932"/>
    </row>
    <row r="144" spans="2:18" ht="11.25" customHeight="1">
      <c r="B144" s="1929"/>
      <c r="C144" s="405"/>
      <c r="D144" s="1934"/>
      <c r="E144" s="1934"/>
      <c r="F144" s="1934"/>
      <c r="G144" s="1934"/>
      <c r="H144" s="1934"/>
      <c r="I144" s="1934"/>
      <c r="J144" s="1934"/>
      <c r="K144" s="1934"/>
      <c r="L144" s="1934"/>
      <c r="M144" s="1934"/>
      <c r="N144" s="1934"/>
      <c r="O144" s="1928"/>
      <c r="P144" s="1938"/>
    </row>
    <row r="145" spans="2:18" ht="11.25" customHeight="1">
      <c r="B145" s="1939"/>
      <c r="C145" s="405"/>
      <c r="D145" s="1934"/>
      <c r="E145" s="1934"/>
      <c r="F145" s="1934"/>
      <c r="G145" s="1934"/>
      <c r="H145" s="1934"/>
      <c r="I145" s="1934"/>
      <c r="J145" s="1934"/>
      <c r="K145" s="1934"/>
      <c r="L145" s="1934"/>
      <c r="M145" s="1934"/>
      <c r="N145" s="1934"/>
      <c r="O145" s="1928"/>
      <c r="P145" s="1928"/>
    </row>
    <row r="146" spans="2:18" ht="11.25" customHeight="1">
      <c r="B146" s="1939"/>
      <c r="C146" s="405"/>
      <c r="D146" s="1934"/>
      <c r="E146" s="1934"/>
      <c r="F146" s="1934"/>
      <c r="G146" s="1934"/>
      <c r="H146" s="1934"/>
      <c r="I146" s="1934"/>
      <c r="J146" s="1934"/>
      <c r="K146" s="1934"/>
      <c r="L146" s="1934"/>
      <c r="M146" s="1934"/>
      <c r="N146" s="1934"/>
      <c r="O146" s="1928"/>
      <c r="P146" s="1928"/>
    </row>
    <row r="147" spans="2:18" ht="11.25" customHeight="1">
      <c r="B147" s="1939"/>
      <c r="C147" s="405"/>
      <c r="D147" s="1934"/>
      <c r="E147" s="1934"/>
      <c r="F147" s="1934"/>
      <c r="G147" s="1934"/>
      <c r="H147" s="1934"/>
      <c r="I147" s="1934"/>
      <c r="J147" s="1934"/>
      <c r="K147" s="1934"/>
      <c r="L147" s="1934"/>
      <c r="M147" s="1934"/>
      <c r="N147" s="1934"/>
      <c r="O147" s="1928"/>
      <c r="P147" s="1928"/>
    </row>
    <row r="148" spans="2:18" ht="11.25" customHeight="1">
      <c r="B148" s="1939"/>
      <c r="C148" s="405"/>
      <c r="D148" s="1934"/>
      <c r="E148" s="1934"/>
      <c r="F148" s="1934"/>
      <c r="G148" s="1934"/>
      <c r="H148" s="1934"/>
      <c r="I148" s="1934"/>
      <c r="J148" s="1934"/>
      <c r="K148" s="1934"/>
      <c r="L148" s="1934"/>
      <c r="M148" s="1934"/>
      <c r="N148" s="1934"/>
      <c r="O148" s="1936"/>
      <c r="P148" s="1940"/>
    </row>
    <row r="149" spans="2:18" ht="11.25" customHeight="1">
      <c r="B149" s="1929"/>
      <c r="C149" s="1930"/>
      <c r="D149" s="1931"/>
      <c r="E149" s="1931"/>
      <c r="F149" s="1931"/>
      <c r="G149" s="1931"/>
      <c r="H149" s="1931"/>
      <c r="I149" s="1931"/>
      <c r="J149" s="1931"/>
      <c r="K149" s="1931"/>
      <c r="L149" s="1931"/>
      <c r="M149" s="1931"/>
      <c r="N149" s="1931"/>
      <c r="O149" s="1932"/>
      <c r="P149" s="1932"/>
    </row>
    <row r="150" spans="2:18" ht="11.25" customHeight="1">
      <c r="B150" s="1939"/>
      <c r="C150" s="405"/>
      <c r="D150" s="1934"/>
      <c r="E150" s="1934"/>
      <c r="F150" s="1934"/>
      <c r="G150" s="1934"/>
      <c r="H150" s="1934"/>
      <c r="I150" s="1934"/>
      <c r="J150" s="1934"/>
      <c r="K150" s="1934"/>
      <c r="L150" s="1934"/>
      <c r="M150" s="1934"/>
      <c r="N150" s="1934"/>
      <c r="O150" s="1928"/>
      <c r="P150" s="1928"/>
      <c r="R150" s="1508"/>
    </row>
    <row r="151" spans="2:18" ht="11.25" customHeight="1">
      <c r="B151" s="1939"/>
      <c r="C151" s="405"/>
      <c r="D151" s="1934"/>
      <c r="E151" s="1934"/>
      <c r="F151" s="1934"/>
      <c r="G151" s="1934"/>
      <c r="H151" s="1934"/>
      <c r="I151" s="1934"/>
      <c r="J151" s="1934"/>
      <c r="K151" s="1934"/>
      <c r="L151" s="1934"/>
      <c r="M151" s="1934"/>
      <c r="N151" s="1934"/>
      <c r="O151" s="1928"/>
      <c r="P151" s="1928"/>
      <c r="R151" s="1508"/>
    </row>
    <row r="152" spans="2:18" ht="11.25" customHeight="1">
      <c r="B152" s="1939"/>
      <c r="C152" s="405"/>
      <c r="D152" s="1934"/>
      <c r="E152" s="1934"/>
      <c r="F152" s="1934"/>
      <c r="G152" s="1934"/>
      <c r="H152" s="1934"/>
      <c r="I152" s="1934"/>
      <c r="J152" s="1934"/>
      <c r="K152" s="1934"/>
      <c r="L152" s="1934"/>
      <c r="M152" s="1934"/>
      <c r="N152" s="1934"/>
      <c r="O152" s="1928"/>
      <c r="P152" s="1928"/>
      <c r="R152" s="1508"/>
    </row>
    <row r="153" spans="2:18" ht="11.25" customHeight="1">
      <c r="B153" s="1939"/>
      <c r="C153" s="405"/>
      <c r="D153" s="1934"/>
      <c r="E153" s="1934"/>
      <c r="F153" s="1934"/>
      <c r="G153" s="1934"/>
      <c r="H153" s="1934"/>
      <c r="I153" s="1934"/>
      <c r="J153" s="1934"/>
      <c r="K153" s="1934"/>
      <c r="L153" s="1934"/>
      <c r="M153" s="1934"/>
      <c r="N153" s="1934"/>
      <c r="O153" s="1936"/>
      <c r="P153" s="1941"/>
      <c r="Q153" s="500"/>
      <c r="R153" s="1942"/>
    </row>
    <row r="154" spans="2:18" s="34" customFormat="1" ht="11.25" customHeight="1">
      <c r="B154" s="1943"/>
      <c r="C154" s="1944"/>
      <c r="D154" s="1945"/>
      <c r="E154" s="1945"/>
      <c r="F154" s="1945"/>
      <c r="G154" s="1945"/>
      <c r="H154" s="1945"/>
      <c r="I154" s="1945"/>
      <c r="J154" s="1945"/>
      <c r="K154" s="1945"/>
      <c r="L154" s="1945"/>
      <c r="M154" s="1945"/>
      <c r="N154" s="1945"/>
      <c r="O154" s="1945"/>
      <c r="P154" s="1946"/>
      <c r="Q154" s="25"/>
      <c r="R154" s="1942"/>
    </row>
    <row r="155" spans="2:18" ht="11.25" customHeight="1">
      <c r="B155" s="1939"/>
      <c r="C155" s="405"/>
      <c r="D155" s="1934"/>
      <c r="E155" s="1934"/>
      <c r="F155" s="1934"/>
      <c r="G155" s="1934"/>
      <c r="H155" s="1934"/>
      <c r="I155" s="1934"/>
      <c r="J155" s="1934"/>
      <c r="K155" s="1934"/>
      <c r="L155" s="1934"/>
      <c r="M155" s="1934"/>
      <c r="N155" s="1934"/>
      <c r="O155" s="1928"/>
      <c r="P155" s="1928"/>
    </row>
    <row r="156" spans="2:18" ht="22.5" customHeight="1">
      <c r="B156" s="1939"/>
      <c r="C156" s="2527"/>
      <c r="D156" s="2527"/>
      <c r="E156" s="2527"/>
      <c r="F156" s="2527"/>
      <c r="G156" s="2527"/>
      <c r="H156" s="2527"/>
      <c r="I156" s="2527"/>
      <c r="J156" s="2527"/>
      <c r="K156" s="2527"/>
      <c r="L156" s="2527"/>
      <c r="M156" s="2527"/>
      <c r="N156" s="2527"/>
      <c r="O156" s="2527"/>
      <c r="P156" s="2527"/>
      <c r="R156" s="1509"/>
    </row>
  </sheetData>
  <mergeCells count="24">
    <mergeCell ref="B68:C68"/>
    <mergeCell ref="C109:P109"/>
    <mergeCell ref="B61:C61"/>
    <mergeCell ref="J62:M62"/>
    <mergeCell ref="F63:G63"/>
    <mergeCell ref="D64:E64"/>
    <mergeCell ref="F64:G64"/>
    <mergeCell ref="F113:G113"/>
    <mergeCell ref="B117:C117"/>
    <mergeCell ref="C156:P156"/>
    <mergeCell ref="B110:C110"/>
    <mergeCell ref="J111:M111"/>
    <mergeCell ref="F112:G112"/>
    <mergeCell ref="D113:E113"/>
    <mergeCell ref="B3:C3"/>
    <mergeCell ref="C6:H6"/>
    <mergeCell ref="B7:P7"/>
    <mergeCell ref="B17:C17"/>
    <mergeCell ref="C57:P57"/>
    <mergeCell ref="B10:C10"/>
    <mergeCell ref="J11:M11"/>
    <mergeCell ref="F12:G12"/>
    <mergeCell ref="D13:E13"/>
    <mergeCell ref="F13:G13"/>
  </mergeCells>
  <hyperlinks>
    <hyperlink ref="B3" location="Contents!A1" display="Back to index page" xr:uid="{EF351FC4-4DD8-455A-8E11-152D246348FC}"/>
  </hyperlinks>
  <pageMargins left="0.23622047244094491" right="0.23622047244094491" top="0.74803149606299213" bottom="0.74803149606299213" header="0.31496062992125984" footer="0.31496062992125984"/>
  <pageSetup paperSize="9" scale="61" orientation="landscape" r:id="rId1"/>
  <rowBreaks count="1" manualBreakCount="1">
    <brk id="58" max="1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2AEC-7FC2-413F-B241-D99C821CBB62}">
  <sheetPr codeName="Sheet21">
    <tabColor rgb="FF007272"/>
  </sheetPr>
  <dimension ref="A1:J75"/>
  <sheetViews>
    <sheetView showGridLines="0" showRowColHeaders="0" zoomScaleNormal="100" workbookViewId="0"/>
  </sheetViews>
  <sheetFormatPr baseColWidth="10" defaultColWidth="11.42578125" defaultRowHeight="11.25"/>
  <cols>
    <col min="1" max="1" width="2.5703125" style="18" customWidth="1"/>
    <col min="2" max="2" width="4.85546875" style="25" customWidth="1"/>
    <col min="3" max="3" width="56.42578125" style="25" customWidth="1"/>
    <col min="4" max="4" width="19.85546875" style="25" customWidth="1"/>
    <col min="5" max="5" width="14.140625" style="25" customWidth="1"/>
    <col min="6" max="6" width="13.5703125" style="25" customWidth="1"/>
    <col min="7" max="7" width="122.140625" style="25" customWidth="1"/>
    <col min="8" max="9" width="12" style="25" bestFit="1" customWidth="1"/>
    <col min="10" max="16384" width="11.42578125" style="25"/>
  </cols>
  <sheetData>
    <row r="1" spans="1:10" s="18" customFormat="1" ht="11.25" customHeight="1">
      <c r="A1" s="12"/>
      <c r="B1" s="12"/>
      <c r="C1" s="12"/>
      <c r="D1" s="12"/>
      <c r="E1" s="12"/>
      <c r="F1" s="12"/>
      <c r="G1" s="19"/>
      <c r="H1" s="19"/>
    </row>
    <row r="2" spans="1:10" s="18" customFormat="1" ht="5.25" customHeight="1">
      <c r="A2" s="12"/>
      <c r="B2" s="12"/>
      <c r="C2" s="12"/>
      <c r="D2" s="16"/>
      <c r="E2" s="16"/>
      <c r="F2" s="19"/>
      <c r="G2" s="19"/>
    </row>
    <row r="3" spans="1:10" s="12" customFormat="1" ht="12.75" customHeight="1">
      <c r="A3" s="11"/>
      <c r="B3" s="2373" t="s">
        <v>280</v>
      </c>
      <c r="C3" s="2373"/>
      <c r="D3" s="2373"/>
      <c r="E3" s="2373"/>
      <c r="F3" s="2373"/>
      <c r="G3" s="2373"/>
    </row>
    <row r="4" spans="1:10" s="18" customFormat="1" ht="5.25" customHeight="1">
      <c r="A4" s="12"/>
      <c r="B4" s="12"/>
      <c r="C4" s="12"/>
      <c r="D4" s="16"/>
      <c r="E4" s="16"/>
      <c r="F4" s="19"/>
      <c r="G4" s="19"/>
      <c r="I4" s="12"/>
      <c r="J4" s="12"/>
    </row>
    <row r="5" spans="1:10" s="85" customFormat="1" ht="15.75" customHeight="1">
      <c r="A5" s="13"/>
      <c r="B5" s="969" t="s">
        <v>1224</v>
      </c>
    </row>
    <row r="6" spans="1:10" s="85" customFormat="1" ht="11.25" customHeight="1">
      <c r="A6" s="13"/>
      <c r="B6" s="969"/>
    </row>
    <row r="7" spans="1:10" s="85" customFormat="1" ht="11.25" customHeight="1">
      <c r="A7" s="13"/>
      <c r="B7" s="14"/>
      <c r="G7" s="27"/>
    </row>
    <row r="8" spans="1:10" ht="11.25" customHeight="1">
      <c r="A8" s="12"/>
      <c r="B8" s="2567" t="s">
        <v>286</v>
      </c>
      <c r="C8" s="2567"/>
      <c r="D8" s="1393" t="s">
        <v>2662</v>
      </c>
      <c r="E8" s="1393" t="s">
        <v>2469</v>
      </c>
      <c r="G8" s="85"/>
    </row>
    <row r="9" spans="1:10" ht="11.25" customHeight="1">
      <c r="A9" s="12"/>
      <c r="B9" s="179">
        <v>1</v>
      </c>
      <c r="C9" s="164" t="s">
        <v>392</v>
      </c>
      <c r="D9" s="343">
        <v>1129517.4797332699</v>
      </c>
      <c r="E9" s="343">
        <v>1121130.4983650302</v>
      </c>
      <c r="G9" s="85"/>
    </row>
    <row r="10" spans="1:10" ht="11.25" customHeight="1">
      <c r="A10" s="12"/>
      <c r="B10" s="179">
        <v>2</v>
      </c>
      <c r="C10" s="164" t="s">
        <v>1225</v>
      </c>
      <c r="D10" s="342">
        <v>2.1885478745169502</v>
      </c>
      <c r="E10" s="342">
        <v>2.1808441302455202</v>
      </c>
      <c r="F10" s="3"/>
      <c r="G10" s="2228"/>
    </row>
    <row r="11" spans="1:10" ht="11.25" customHeight="1">
      <c r="A11" s="12"/>
      <c r="B11" s="1356">
        <v>3</v>
      </c>
      <c r="C11" s="1339" t="s">
        <v>1226</v>
      </c>
      <c r="D11" s="1394">
        <v>24720.030794999904</v>
      </c>
      <c r="E11" s="1394">
        <v>24450.108665986092</v>
      </c>
      <c r="G11" s="85"/>
    </row>
    <row r="12" spans="1:10">
      <c r="A12" s="12"/>
      <c r="G12" s="85"/>
    </row>
    <row r="13" spans="1:10">
      <c r="A13" s="12"/>
    </row>
    <row r="14" spans="1:10">
      <c r="A14" s="12"/>
    </row>
    <row r="15" spans="1:10">
      <c r="A15" s="12"/>
    </row>
    <row r="16" spans="1:10">
      <c r="A16" s="12"/>
    </row>
    <row r="17" spans="1:4">
      <c r="A17" s="12"/>
    </row>
    <row r="18" spans="1:4">
      <c r="A18" s="12"/>
    </row>
    <row r="19" spans="1:4">
      <c r="A19" s="12"/>
    </row>
    <row r="20" spans="1:4">
      <c r="A20" s="12"/>
    </row>
    <row r="21" spans="1:4">
      <c r="A21" s="12"/>
      <c r="D21" s="68"/>
    </row>
    <row r="22" spans="1:4">
      <c r="A22" s="12"/>
    </row>
    <row r="23" spans="1:4">
      <c r="A23" s="12"/>
    </row>
    <row r="24" spans="1:4">
      <c r="A24" s="12"/>
    </row>
    <row r="25" spans="1:4">
      <c r="A25" s="12"/>
    </row>
    <row r="26" spans="1:4">
      <c r="A26" s="12"/>
    </row>
    <row r="27" spans="1:4">
      <c r="A27" s="12"/>
    </row>
    <row r="28" spans="1:4">
      <c r="A28" s="12"/>
    </row>
    <row r="29" spans="1:4">
      <c r="A29" s="12"/>
    </row>
    <row r="30" spans="1:4">
      <c r="A30" s="12"/>
    </row>
    <row r="31" spans="1:4">
      <c r="A31" s="12"/>
    </row>
    <row r="32" spans="1:4">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7" spans="1:1">
      <c r="A57" s="20"/>
    </row>
    <row r="58" spans="1:1">
      <c r="A58" s="20"/>
    </row>
    <row r="59" spans="1:1">
      <c r="A59" s="21"/>
    </row>
    <row r="60" spans="1:1">
      <c r="A60" s="12"/>
    </row>
    <row r="61" spans="1:1">
      <c r="A61" s="12"/>
    </row>
    <row r="62" spans="1:1">
      <c r="A62" s="12"/>
    </row>
    <row r="63" spans="1:1">
      <c r="A63" s="12"/>
    </row>
    <row r="64" spans="1:1">
      <c r="A64" s="12"/>
    </row>
    <row r="65" spans="1:1">
      <c r="A65" s="12"/>
    </row>
    <row r="66" spans="1:1">
      <c r="A66" s="12"/>
    </row>
    <row r="67" spans="1:1">
      <c r="A67" s="12"/>
    </row>
    <row r="68" spans="1:1">
      <c r="A68" s="23"/>
    </row>
    <row r="69" spans="1:1">
      <c r="A69" s="23"/>
    </row>
    <row r="70" spans="1:1">
      <c r="A70" s="23"/>
    </row>
    <row r="71" spans="1:1">
      <c r="A71" s="23"/>
    </row>
    <row r="72" spans="1:1">
      <c r="A72" s="23"/>
    </row>
    <row r="73" spans="1:1">
      <c r="A73" s="23"/>
    </row>
    <row r="74" spans="1:1">
      <c r="A74" s="23"/>
    </row>
    <row r="75" spans="1:1">
      <c r="A75" s="23"/>
    </row>
  </sheetData>
  <mergeCells count="2">
    <mergeCell ref="B8:C8"/>
    <mergeCell ref="B3:G3"/>
  </mergeCells>
  <hyperlinks>
    <hyperlink ref="B3" location="Contents!A1" display="Back to index page" xr:uid="{0B1B4F7B-D31B-4C32-8EA5-87CECD31D28E}"/>
    <hyperlink ref="B3:G3" location="CONTENTS!A1" display="Back to contents page" xr:uid="{A90E8A44-4A5D-4983-9916-76EFA3F8F3F2}"/>
  </hyperlinks>
  <pageMargins left="0.23622047244094491" right="0.23622047244094491" top="0.74803149606299213" bottom="0.74803149606299213" header="0.31496062992125984" footer="0.31496062992125984"/>
  <pageSetup paperSize="9" scale="62"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44F3-9B3C-4156-85BC-0D1AF5EA69E1}">
  <sheetPr codeName="Sheet22">
    <tabColor rgb="FF007272"/>
  </sheetPr>
  <dimension ref="B1:M28"/>
  <sheetViews>
    <sheetView showGridLines="0" showRowColHeaders="0" zoomScaleNormal="100" workbookViewId="0"/>
  </sheetViews>
  <sheetFormatPr baseColWidth="10" defaultColWidth="11.42578125" defaultRowHeight="11.25"/>
  <cols>
    <col min="1" max="1" width="2.5703125" style="25" customWidth="1"/>
    <col min="2" max="2" width="4.85546875" style="25" customWidth="1"/>
    <col min="3" max="3" width="96.42578125" style="25" customWidth="1"/>
    <col min="4" max="8" width="16.42578125" style="25" customWidth="1"/>
    <col min="9" max="9" width="14.28515625" style="25" bestFit="1" customWidth="1"/>
    <col min="10" max="11" width="12.5703125" style="25" bestFit="1" customWidth="1"/>
    <col min="12" max="16384" width="11.42578125" style="25"/>
  </cols>
  <sheetData>
    <row r="1" spans="2:13" s="10" customFormat="1" ht="11.25" customHeight="1">
      <c r="B1" s="7"/>
      <c r="C1" s="7"/>
      <c r="D1" s="7"/>
      <c r="E1" s="7"/>
      <c r="F1" s="8"/>
      <c r="G1" s="8"/>
      <c r="H1" s="8"/>
    </row>
    <row r="2" spans="2:13" s="10" customFormat="1" ht="5.25" customHeight="1">
      <c r="B2" s="7"/>
      <c r="C2" s="7"/>
      <c r="D2" s="7"/>
      <c r="E2" s="7"/>
      <c r="F2" s="8"/>
      <c r="G2" s="8"/>
      <c r="H2" s="8"/>
    </row>
    <row r="3" spans="2:13" s="12" customFormat="1" ht="12.75" customHeight="1">
      <c r="B3" s="2373" t="s">
        <v>280</v>
      </c>
      <c r="C3" s="2373"/>
      <c r="D3" s="2373"/>
      <c r="E3" s="2373"/>
      <c r="F3" s="2373"/>
      <c r="G3" s="2373"/>
      <c r="H3" s="2373"/>
    </row>
    <row r="4" spans="2:13" s="10" customFormat="1" ht="5.25" customHeight="1">
      <c r="B4" s="7"/>
      <c r="C4" s="7"/>
      <c r="D4" s="7"/>
      <c r="E4" s="7"/>
      <c r="F4" s="8"/>
      <c r="G4" s="8"/>
      <c r="H4" s="8"/>
      <c r="J4" s="7"/>
      <c r="K4" s="7"/>
    </row>
    <row r="5" spans="2:13" s="6" customFormat="1" ht="15.75">
      <c r="B5" s="973" t="s">
        <v>1227</v>
      </c>
    </row>
    <row r="6" spans="2:13" s="6" customFormat="1" ht="11.25" customHeight="1">
      <c r="B6" s="14"/>
    </row>
    <row r="7" spans="2:13" s="6" customFormat="1" ht="22.5" customHeight="1">
      <c r="B7" s="2420" t="s">
        <v>1228</v>
      </c>
      <c r="C7" s="2420"/>
      <c r="D7" s="2420"/>
      <c r="E7" s="2420"/>
      <c r="F7" s="2420"/>
      <c r="G7" s="2420"/>
      <c r="H7" s="2420"/>
    </row>
    <row r="8" spans="2:13" s="6" customFormat="1" ht="11.25" customHeight="1">
      <c r="B8" s="230"/>
      <c r="C8" s="784"/>
      <c r="D8" s="784"/>
      <c r="E8" s="784"/>
      <c r="F8" s="784"/>
      <c r="G8" s="784"/>
      <c r="H8" s="784"/>
    </row>
    <row r="9" spans="2:13" s="6" customFormat="1" ht="11.25" customHeight="1">
      <c r="B9" s="2413"/>
      <c r="C9" s="2413"/>
      <c r="D9" s="2413"/>
      <c r="E9" s="2413"/>
      <c r="F9" s="2413"/>
      <c r="G9" s="2413"/>
      <c r="H9" s="2413"/>
    </row>
    <row r="10" spans="2:13" ht="11.25" customHeight="1">
      <c r="B10" s="2417" t="s">
        <v>286</v>
      </c>
      <c r="C10" s="2417"/>
      <c r="D10" s="232" t="s">
        <v>2662</v>
      </c>
      <c r="E10" s="232" t="s">
        <v>2663</v>
      </c>
      <c r="F10" s="232" t="s">
        <v>2469</v>
      </c>
      <c r="G10" s="232" t="s">
        <v>2465</v>
      </c>
      <c r="H10" s="232" t="s">
        <v>2347</v>
      </c>
      <c r="J10" s="6"/>
      <c r="K10" s="6"/>
      <c r="M10" s="6"/>
    </row>
    <row r="11" spans="2:13" ht="11.25" customHeight="1">
      <c r="B11" s="1683">
        <v>1</v>
      </c>
      <c r="C11" s="961" t="s">
        <v>1229</v>
      </c>
      <c r="D11" s="1684">
        <v>3835781.3810339998</v>
      </c>
      <c r="E11" s="1901">
        <v>4030241.4365440002</v>
      </c>
      <c r="F11" s="1684">
        <v>3614124.9945390001</v>
      </c>
      <c r="G11" s="1684">
        <v>3851957.341788</v>
      </c>
      <c r="H11" s="1684">
        <v>3677387.7747030002</v>
      </c>
      <c r="J11" s="542"/>
      <c r="K11" s="6"/>
      <c r="M11" s="6"/>
    </row>
    <row r="12" spans="2:13" ht="22.5" customHeight="1">
      <c r="B12" s="133">
        <v>2</v>
      </c>
      <c r="C12" s="238" t="s">
        <v>1230</v>
      </c>
      <c r="D12" s="1816">
        <v>-373557.00462289498</v>
      </c>
      <c r="E12" s="94">
        <v>-356679.674499474</v>
      </c>
      <c r="F12" s="94">
        <v>-354064.04993293202</v>
      </c>
      <c r="G12" s="94">
        <v>-355946.77010483498</v>
      </c>
      <c r="H12" s="94">
        <v>-342482.80948222999</v>
      </c>
      <c r="J12" s="542"/>
      <c r="K12" s="6"/>
      <c r="M12" s="6"/>
    </row>
    <row r="13" spans="2:13" ht="11.25" customHeight="1">
      <c r="B13" s="285">
        <v>3</v>
      </c>
      <c r="C13" s="238" t="s">
        <v>1231</v>
      </c>
      <c r="D13" s="1816">
        <v>0</v>
      </c>
      <c r="E13" s="94">
        <v>0</v>
      </c>
      <c r="F13" s="94"/>
      <c r="G13" s="94"/>
      <c r="H13" s="94"/>
      <c r="J13" s="542"/>
      <c r="K13" s="6"/>
      <c r="M13" s="6"/>
    </row>
    <row r="14" spans="2:13" ht="11.25" customHeight="1">
      <c r="B14" s="285">
        <v>4</v>
      </c>
      <c r="C14" s="238" t="s">
        <v>1232</v>
      </c>
      <c r="D14" s="1816">
        <v>0</v>
      </c>
      <c r="E14" s="94">
        <v>0</v>
      </c>
      <c r="F14" s="94"/>
      <c r="G14" s="94"/>
      <c r="H14" s="94"/>
      <c r="J14" s="542"/>
      <c r="K14" s="6"/>
      <c r="M14" s="6"/>
    </row>
    <row r="15" spans="2:13" ht="22.5" customHeight="1">
      <c r="B15" s="133">
        <v>5</v>
      </c>
      <c r="C15" s="238" t="s">
        <v>1233</v>
      </c>
      <c r="D15" s="1816">
        <v>0</v>
      </c>
      <c r="E15" s="94">
        <v>0</v>
      </c>
      <c r="F15" s="94"/>
      <c r="G15" s="94"/>
      <c r="H15" s="94"/>
      <c r="J15" s="542"/>
      <c r="K15" s="6"/>
      <c r="M15" s="6"/>
    </row>
    <row r="16" spans="2:13" ht="11.25" customHeight="1">
      <c r="B16" s="285">
        <v>6</v>
      </c>
      <c r="C16" s="238" t="s">
        <v>1234</v>
      </c>
      <c r="D16" s="1816">
        <v>0</v>
      </c>
      <c r="E16" s="94">
        <v>0</v>
      </c>
      <c r="F16" s="94"/>
      <c r="G16" s="94"/>
      <c r="H16" s="94"/>
      <c r="J16" s="542"/>
      <c r="K16" s="6"/>
      <c r="M16" s="6"/>
    </row>
    <row r="17" spans="2:13" ht="11.25" customHeight="1">
      <c r="B17" s="285">
        <v>7</v>
      </c>
      <c r="C17" s="238" t="s">
        <v>1235</v>
      </c>
      <c r="D17" s="121">
        <v>-38149.471194999998</v>
      </c>
      <c r="E17" s="94">
        <v>-31868.148793</v>
      </c>
      <c r="F17" s="94">
        <v>-33266.116032999998</v>
      </c>
      <c r="G17" s="94">
        <v>-29420.037216000001</v>
      </c>
      <c r="H17" s="94">
        <v>-29671.890205</v>
      </c>
      <c r="J17" s="542"/>
      <c r="K17" s="6"/>
      <c r="M17" s="6"/>
    </row>
    <row r="18" spans="2:13" ht="11.25" customHeight="1">
      <c r="B18" s="285">
        <v>8</v>
      </c>
      <c r="C18" s="238" t="s">
        <v>1236</v>
      </c>
      <c r="D18" s="1816">
        <v>-61402.905026</v>
      </c>
      <c r="E18" s="94">
        <v>-233105.254636917</v>
      </c>
      <c r="F18" s="94">
        <v>-82720.065817252107</v>
      </c>
      <c r="G18" s="94">
        <v>-110413.57475282899</v>
      </c>
      <c r="H18" s="94">
        <v>-101674.91662487701</v>
      </c>
      <c r="J18" s="542"/>
      <c r="K18" s="6"/>
      <c r="M18" s="6"/>
    </row>
    <row r="19" spans="2:13" ht="11.25" customHeight="1">
      <c r="B19" s="285">
        <v>9</v>
      </c>
      <c r="C19" s="238" t="s">
        <v>1237</v>
      </c>
      <c r="D19" s="1816">
        <v>8803.5548960000269</v>
      </c>
      <c r="E19" s="94">
        <v>-27481.5788735594</v>
      </c>
      <c r="F19" s="94">
        <v>1047.79593200004</v>
      </c>
      <c r="G19" s="94">
        <v>-18507.468947000001</v>
      </c>
      <c r="H19" s="94">
        <v>-249.473810000002</v>
      </c>
      <c r="J19" s="542"/>
      <c r="K19" s="6"/>
      <c r="M19" s="6"/>
    </row>
    <row r="20" spans="2:13" ht="11.25" customHeight="1">
      <c r="B20" s="285">
        <v>10</v>
      </c>
      <c r="C20" s="238" t="s">
        <v>1238</v>
      </c>
      <c r="D20" s="1816">
        <v>320553.20956799999</v>
      </c>
      <c r="E20" s="94">
        <v>334992.91174900002</v>
      </c>
      <c r="F20" s="94">
        <v>335713.37743200001</v>
      </c>
      <c r="G20" s="94">
        <v>316189.04145199998</v>
      </c>
      <c r="H20" s="94">
        <v>312813.75809100003</v>
      </c>
      <c r="J20" s="542"/>
      <c r="K20" s="6"/>
      <c r="M20" s="6"/>
    </row>
    <row r="21" spans="2:13" ht="11.25" customHeight="1">
      <c r="B21" s="285">
        <v>11</v>
      </c>
      <c r="C21" s="238" t="s">
        <v>1239</v>
      </c>
      <c r="D21" s="1816">
        <v>-1152.118637</v>
      </c>
      <c r="E21" s="94">
        <v>-1167.7805989999999</v>
      </c>
      <c r="F21" s="94">
        <v>-1300.3185060000001</v>
      </c>
      <c r="G21" s="94">
        <v>-1362.97415</v>
      </c>
      <c r="H21" s="94">
        <v>-1416.519967</v>
      </c>
      <c r="J21" s="542"/>
      <c r="K21" s="6"/>
      <c r="M21" s="6"/>
    </row>
    <row r="22" spans="2:13" ht="11.25" customHeight="1">
      <c r="B22" s="285" t="s">
        <v>528</v>
      </c>
      <c r="C22" s="238" t="s">
        <v>2752</v>
      </c>
      <c r="D22" s="94">
        <v>0</v>
      </c>
      <c r="E22" s="94">
        <v>0</v>
      </c>
      <c r="F22" s="94"/>
      <c r="G22" s="94"/>
      <c r="H22" s="94"/>
      <c r="J22" s="542"/>
      <c r="K22" s="6"/>
      <c r="M22" s="6"/>
    </row>
    <row r="23" spans="2:13" ht="11.25" customHeight="1">
      <c r="B23" s="285" t="s">
        <v>1240</v>
      </c>
      <c r="C23" s="238" t="s">
        <v>1241</v>
      </c>
      <c r="D23" s="94">
        <v>0</v>
      </c>
      <c r="E23" s="94">
        <v>0</v>
      </c>
      <c r="F23" s="94"/>
      <c r="G23" s="94"/>
      <c r="H23" s="94"/>
      <c r="J23" s="542"/>
      <c r="K23" s="6"/>
      <c r="M23" s="6"/>
    </row>
    <row r="24" spans="2:13" ht="11.25" customHeight="1">
      <c r="B24" s="285">
        <v>12</v>
      </c>
      <c r="C24" s="238" t="s">
        <v>1242</v>
      </c>
      <c r="D24" s="94">
        <f>D25-D21-D20-D19-D18-D17-D12-D11</f>
        <v>-31913.066041964572</v>
      </c>
      <c r="E24" s="94">
        <v>120256.268236473</v>
      </c>
      <c r="F24" s="94">
        <v>-17495.7125630681</v>
      </c>
      <c r="G24" s="94">
        <v>8399.4701558346896</v>
      </c>
      <c r="H24" s="94">
        <v>-6875.3848077696703</v>
      </c>
      <c r="J24" s="542"/>
      <c r="K24" s="6"/>
      <c r="M24" s="6"/>
    </row>
    <row r="25" spans="2:13" s="34" customFormat="1" ht="11.25" customHeight="1">
      <c r="B25" s="684">
        <v>13</v>
      </c>
      <c r="C25" s="685" t="s">
        <v>531</v>
      </c>
      <c r="D25" s="577">
        <v>3658963.5799751398</v>
      </c>
      <c r="E25" s="577">
        <v>3835188.17912752</v>
      </c>
      <c r="F25" s="577">
        <v>3462039.9050507499</v>
      </c>
      <c r="G25" s="577">
        <v>3660895.02822517</v>
      </c>
      <c r="H25" s="577">
        <v>3507830.5378971202</v>
      </c>
      <c r="J25" s="542"/>
      <c r="K25" s="6"/>
      <c r="L25" s="6"/>
      <c r="M25" s="6"/>
    </row>
    <row r="26" spans="2:13" s="34" customFormat="1" ht="6" customHeight="1">
      <c r="B26" s="686"/>
      <c r="C26" s="286"/>
      <c r="E26" s="286"/>
      <c r="F26" s="231"/>
      <c r="G26" s="231"/>
      <c r="H26" s="231"/>
      <c r="J26" s="6"/>
      <c r="K26" s="6"/>
      <c r="L26" s="6"/>
      <c r="M26" s="6"/>
    </row>
    <row r="27" spans="2:13" ht="11.25" customHeight="1">
      <c r="B27" s="359" t="s">
        <v>1243</v>
      </c>
      <c r="D27" s="2246"/>
      <c r="E27" s="193"/>
      <c r="G27" s="3"/>
      <c r="H27" s="3"/>
      <c r="K27" s="6"/>
      <c r="L27" s="6"/>
      <c r="M27" s="6"/>
    </row>
    <row r="28" spans="2:13" ht="15">
      <c r="D28" s="512"/>
      <c r="F28" s="512"/>
      <c r="G28" s="512"/>
      <c r="J28" s="6"/>
      <c r="K28" s="6"/>
      <c r="L28" s="6"/>
      <c r="M28" s="6"/>
    </row>
  </sheetData>
  <mergeCells count="4">
    <mergeCell ref="B3:H3"/>
    <mergeCell ref="B10:C10"/>
    <mergeCell ref="B7:H7"/>
    <mergeCell ref="B9:H9"/>
  </mergeCells>
  <hyperlinks>
    <hyperlink ref="B3" location="Contents!A1" display="Back to index page" xr:uid="{01CBF9CF-2197-4CA4-818C-A45325950FCC}"/>
    <hyperlink ref="B3:H3" location="CONTENTS!A1" display="Back to contents page" xr:uid="{E5456FE6-5519-425D-A3C1-F432AF52A01F}"/>
    <hyperlink ref="G3" location="CONTENTS!A1" display="Back to contents page" xr:uid="{C0FC5774-00DF-43AB-ADA6-6083EC42A487}"/>
    <hyperlink ref="H3" location="CONTENTS!A1" display="Back to contents page" xr:uid="{47FA15EE-C1F5-497F-BCA5-85C51E27A358}"/>
  </hyperlinks>
  <pageMargins left="0.23622047244094491" right="0.23622047244094491" top="0.74803149606299213" bottom="0.74803149606299213" header="0.31496062992125984" footer="0.31496062992125984"/>
  <pageSetup paperSize="9" scale="6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5E6B-860D-4CBE-B619-990A55906555}">
  <sheetPr codeName="Sheet23">
    <tabColor rgb="FF007272"/>
  </sheetPr>
  <dimension ref="A1:N91"/>
  <sheetViews>
    <sheetView showGridLines="0" showRowColHeaders="0" zoomScaleNormal="100" workbookViewId="0"/>
  </sheetViews>
  <sheetFormatPr baseColWidth="10" defaultColWidth="11.42578125" defaultRowHeight="11.25"/>
  <cols>
    <col min="1" max="1" width="2.5703125" style="18" customWidth="1"/>
    <col min="2" max="2" width="4.85546875" style="36" customWidth="1"/>
    <col min="3" max="3" width="120.42578125" style="12" customWidth="1"/>
    <col min="4" max="9" width="15.5703125" style="12" customWidth="1"/>
    <col min="10" max="10" width="13.85546875" style="12" customWidth="1"/>
    <col min="11" max="16384" width="11.42578125" style="12"/>
  </cols>
  <sheetData>
    <row r="1" spans="1:14" s="10" customFormat="1" ht="11.25" customHeight="1">
      <c r="A1" s="7"/>
      <c r="B1" s="7"/>
      <c r="C1" s="7"/>
      <c r="D1" s="8"/>
      <c r="E1" s="8"/>
      <c r="F1" s="8"/>
      <c r="G1" s="8"/>
      <c r="H1" s="9"/>
      <c r="I1" s="9"/>
      <c r="J1" s="9"/>
      <c r="K1" s="9"/>
    </row>
    <row r="2" spans="1:14" s="10" customFormat="1" ht="5.25" customHeight="1">
      <c r="A2" s="7"/>
      <c r="B2" s="7"/>
      <c r="C2" s="7"/>
      <c r="D2" s="8"/>
      <c r="E2" s="8"/>
      <c r="F2" s="8"/>
      <c r="G2" s="8"/>
      <c r="H2" s="9"/>
      <c r="I2" s="9"/>
      <c r="J2" s="9"/>
      <c r="K2" s="9"/>
    </row>
    <row r="3" spans="1:14" ht="12.75" customHeight="1">
      <c r="A3" s="11"/>
      <c r="B3" s="2373" t="s">
        <v>280</v>
      </c>
      <c r="C3" s="2373"/>
      <c r="D3" s="2373"/>
      <c r="E3" s="2373"/>
      <c r="F3" s="2373"/>
      <c r="G3" s="2373"/>
      <c r="H3" s="2373"/>
      <c r="I3" s="2373"/>
      <c r="J3" s="2373"/>
      <c r="K3" s="2373"/>
    </row>
    <row r="4" spans="1:14" s="10" customFormat="1" ht="5.25" customHeight="1">
      <c r="A4" s="7"/>
      <c r="B4" s="7"/>
      <c r="C4" s="7"/>
      <c r="D4" s="8"/>
      <c r="E4" s="8"/>
      <c r="F4" s="8"/>
      <c r="G4" s="8"/>
      <c r="H4" s="9"/>
      <c r="I4" s="9"/>
      <c r="J4" s="9"/>
      <c r="K4" s="9"/>
      <c r="M4" s="7"/>
      <c r="N4" s="7"/>
    </row>
    <row r="5" spans="1:14" s="6" customFormat="1" ht="15.75" customHeight="1">
      <c r="A5" s="13"/>
      <c r="B5" s="973" t="s">
        <v>1244</v>
      </c>
    </row>
    <row r="6" spans="1:14" ht="11.25" customHeight="1">
      <c r="B6" s="194"/>
      <c r="C6" s="36"/>
      <c r="D6" s="36"/>
      <c r="E6" s="36"/>
      <c r="F6" s="36"/>
      <c r="G6" s="36"/>
      <c r="H6" s="36"/>
      <c r="I6" s="36"/>
      <c r="J6" s="36"/>
      <c r="K6" s="36"/>
    </row>
    <row r="7" spans="1:14">
      <c r="B7" s="2374" t="s">
        <v>3105</v>
      </c>
      <c r="C7" s="2374"/>
      <c r="D7" s="2374"/>
      <c r="E7" s="2374"/>
      <c r="F7" s="2374"/>
      <c r="G7" s="2374"/>
      <c r="H7" s="2374"/>
      <c r="I7" s="2374"/>
      <c r="J7" s="36"/>
      <c r="K7" s="36"/>
    </row>
    <row r="8" spans="1:14" ht="6" customHeight="1">
      <c r="B8" s="240"/>
      <c r="C8" s="240"/>
      <c r="D8" s="240"/>
      <c r="E8" s="240"/>
      <c r="F8" s="240"/>
      <c r="G8" s="240"/>
      <c r="H8" s="240"/>
      <c r="I8" s="240"/>
      <c r="J8" s="36"/>
      <c r="K8" s="36"/>
    </row>
    <row r="9" spans="1:14" ht="11.25" customHeight="1">
      <c r="B9" s="2374" t="s">
        <v>1245</v>
      </c>
      <c r="C9" s="2374"/>
      <c r="D9" s="2374"/>
      <c r="E9" s="2374"/>
      <c r="F9" s="2374"/>
      <c r="G9" s="2374"/>
      <c r="H9" s="2374"/>
      <c r="I9" s="2374"/>
      <c r="J9" s="36"/>
      <c r="K9" s="36"/>
    </row>
    <row r="10" spans="1:14" ht="6" customHeight="1">
      <c r="B10" s="240"/>
      <c r="C10" s="240"/>
      <c r="D10" s="240"/>
      <c r="E10" s="240"/>
      <c r="F10" s="240"/>
      <c r="G10" s="240"/>
      <c r="H10" s="240"/>
      <c r="I10" s="240"/>
      <c r="J10" s="36"/>
      <c r="K10" s="36"/>
    </row>
    <row r="11" spans="1:14" ht="11.25" customHeight="1">
      <c r="A11" s="15"/>
      <c r="B11" s="2431" t="s">
        <v>1246</v>
      </c>
      <c r="C11" s="2431"/>
      <c r="D11" s="2431"/>
      <c r="E11" s="2431"/>
      <c r="F11" s="2431"/>
      <c r="G11" s="2431"/>
      <c r="H11" s="2"/>
      <c r="I11" s="2"/>
    </row>
    <row r="12" spans="1:14" ht="11.25" customHeight="1">
      <c r="A12" s="15"/>
      <c r="B12" s="130"/>
      <c r="C12" s="130"/>
      <c r="D12" s="2274"/>
      <c r="E12" s="2273"/>
      <c r="F12" s="2275"/>
      <c r="G12" s="130"/>
      <c r="H12" s="2"/>
      <c r="I12" s="2"/>
    </row>
    <row r="13" spans="1:14" ht="11.25" customHeight="1">
      <c r="A13" s="15"/>
      <c r="B13" s="130"/>
      <c r="C13" s="130"/>
      <c r="D13" s="130"/>
      <c r="E13" s="130"/>
      <c r="F13" s="130"/>
      <c r="G13" s="130"/>
    </row>
    <row r="14" spans="1:14" ht="11.25" customHeight="1">
      <c r="A14" s="15"/>
      <c r="B14" s="2570" t="s">
        <v>286</v>
      </c>
      <c r="C14" s="2414"/>
      <c r="D14" s="232" t="s">
        <v>2662</v>
      </c>
      <c r="E14" s="232" t="s">
        <v>2663</v>
      </c>
      <c r="F14" s="232" t="s">
        <v>2469</v>
      </c>
      <c r="G14" s="828" t="s">
        <v>2465</v>
      </c>
      <c r="H14" s="232" t="s">
        <v>2347</v>
      </c>
      <c r="I14" s="828" t="s">
        <v>1427</v>
      </c>
    </row>
    <row r="15" spans="1:14" ht="15" customHeight="1">
      <c r="A15" s="12"/>
      <c r="B15" s="2568" t="s">
        <v>1247</v>
      </c>
      <c r="C15" s="2568"/>
      <c r="D15" s="2569"/>
      <c r="E15" s="2569"/>
      <c r="F15" s="2568"/>
      <c r="G15" s="2568"/>
      <c r="H15" s="2568"/>
      <c r="I15" s="2568"/>
    </row>
    <row r="16" spans="1:14" ht="11.25" customHeight="1">
      <c r="A16" s="12"/>
      <c r="B16" s="136">
        <v>1</v>
      </c>
      <c r="C16" s="239" t="s">
        <v>1248</v>
      </c>
      <c r="D16" s="94">
        <v>2943954.864916</v>
      </c>
      <c r="E16" s="94">
        <v>3008204.4255570001</v>
      </c>
      <c r="F16" s="94">
        <v>2677024.3193720002</v>
      </c>
      <c r="G16" s="94">
        <v>3088191.477246</v>
      </c>
      <c r="H16" s="94">
        <v>2922722.5542990002</v>
      </c>
      <c r="I16" s="94">
        <v>3187504.29586</v>
      </c>
      <c r="L16" s="50"/>
    </row>
    <row r="17" spans="1:12" ht="11.25" customHeight="1">
      <c r="A17" s="12"/>
      <c r="B17" s="136">
        <v>2</v>
      </c>
      <c r="C17" s="349" t="s">
        <v>1249</v>
      </c>
      <c r="D17" s="94">
        <v>0</v>
      </c>
      <c r="E17" s="94">
        <v>0</v>
      </c>
      <c r="F17" s="94"/>
      <c r="G17" s="94"/>
      <c r="H17" s="94"/>
      <c r="I17" s="94"/>
      <c r="L17" s="50"/>
    </row>
    <row r="18" spans="1:12" ht="11.25" customHeight="1">
      <c r="A18" s="12"/>
      <c r="B18" s="336">
        <v>3</v>
      </c>
      <c r="C18" s="349" t="s">
        <v>1250</v>
      </c>
      <c r="D18" s="94">
        <v>-15271.85281</v>
      </c>
      <c r="E18" s="94">
        <v>-24905.927</v>
      </c>
      <c r="F18" s="94">
        <v>-17407.198759999999</v>
      </c>
      <c r="G18" s="94">
        <v>-18811.216967</v>
      </c>
      <c r="H18" s="94">
        <v>-23801.969799999999</v>
      </c>
      <c r="I18" s="94">
        <v>-21731.23659</v>
      </c>
      <c r="L18" s="50"/>
    </row>
    <row r="19" spans="1:12" ht="11.25" customHeight="1">
      <c r="A19" s="12"/>
      <c r="B19" s="136">
        <v>4</v>
      </c>
      <c r="C19" s="349" t="s">
        <v>1251</v>
      </c>
      <c r="D19" s="94">
        <v>0</v>
      </c>
      <c r="E19" s="94">
        <v>0</v>
      </c>
      <c r="F19" s="94"/>
      <c r="G19" s="94"/>
      <c r="H19" s="94"/>
      <c r="I19" s="94"/>
      <c r="L19" s="50"/>
    </row>
    <row r="20" spans="1:12" ht="11.25" customHeight="1">
      <c r="A20" s="12"/>
      <c r="B20" s="336">
        <v>5</v>
      </c>
      <c r="C20" s="349" t="s">
        <v>1252</v>
      </c>
      <c r="D20" s="94">
        <v>-1488.162517</v>
      </c>
      <c r="E20" s="94">
        <v>-1507.3493080000001</v>
      </c>
      <c r="F20" s="94">
        <v>-1510.821224</v>
      </c>
      <c r="G20" s="94">
        <v>-1587.291318</v>
      </c>
      <c r="H20" s="94">
        <v>-1573.193125</v>
      </c>
      <c r="I20" s="94">
        <v>-1556.7183680000001</v>
      </c>
      <c r="L20" s="50"/>
    </row>
    <row r="21" spans="1:12" ht="11.25" customHeight="1">
      <c r="A21" s="12"/>
      <c r="B21" s="336">
        <v>6</v>
      </c>
      <c r="C21" s="236" t="s">
        <v>1253</v>
      </c>
      <c r="D21" s="94">
        <v>-33815.402353999998</v>
      </c>
      <c r="E21" s="94">
        <v>-31526.450445999999</v>
      </c>
      <c r="F21" s="94">
        <v>-19643.618354999999</v>
      </c>
      <c r="G21" s="94">
        <v>-20078.576434999999</v>
      </c>
      <c r="H21" s="94">
        <v>-20282.930147999999</v>
      </c>
      <c r="I21" s="94">
        <v>-20308.435343000001</v>
      </c>
      <c r="L21" s="50"/>
    </row>
    <row r="22" spans="1:12" s="29" customFormat="1" ht="11.25" customHeight="1">
      <c r="B22" s="1395">
        <v>7</v>
      </c>
      <c r="C22" s="1396" t="s">
        <v>3168</v>
      </c>
      <c r="D22" s="1397">
        <v>2893379.4472349999</v>
      </c>
      <c r="E22" s="1397">
        <v>2950264.6988030002</v>
      </c>
      <c r="F22" s="1397">
        <v>2638462.6810329999</v>
      </c>
      <c r="G22" s="1397">
        <v>3047714.3925259998</v>
      </c>
      <c r="H22" s="1397">
        <v>2877064.461226</v>
      </c>
      <c r="I22" s="1397">
        <v>3143907.9055590001</v>
      </c>
      <c r="J22" s="1719"/>
      <c r="K22" s="1719"/>
      <c r="L22" s="50"/>
    </row>
    <row r="23" spans="1:12" ht="15" customHeight="1">
      <c r="A23" s="12"/>
      <c r="B23" s="2571" t="s">
        <v>1255</v>
      </c>
      <c r="C23" s="2571"/>
      <c r="D23" s="2571"/>
      <c r="E23" s="2571"/>
      <c r="F23" s="2571"/>
      <c r="G23" s="2571"/>
      <c r="H23" s="2571"/>
      <c r="I23" s="2571"/>
      <c r="L23" s="50"/>
    </row>
    <row r="24" spans="1:12" ht="11.25" customHeight="1">
      <c r="A24" s="12"/>
      <c r="B24" s="336">
        <v>8</v>
      </c>
      <c r="C24" s="236" t="s">
        <v>1256</v>
      </c>
      <c r="D24" s="94">
        <v>16859.826948999998</v>
      </c>
      <c r="E24" s="94">
        <v>15875.405386599999</v>
      </c>
      <c r="F24" s="94">
        <v>24101.940579999999</v>
      </c>
      <c r="G24" s="94">
        <v>4181.0061409999998</v>
      </c>
      <c r="H24" s="94">
        <v>14171.184182999999</v>
      </c>
      <c r="I24" s="94">
        <v>20077.528993</v>
      </c>
      <c r="L24" s="50"/>
    </row>
    <row r="25" spans="1:12" ht="11.25" customHeight="1">
      <c r="A25" s="12"/>
      <c r="B25" s="336" t="s">
        <v>484</v>
      </c>
      <c r="C25" s="236" t="s">
        <v>1257</v>
      </c>
      <c r="D25" s="94">
        <v>89.311806585183803</v>
      </c>
      <c r="E25" s="94">
        <v>78.2030288584521</v>
      </c>
      <c r="F25" s="94">
        <v>77.259726308330997</v>
      </c>
      <c r="G25" s="94">
        <v>33.666776194800001</v>
      </c>
      <c r="H25" s="94">
        <v>51.270673200179999</v>
      </c>
      <c r="I25" s="94">
        <v>57.807382221603</v>
      </c>
      <c r="L25" s="50"/>
    </row>
    <row r="26" spans="1:12" ht="11.25" customHeight="1">
      <c r="A26" s="12"/>
      <c r="B26" s="336">
        <v>9</v>
      </c>
      <c r="C26" s="236" t="s">
        <v>1258</v>
      </c>
      <c r="D26" s="94">
        <v>45510.436350000004</v>
      </c>
      <c r="E26" s="94">
        <v>46138.669998799996</v>
      </c>
      <c r="F26" s="94">
        <v>53938.295870000002</v>
      </c>
      <c r="G26" s="94">
        <v>46999.991783999998</v>
      </c>
      <c r="H26" s="94">
        <v>47224.794098999999</v>
      </c>
      <c r="I26" s="94">
        <v>45808.169924000002</v>
      </c>
      <c r="L26" s="50"/>
    </row>
    <row r="27" spans="1:12" ht="11.25" customHeight="1">
      <c r="A27" s="12"/>
      <c r="B27" s="336" t="s">
        <v>522</v>
      </c>
      <c r="C27" s="236" t="s">
        <v>1259</v>
      </c>
      <c r="D27" s="94">
        <v>283.35780945901899</v>
      </c>
      <c r="E27" s="94">
        <v>255.19845582434101</v>
      </c>
      <c r="F27" s="94">
        <v>149.067041439582</v>
      </c>
      <c r="G27" s="94">
        <v>176.38809997586401</v>
      </c>
      <c r="H27" s="94">
        <v>156.21654092330999</v>
      </c>
      <c r="I27" s="94">
        <v>175.65194634104299</v>
      </c>
      <c r="L27" s="50"/>
    </row>
    <row r="28" spans="1:12" ht="11.25" customHeight="1">
      <c r="A28" s="12"/>
      <c r="B28" s="336" t="s">
        <v>1260</v>
      </c>
      <c r="C28" s="236" t="s">
        <v>1261</v>
      </c>
      <c r="D28" s="94">
        <v>182.03335799999999</v>
      </c>
      <c r="E28" s="94">
        <v>150.59911</v>
      </c>
      <c r="F28" s="94">
        <v>200.49539999999999</v>
      </c>
      <c r="G28" s="94">
        <v>147.28694999999999</v>
      </c>
      <c r="H28" s="94">
        <v>147.28694999999999</v>
      </c>
      <c r="I28" s="94">
        <v>194.69005000000001</v>
      </c>
      <c r="L28" s="50"/>
    </row>
    <row r="29" spans="1:12" ht="11.25" customHeight="1">
      <c r="A29" s="12"/>
      <c r="B29" s="336">
        <v>10</v>
      </c>
      <c r="C29" s="236" t="s">
        <v>1262</v>
      </c>
      <c r="D29" s="94">
        <v>-26.234370999999999</v>
      </c>
      <c r="E29" s="94">
        <v>-44.265393000000003</v>
      </c>
      <c r="F29" s="94"/>
      <c r="G29" s="94">
        <v>-13.955534999999999</v>
      </c>
      <c r="H29" s="94">
        <v>-11.147359</v>
      </c>
      <c r="I29" s="94">
        <v>-13.811616000000001</v>
      </c>
      <c r="L29" s="50"/>
    </row>
    <row r="30" spans="1:12" ht="11.25" customHeight="1">
      <c r="A30" s="12"/>
      <c r="B30" s="336" t="s">
        <v>525</v>
      </c>
      <c r="C30" s="236" t="s">
        <v>1263</v>
      </c>
      <c r="D30" s="94"/>
      <c r="E30" s="94">
        <v>0</v>
      </c>
      <c r="F30" s="94"/>
      <c r="G30" s="94"/>
      <c r="H30" s="94"/>
      <c r="I30" s="94"/>
      <c r="L30" s="50"/>
    </row>
    <row r="31" spans="1:12" ht="11.25" customHeight="1">
      <c r="A31" s="12"/>
      <c r="B31" s="336" t="s">
        <v>1264</v>
      </c>
      <c r="C31" s="236" t="s">
        <v>1265</v>
      </c>
      <c r="D31" s="94"/>
      <c r="E31" s="94">
        <v>0</v>
      </c>
      <c r="F31" s="94"/>
      <c r="G31" s="94"/>
      <c r="H31" s="94"/>
      <c r="I31" s="94"/>
      <c r="L31" s="50"/>
    </row>
    <row r="32" spans="1:12" ht="11.25" customHeight="1">
      <c r="A32" s="12"/>
      <c r="B32" s="336">
        <v>11</v>
      </c>
      <c r="C32" s="236" t="s">
        <v>1266</v>
      </c>
      <c r="D32" s="94"/>
      <c r="E32" s="94">
        <v>0</v>
      </c>
      <c r="F32" s="94"/>
      <c r="G32" s="94"/>
      <c r="H32" s="94"/>
      <c r="I32" s="94"/>
      <c r="L32" s="50"/>
    </row>
    <row r="33" spans="1:12" ht="11.25" customHeight="1">
      <c r="A33" s="12"/>
      <c r="B33" s="336">
        <v>12</v>
      </c>
      <c r="C33" s="236" t="s">
        <v>1267</v>
      </c>
      <c r="D33" s="94"/>
      <c r="E33" s="94">
        <v>0</v>
      </c>
      <c r="F33" s="94"/>
      <c r="G33" s="94"/>
      <c r="H33" s="94"/>
      <c r="I33" s="94"/>
      <c r="L33" s="50"/>
    </row>
    <row r="34" spans="1:12" s="29" customFormat="1" ht="11.25" customHeight="1">
      <c r="B34" s="1395">
        <v>13</v>
      </c>
      <c r="C34" s="1396" t="s">
        <v>1268</v>
      </c>
      <c r="D34" s="1397">
        <v>62898.731902044201</v>
      </c>
      <c r="E34" s="1397">
        <v>62453.8105870828</v>
      </c>
      <c r="F34" s="1397">
        <v>78467.058617747898</v>
      </c>
      <c r="G34" s="1397">
        <v>51524.3842161707</v>
      </c>
      <c r="H34" s="1397">
        <v>61739.605087123498</v>
      </c>
      <c r="I34" s="1397">
        <v>66300.036679562603</v>
      </c>
      <c r="L34" s="50"/>
    </row>
    <row r="35" spans="1:12" ht="15" customHeight="1">
      <c r="A35" s="12"/>
      <c r="B35" s="2571" t="s">
        <v>1269</v>
      </c>
      <c r="C35" s="2571"/>
      <c r="D35" s="2571"/>
      <c r="E35" s="2571"/>
      <c r="F35" s="2571"/>
      <c r="G35" s="2571"/>
      <c r="H35" s="2571"/>
      <c r="I35" s="2571"/>
      <c r="L35" s="50"/>
    </row>
    <row r="36" spans="1:12" ht="11.25" customHeight="1">
      <c r="A36" s="12"/>
      <c r="B36" s="336">
        <v>14</v>
      </c>
      <c r="C36" s="236" t="s">
        <v>1270</v>
      </c>
      <c r="D36" s="94">
        <v>373719.42852999998</v>
      </c>
      <c r="E36" s="94">
        <v>515368.72253999999</v>
      </c>
      <c r="F36" s="94">
        <v>408798.31686999998</v>
      </c>
      <c r="G36" s="94">
        <v>264403.43848999997</v>
      </c>
      <c r="H36" s="94">
        <v>256950.67668999999</v>
      </c>
      <c r="I36" s="94">
        <v>201666.03547999999</v>
      </c>
      <c r="L36" s="50"/>
    </row>
    <row r="37" spans="1:12" ht="11.25" customHeight="1">
      <c r="A37" s="12"/>
      <c r="B37" s="336">
        <v>15</v>
      </c>
      <c r="C37" s="236" t="s">
        <v>1271</v>
      </c>
      <c r="D37" s="94">
        <v>-1747.8810000000001</v>
      </c>
      <c r="E37" s="94">
        <v>-35620.294029999997</v>
      </c>
      <c r="F37" s="94">
        <v>-1987.79203799996</v>
      </c>
      <c r="G37" s="94">
        <v>-21470.505300000001</v>
      </c>
      <c r="H37" s="94">
        <v>-3508.1530979999802</v>
      </c>
      <c r="I37" s="94">
        <v>-6297.2324330000001</v>
      </c>
      <c r="L37" s="50"/>
    </row>
    <row r="38" spans="1:12" ht="11.25" customHeight="1">
      <c r="A38" s="12"/>
      <c r="B38" s="336">
        <v>16</v>
      </c>
      <c r="C38" s="236" t="s">
        <v>1272</v>
      </c>
      <c r="D38" s="94">
        <v>10551.435813099301</v>
      </c>
      <c r="E38" s="94">
        <v>8138.7151564406104</v>
      </c>
      <c r="F38" s="94">
        <v>3035.58797</v>
      </c>
      <c r="G38" s="94">
        <v>2963.036353</v>
      </c>
      <c r="H38" s="94">
        <v>3258.6792879999998</v>
      </c>
      <c r="I38" s="94">
        <v>3210.67605</v>
      </c>
      <c r="L38" s="50"/>
    </row>
    <row r="39" spans="1:12" ht="11.25" customHeight="1">
      <c r="A39" s="12"/>
      <c r="B39" s="336" t="s">
        <v>546</v>
      </c>
      <c r="C39" s="236" t="s">
        <v>1273</v>
      </c>
      <c r="D39" s="94"/>
      <c r="E39" s="94">
        <v>0</v>
      </c>
      <c r="F39" s="94"/>
      <c r="G39" s="94"/>
      <c r="H39" s="94"/>
      <c r="I39" s="94"/>
      <c r="L39" s="50"/>
    </row>
    <row r="40" spans="1:12" ht="11.25" customHeight="1">
      <c r="A40" s="12"/>
      <c r="B40" s="336">
        <v>17</v>
      </c>
      <c r="C40" s="236" t="s">
        <v>1274</v>
      </c>
      <c r="D40" s="94"/>
      <c r="E40" s="94">
        <v>0</v>
      </c>
      <c r="F40" s="94"/>
      <c r="G40" s="94"/>
      <c r="H40" s="94"/>
      <c r="I40" s="94"/>
      <c r="L40" s="50"/>
    </row>
    <row r="41" spans="1:12" ht="11.25" customHeight="1">
      <c r="A41" s="12"/>
      <c r="B41" s="336" t="s">
        <v>1275</v>
      </c>
      <c r="C41" s="236" t="s">
        <v>1276</v>
      </c>
      <c r="D41" s="94"/>
      <c r="E41" s="94">
        <v>0</v>
      </c>
      <c r="F41" s="94"/>
      <c r="G41" s="94"/>
      <c r="H41" s="94"/>
      <c r="I41" s="94"/>
      <c r="L41" s="50"/>
    </row>
    <row r="42" spans="1:12" s="29" customFormat="1" ht="11.25" customHeight="1">
      <c r="B42" s="1395">
        <v>18</v>
      </c>
      <c r="C42" s="1396" t="s">
        <v>1277</v>
      </c>
      <c r="D42" s="1397">
        <v>382522.98323909898</v>
      </c>
      <c r="E42" s="1397">
        <v>487887.14366644103</v>
      </c>
      <c r="F42" s="1397">
        <v>409846.11280200002</v>
      </c>
      <c r="G42" s="1397">
        <v>245895.96954300001</v>
      </c>
      <c r="H42" s="1397">
        <v>256701.20288</v>
      </c>
      <c r="I42" s="1397">
        <v>198579.479097</v>
      </c>
      <c r="L42" s="50"/>
    </row>
    <row r="43" spans="1:12" ht="15" customHeight="1">
      <c r="A43" s="12"/>
      <c r="B43" s="2571" t="s">
        <v>1278</v>
      </c>
      <c r="C43" s="2571"/>
      <c r="D43" s="2571"/>
      <c r="E43" s="2571"/>
      <c r="F43" s="2571"/>
      <c r="G43" s="2571"/>
      <c r="H43" s="2571"/>
      <c r="I43" s="2571"/>
      <c r="L43" s="50"/>
    </row>
    <row r="44" spans="1:12" ht="11.25" customHeight="1">
      <c r="A44" s="12"/>
      <c r="B44" s="336">
        <v>19</v>
      </c>
      <c r="C44" s="236" t="s">
        <v>1279</v>
      </c>
      <c r="D44" s="94">
        <v>958910.84268600005</v>
      </c>
      <c r="E44" s="94">
        <v>953138.539597</v>
      </c>
      <c r="F44" s="94">
        <v>913766.77501700004</v>
      </c>
      <c r="G44" s="94">
        <v>890262.90724199999</v>
      </c>
      <c r="H44" s="94">
        <v>869786.21201899997</v>
      </c>
      <c r="I44" s="94">
        <v>847574.03905149701</v>
      </c>
      <c r="L44" s="50"/>
    </row>
    <row r="45" spans="1:12" ht="11.25" customHeight="1">
      <c r="A45" s="12"/>
      <c r="B45" s="336">
        <v>20</v>
      </c>
      <c r="C45" s="236" t="s">
        <v>1280</v>
      </c>
      <c r="D45" s="94">
        <v>-638357.633118</v>
      </c>
      <c r="E45" s="94">
        <v>-618145.62784800003</v>
      </c>
      <c r="F45" s="94">
        <v>-578053.39758500003</v>
      </c>
      <c r="G45" s="94">
        <v>-574073.86578999995</v>
      </c>
      <c r="H45" s="94">
        <v>-556972.45392799994</v>
      </c>
      <c r="I45" s="94">
        <v>-540587.25266849704</v>
      </c>
      <c r="L45" s="50"/>
    </row>
    <row r="46" spans="1:12" ht="22.5" customHeight="1">
      <c r="A46" s="12"/>
      <c r="B46" s="136">
        <v>21</v>
      </c>
      <c r="C46" s="236" t="s">
        <v>1281</v>
      </c>
      <c r="D46" s="94">
        <v>-390.79196899999999</v>
      </c>
      <c r="E46" s="94">
        <v>-410.38567799999998</v>
      </c>
      <c r="F46" s="94">
        <v>-449.32483400000001</v>
      </c>
      <c r="G46" s="94">
        <v>-428.75951199999997</v>
      </c>
      <c r="H46" s="94">
        <v>-488.48938700000002</v>
      </c>
      <c r="I46" s="94">
        <v>-501.66778199999999</v>
      </c>
      <c r="L46" s="50"/>
    </row>
    <row r="47" spans="1:12" s="29" customFormat="1" ht="11.25" customHeight="1">
      <c r="B47" s="1395">
        <v>22</v>
      </c>
      <c r="C47" s="1396" t="s">
        <v>1282</v>
      </c>
      <c r="D47" s="1397">
        <v>320162.41759899998</v>
      </c>
      <c r="E47" s="1397">
        <v>334582.52607099997</v>
      </c>
      <c r="F47" s="1397">
        <v>335264.05259799998</v>
      </c>
      <c r="G47" s="1397">
        <v>315760.28194000002</v>
      </c>
      <c r="H47" s="1397">
        <v>312325.26870399999</v>
      </c>
      <c r="I47" s="1397">
        <v>306485.11860099999</v>
      </c>
      <c r="L47" s="50"/>
    </row>
    <row r="48" spans="1:12" ht="15" customHeight="1">
      <c r="A48" s="12"/>
      <c r="B48" s="2571" t="s">
        <v>1283</v>
      </c>
      <c r="C48" s="2571"/>
      <c r="D48" s="2571"/>
      <c r="E48" s="2571"/>
      <c r="F48" s="2571"/>
      <c r="G48" s="2571"/>
      <c r="H48" s="2571"/>
      <c r="I48" s="2571"/>
      <c r="L48" s="50"/>
    </row>
    <row r="49" spans="1:14" s="29" customFormat="1" ht="11.25" customHeight="1">
      <c r="B49" s="336" t="s">
        <v>495</v>
      </c>
      <c r="C49" s="164" t="s">
        <v>2753</v>
      </c>
      <c r="D49" s="231"/>
      <c r="E49" s="231"/>
      <c r="F49" s="231"/>
      <c r="G49" s="231"/>
      <c r="H49" s="231"/>
      <c r="I49" s="231"/>
      <c r="L49" s="50"/>
    </row>
    <row r="50" spans="1:14" s="29" customFormat="1" ht="11.25" customHeight="1">
      <c r="B50" s="336" t="s">
        <v>1284</v>
      </c>
      <c r="C50" s="164" t="s">
        <v>1285</v>
      </c>
      <c r="D50" s="231"/>
      <c r="E50" s="231"/>
      <c r="F50" s="231"/>
      <c r="G50" s="231"/>
      <c r="H50" s="231"/>
      <c r="I50" s="231"/>
      <c r="L50" s="50"/>
    </row>
    <row r="51" spans="1:14" s="29" customFormat="1" ht="11.25" customHeight="1">
      <c r="B51" s="336" t="s">
        <v>1286</v>
      </c>
      <c r="C51" s="164" t="s">
        <v>1287</v>
      </c>
      <c r="D51" s="231"/>
      <c r="E51" s="231"/>
      <c r="F51" s="231"/>
      <c r="G51" s="231"/>
      <c r="H51" s="231"/>
      <c r="I51" s="231"/>
      <c r="L51" s="50"/>
    </row>
    <row r="52" spans="1:14" s="29" customFormat="1" ht="11.25" customHeight="1">
      <c r="B52" s="336" t="s">
        <v>1288</v>
      </c>
      <c r="C52" s="236" t="s">
        <v>1289</v>
      </c>
      <c r="D52" s="231"/>
      <c r="E52" s="231"/>
      <c r="F52" s="231"/>
      <c r="G52" s="231"/>
      <c r="H52" s="231"/>
      <c r="I52" s="231"/>
      <c r="L52" s="50"/>
    </row>
    <row r="53" spans="1:14" s="29" customFormat="1" ht="11.25" customHeight="1">
      <c r="B53" s="336" t="s">
        <v>1290</v>
      </c>
      <c r="C53" s="236" t="s">
        <v>1291</v>
      </c>
      <c r="D53" s="231"/>
      <c r="E53" s="231"/>
      <c r="F53" s="231"/>
      <c r="G53" s="231"/>
      <c r="H53" s="231"/>
      <c r="I53" s="231"/>
      <c r="L53" s="50"/>
    </row>
    <row r="54" spans="1:14" s="29" customFormat="1" ht="11.25" customHeight="1">
      <c r="B54" s="336" t="s">
        <v>1292</v>
      </c>
      <c r="C54" s="236" t="s">
        <v>1293</v>
      </c>
      <c r="D54" s="231"/>
      <c r="E54" s="231"/>
      <c r="F54" s="231"/>
      <c r="G54" s="231"/>
      <c r="H54" s="231"/>
      <c r="I54" s="231"/>
      <c r="L54" s="50"/>
    </row>
    <row r="55" spans="1:14" s="29" customFormat="1" ht="11.25" customHeight="1">
      <c r="B55" s="336" t="s">
        <v>1294</v>
      </c>
      <c r="C55" s="236" t="s">
        <v>1295</v>
      </c>
      <c r="D55" s="231"/>
      <c r="E55" s="231"/>
      <c r="F55" s="231"/>
      <c r="G55" s="231"/>
      <c r="H55" s="231"/>
      <c r="I55" s="231"/>
      <c r="L55" s="50"/>
    </row>
    <row r="56" spans="1:14" s="29" customFormat="1" ht="11.25" customHeight="1">
      <c r="B56" s="336" t="s">
        <v>1296</v>
      </c>
      <c r="C56" s="236" t="s">
        <v>1297</v>
      </c>
      <c r="D56" s="231"/>
      <c r="E56" s="231"/>
      <c r="F56" s="231"/>
      <c r="G56" s="231"/>
      <c r="H56" s="231"/>
      <c r="I56" s="231"/>
      <c r="L56" s="50"/>
      <c r="N56" s="2106"/>
    </row>
    <row r="57" spans="1:14" s="29" customFormat="1" ht="11.25" customHeight="1">
      <c r="B57" s="336" t="s">
        <v>1298</v>
      </c>
      <c r="C57" s="236" t="s">
        <v>1299</v>
      </c>
      <c r="D57" s="231"/>
      <c r="E57" s="231"/>
      <c r="F57" s="231"/>
      <c r="G57" s="231"/>
      <c r="H57" s="231"/>
      <c r="I57" s="231"/>
      <c r="L57" s="50"/>
    </row>
    <row r="58" spans="1:14" s="29" customFormat="1" ht="11.25" customHeight="1">
      <c r="B58" s="336" t="s">
        <v>1300</v>
      </c>
      <c r="C58" s="236" t="s">
        <v>1301</v>
      </c>
      <c r="D58" s="231"/>
      <c r="E58" s="231"/>
      <c r="F58" s="231"/>
      <c r="G58" s="231"/>
      <c r="H58" s="231"/>
      <c r="I58" s="231"/>
      <c r="L58" s="50"/>
    </row>
    <row r="59" spans="1:14" s="29" customFormat="1" ht="11.25" customHeight="1">
      <c r="B59" s="336" t="s">
        <v>1302</v>
      </c>
      <c r="C59" s="236" t="s">
        <v>2755</v>
      </c>
      <c r="D59" s="231"/>
      <c r="E59" s="231"/>
      <c r="F59" s="231"/>
      <c r="G59" s="231"/>
      <c r="H59" s="231"/>
      <c r="I59" s="231"/>
      <c r="L59" s="50"/>
    </row>
    <row r="60" spans="1:14" s="29" customFormat="1" ht="11.25" customHeight="1">
      <c r="B60" s="336" t="s">
        <v>2754</v>
      </c>
      <c r="C60" s="236" t="s">
        <v>2756</v>
      </c>
      <c r="D60" s="231"/>
      <c r="E60" s="231"/>
      <c r="F60" s="231"/>
      <c r="G60" s="231"/>
      <c r="H60" s="231"/>
      <c r="I60" s="231"/>
      <c r="L60" s="50"/>
    </row>
    <row r="61" spans="1:14" s="29" customFormat="1" ht="11.25" customHeight="1">
      <c r="B61" s="1395" t="s">
        <v>2757</v>
      </c>
      <c r="C61" s="1396" t="s">
        <v>1303</v>
      </c>
      <c r="D61" s="1397"/>
      <c r="E61" s="1397"/>
      <c r="F61" s="1397"/>
      <c r="G61" s="1397"/>
      <c r="H61" s="1397"/>
      <c r="I61" s="1397"/>
      <c r="L61" s="50"/>
    </row>
    <row r="62" spans="1:14" ht="15" customHeight="1">
      <c r="A62" s="12"/>
      <c r="B62" s="2571" t="s">
        <v>1304</v>
      </c>
      <c r="C62" s="2571"/>
      <c r="D62" s="2571"/>
      <c r="E62" s="2571"/>
      <c r="F62" s="2571"/>
      <c r="G62" s="2571"/>
      <c r="H62" s="2571"/>
      <c r="I62" s="2571"/>
      <c r="L62" s="50"/>
    </row>
    <row r="63" spans="1:14" ht="11.25" customHeight="1">
      <c r="A63" s="12"/>
      <c r="B63" s="336">
        <v>23</v>
      </c>
      <c r="C63" s="236" t="s">
        <v>468</v>
      </c>
      <c r="D63" s="94">
        <v>227257.748704</v>
      </c>
      <c r="E63" s="94">
        <v>229816.75573400001</v>
      </c>
      <c r="F63" s="94">
        <v>237409.90722200001</v>
      </c>
      <c r="G63" s="94">
        <v>231555.95753099999</v>
      </c>
      <c r="H63" s="94">
        <v>226881.79946800001</v>
      </c>
      <c r="I63" s="94">
        <v>229824.975783</v>
      </c>
      <c r="L63" s="50"/>
    </row>
    <row r="64" spans="1:14" ht="11.25" customHeight="1">
      <c r="A64" s="12"/>
      <c r="B64" s="1398">
        <v>24</v>
      </c>
      <c r="C64" s="1399" t="s">
        <v>531</v>
      </c>
      <c r="D64" s="2282">
        <v>3658963.5799751398</v>
      </c>
      <c r="E64" s="1340">
        <v>3835188.17912752</v>
      </c>
      <c r="F64" s="1340">
        <v>3462039.9050507499</v>
      </c>
      <c r="G64" s="1340">
        <v>3660895.02822517</v>
      </c>
      <c r="H64" s="1340">
        <v>3507830.5378971202</v>
      </c>
      <c r="I64" s="1340">
        <v>3715272.5399365602</v>
      </c>
      <c r="J64" s="687"/>
      <c r="K64" s="1301"/>
      <c r="L64" s="50"/>
    </row>
    <row r="65" spans="1:12" ht="15" customHeight="1">
      <c r="A65" s="12"/>
      <c r="B65" s="2571" t="s">
        <v>153</v>
      </c>
      <c r="C65" s="2571"/>
      <c r="D65" s="2571"/>
      <c r="E65" s="2571"/>
      <c r="F65" s="2571"/>
      <c r="G65" s="2571"/>
      <c r="H65" s="2571"/>
      <c r="I65" s="2571"/>
      <c r="L65" s="50"/>
    </row>
    <row r="66" spans="1:12" s="2" customFormat="1" ht="11.25" customHeight="1">
      <c r="B66" s="337">
        <v>25</v>
      </c>
      <c r="C66" s="338" t="s">
        <v>153</v>
      </c>
      <c r="D66" s="2283">
        <v>6.2109869020763497</v>
      </c>
      <c r="E66" s="283">
        <v>5.9923201939541197</v>
      </c>
      <c r="F66" s="283">
        <v>6.8575150412230697</v>
      </c>
      <c r="G66" s="283">
        <v>6.3251187413385104</v>
      </c>
      <c r="H66" s="283">
        <v>6.4678665920962999</v>
      </c>
      <c r="I66" s="283">
        <v>6.1859519944376498</v>
      </c>
      <c r="L66" s="50"/>
    </row>
    <row r="67" spans="1:12" s="2" customFormat="1" ht="11.25" customHeight="1">
      <c r="B67" s="337" t="s">
        <v>1476</v>
      </c>
      <c r="C67" s="338" t="s">
        <v>2998</v>
      </c>
      <c r="D67" s="2283">
        <v>6.2109869020763497</v>
      </c>
      <c r="E67" s="283">
        <v>5.9923201939541197</v>
      </c>
      <c r="F67" s="283">
        <v>6.8575150412230697</v>
      </c>
      <c r="G67" s="283">
        <v>6.3251187413385104</v>
      </c>
      <c r="H67" s="283">
        <v>6.4678665920962999</v>
      </c>
      <c r="I67" s="283">
        <v>6.1859519944376498</v>
      </c>
      <c r="L67" s="50"/>
    </row>
    <row r="68" spans="1:12" s="2" customFormat="1" ht="11.25" customHeight="1">
      <c r="B68" s="337" t="s">
        <v>336</v>
      </c>
      <c r="C68" s="338" t="s">
        <v>2999</v>
      </c>
      <c r="D68" s="2283">
        <v>6.2109869020763497</v>
      </c>
      <c r="E68" s="283">
        <v>5.9923201939541197</v>
      </c>
      <c r="F68" s="283">
        <v>6.8575150412230697</v>
      </c>
      <c r="G68" s="283">
        <v>6.3251187413385104</v>
      </c>
      <c r="H68" s="283">
        <v>6.4678665920962999</v>
      </c>
      <c r="I68" s="283">
        <v>6.1859519944376498</v>
      </c>
      <c r="L68" s="50"/>
    </row>
    <row r="69" spans="1:12" s="2" customFormat="1" ht="11.25" customHeight="1">
      <c r="B69" s="337">
        <v>26</v>
      </c>
      <c r="C69" s="164" t="s">
        <v>3000</v>
      </c>
      <c r="D69" s="2283">
        <v>3</v>
      </c>
      <c r="E69" s="283">
        <v>3</v>
      </c>
      <c r="F69" s="283">
        <v>3</v>
      </c>
      <c r="G69" s="283">
        <v>3</v>
      </c>
      <c r="H69" s="283">
        <v>3</v>
      </c>
      <c r="I69" s="283">
        <v>3</v>
      </c>
      <c r="J69" s="878"/>
      <c r="L69" s="50"/>
    </row>
    <row r="70" spans="1:12" s="2" customFormat="1" ht="11.25" customHeight="1">
      <c r="B70" s="337" t="s">
        <v>1479</v>
      </c>
      <c r="C70" s="338" t="s">
        <v>3001</v>
      </c>
      <c r="D70" s="283"/>
      <c r="E70" s="283"/>
      <c r="F70" s="283"/>
      <c r="G70" s="283"/>
      <c r="H70" s="283"/>
      <c r="I70" s="283"/>
      <c r="L70" s="50"/>
    </row>
    <row r="71" spans="1:12" s="2" customFormat="1" ht="11.25" customHeight="1">
      <c r="B71" s="337" t="s">
        <v>2996</v>
      </c>
      <c r="C71" s="439" t="s">
        <v>3002</v>
      </c>
      <c r="D71" s="2277"/>
      <c r="E71" s="517"/>
      <c r="F71" s="517"/>
      <c r="G71" s="517"/>
      <c r="H71" s="517"/>
      <c r="I71" s="517"/>
      <c r="L71" s="50"/>
    </row>
    <row r="72" spans="1:12" s="2" customFormat="1" ht="11.25" customHeight="1">
      <c r="B72" s="337">
        <v>27</v>
      </c>
      <c r="C72" s="338" t="s">
        <v>3003</v>
      </c>
      <c r="D72" s="283"/>
      <c r="E72" s="283"/>
      <c r="F72" s="283"/>
      <c r="G72" s="283"/>
      <c r="H72" s="283"/>
      <c r="I72" s="283"/>
      <c r="L72" s="50"/>
    </row>
    <row r="73" spans="1:12" s="2" customFormat="1" ht="11.25" customHeight="1">
      <c r="B73" s="1352" t="s">
        <v>2997</v>
      </c>
      <c r="C73" s="1400" t="s">
        <v>3004</v>
      </c>
      <c r="D73" s="1401">
        <v>3</v>
      </c>
      <c r="E73" s="1401">
        <v>3</v>
      </c>
      <c r="F73" s="1401">
        <v>3</v>
      </c>
      <c r="G73" s="1401">
        <v>3</v>
      </c>
      <c r="H73" s="1401">
        <v>3</v>
      </c>
      <c r="I73" s="1401">
        <v>3</v>
      </c>
      <c r="L73" s="50"/>
    </row>
    <row r="74" spans="1:12" ht="15" customHeight="1">
      <c r="A74" s="12"/>
      <c r="B74" s="2571" t="s">
        <v>2758</v>
      </c>
      <c r="C74" s="2571"/>
      <c r="D74" s="2571"/>
      <c r="E74" s="2571"/>
      <c r="F74" s="2571"/>
      <c r="G74" s="2571"/>
      <c r="H74" s="2571"/>
      <c r="I74" s="2571"/>
      <c r="L74" s="50"/>
    </row>
    <row r="75" spans="1:12" s="2" customFormat="1" ht="11.25" customHeight="1">
      <c r="B75" s="337" t="s">
        <v>2759</v>
      </c>
      <c r="C75" s="338" t="s">
        <v>2760</v>
      </c>
      <c r="D75" s="283"/>
      <c r="E75" s="283"/>
      <c r="F75" s="283"/>
      <c r="G75" s="283"/>
      <c r="H75" s="283"/>
      <c r="I75" s="283"/>
      <c r="L75" s="50"/>
    </row>
    <row r="76" spans="1:12" ht="15" customHeight="1">
      <c r="A76" s="12"/>
      <c r="B76" s="2568" t="s">
        <v>1311</v>
      </c>
      <c r="C76" s="2568"/>
      <c r="D76" s="2569"/>
      <c r="E76" s="2569"/>
      <c r="F76" s="2568"/>
      <c r="G76" s="2568"/>
      <c r="H76" s="2568"/>
      <c r="I76" s="2568"/>
      <c r="L76" s="50"/>
    </row>
    <row r="77" spans="1:12" s="29" customFormat="1">
      <c r="B77" s="336">
        <v>28</v>
      </c>
      <c r="C77" s="164" t="s">
        <v>1312</v>
      </c>
      <c r="D77" s="94">
        <v>344461.35204799997</v>
      </c>
      <c r="E77" s="94">
        <v>395518.53187499999</v>
      </c>
      <c r="F77" s="94">
        <v>359150.411578</v>
      </c>
      <c r="G77" s="94">
        <v>295425.25364499999</v>
      </c>
      <c r="H77" s="94">
        <v>249684.99085199999</v>
      </c>
      <c r="I77" s="94">
        <v>191505.336549</v>
      </c>
      <c r="L77" s="50"/>
    </row>
    <row r="78" spans="1:12" s="29" customFormat="1">
      <c r="B78" s="336">
        <v>29</v>
      </c>
      <c r="C78" s="164" t="s">
        <v>1313</v>
      </c>
      <c r="D78" s="94">
        <v>371971.547426</v>
      </c>
      <c r="E78" s="94">
        <v>479748.42851</v>
      </c>
      <c r="F78" s="94">
        <v>406810.52483200002</v>
      </c>
      <c r="G78" s="94">
        <v>242932.93319000001</v>
      </c>
      <c r="H78" s="94">
        <v>253442.52359200001</v>
      </c>
      <c r="I78" s="94">
        <v>195368.80304699999</v>
      </c>
      <c r="L78" s="50"/>
    </row>
    <row r="79" spans="1:12" s="29" customFormat="1" ht="22.5" customHeight="1">
      <c r="B79" s="136">
        <v>30</v>
      </c>
      <c r="C79" s="240" t="s">
        <v>1314</v>
      </c>
      <c r="D79" s="1816">
        <v>3631453.3845971399</v>
      </c>
      <c r="E79" s="94">
        <v>3750958.2824925198</v>
      </c>
      <c r="F79" s="94">
        <v>3414379.7917967499</v>
      </c>
      <c r="G79" s="94">
        <v>3713387.3486801698</v>
      </c>
      <c r="H79" s="94">
        <v>3504073.0051571201</v>
      </c>
      <c r="I79" s="94">
        <v>3711409.0734385601</v>
      </c>
      <c r="L79" s="50"/>
    </row>
    <row r="80" spans="1:12" s="29" customFormat="1" ht="22.5" customHeight="1">
      <c r="B80" s="136" t="s">
        <v>1315</v>
      </c>
      <c r="C80" s="236" t="s">
        <v>1316</v>
      </c>
      <c r="D80" s="1816">
        <v>3631453.3845971399</v>
      </c>
      <c r="E80" s="94">
        <v>3750958.2824925198</v>
      </c>
      <c r="F80" s="94">
        <v>3414379.7917967499</v>
      </c>
      <c r="G80" s="94">
        <v>3713387.3486801698</v>
      </c>
      <c r="H80" s="94">
        <v>3504073.0051571201</v>
      </c>
      <c r="I80" s="94">
        <v>3711409.0734385601</v>
      </c>
      <c r="L80" s="50"/>
    </row>
    <row r="81" spans="2:12" s="29" customFormat="1" ht="22.5" customHeight="1">
      <c r="B81" s="136">
        <v>31</v>
      </c>
      <c r="C81" s="236" t="s">
        <v>1317</v>
      </c>
      <c r="D81" s="2283">
        <v>6.2580384390425303</v>
      </c>
      <c r="E81" s="283">
        <v>6.1268811441242201</v>
      </c>
      <c r="F81" s="283">
        <v>6.9532366549377906</v>
      </c>
      <c r="G81" s="283">
        <v>6.2357070725008201</v>
      </c>
      <c r="H81" s="283">
        <v>6.474802298185188</v>
      </c>
      <c r="I81" s="283">
        <v>6.1923913865434104</v>
      </c>
      <c r="L81" s="50"/>
    </row>
    <row r="82" spans="2:12" s="29" customFormat="1" ht="22.5" customHeight="1">
      <c r="B82" s="1326" t="s">
        <v>1318</v>
      </c>
      <c r="C82" s="1399" t="s">
        <v>1319</v>
      </c>
      <c r="D82" s="2284">
        <v>6.2580384390425303</v>
      </c>
      <c r="E82" s="1401">
        <v>6.1268811441242201</v>
      </c>
      <c r="F82" s="1401">
        <v>6.9532366549377906</v>
      </c>
      <c r="G82" s="1401">
        <v>6.2357070725008201</v>
      </c>
      <c r="H82" s="1401">
        <v>6.474802298185188</v>
      </c>
      <c r="I82" s="1401">
        <v>6.1923913865434104</v>
      </c>
      <c r="L82" s="50"/>
    </row>
    <row r="84" spans="2:12">
      <c r="D84" s="2285"/>
      <c r="E84" s="17"/>
      <c r="F84" s="17"/>
    </row>
    <row r="85" spans="2:12">
      <c r="D85" s="17"/>
      <c r="E85" s="17"/>
      <c r="F85" s="17"/>
      <c r="K85" s="1718"/>
    </row>
    <row r="86" spans="2:12">
      <c r="D86" s="17"/>
      <c r="E86" s="17"/>
      <c r="F86" s="17"/>
      <c r="K86" s="1718"/>
    </row>
    <row r="87" spans="2:12">
      <c r="D87" s="17"/>
      <c r="E87" s="17"/>
      <c r="F87" s="17"/>
    </row>
    <row r="88" spans="2:12">
      <c r="D88" s="17"/>
      <c r="E88" s="17"/>
      <c r="F88" s="17"/>
    </row>
    <row r="89" spans="2:12">
      <c r="D89" s="17"/>
      <c r="E89" s="17"/>
      <c r="F89" s="17"/>
    </row>
    <row r="90" spans="2:12">
      <c r="D90" s="17"/>
      <c r="E90" s="17"/>
      <c r="F90" s="17"/>
    </row>
    <row r="91" spans="2:12">
      <c r="D91" s="2090"/>
      <c r="E91" s="2090"/>
    </row>
  </sheetData>
  <mergeCells count="14">
    <mergeCell ref="B76:I76"/>
    <mergeCell ref="B48:I48"/>
    <mergeCell ref="B62:I62"/>
    <mergeCell ref="B65:I65"/>
    <mergeCell ref="B23:I23"/>
    <mergeCell ref="B35:I35"/>
    <mergeCell ref="B43:I43"/>
    <mergeCell ref="B74:I74"/>
    <mergeCell ref="B3:K3"/>
    <mergeCell ref="B7:I7"/>
    <mergeCell ref="B11:G11"/>
    <mergeCell ref="B15:I15"/>
    <mergeCell ref="B14:C14"/>
    <mergeCell ref="B9:I9"/>
  </mergeCells>
  <hyperlinks>
    <hyperlink ref="B3" location="Contents!A1" display="Back to index page" xr:uid="{BA803121-6B0A-436B-9BD9-4CA5A7267184}"/>
    <hyperlink ref="B3:K3" location="CONTENTS!A1" display="Back to contents page" xr:uid="{3BB20EF2-7555-416A-95F1-7520E75922D9}"/>
    <hyperlink ref="J3" location="CONTENTS!A1" display="Back to contents page" xr:uid="{FDA2D097-B62A-4D84-9750-476D7F3D1E65}"/>
    <hyperlink ref="D3" location="CONTENTS!A1" display="Back to contents page" xr:uid="{FB0D8C6E-9B5E-4313-9A6E-AA5C8FDED4A2}"/>
    <hyperlink ref="E3" location="CONTENTS!A1" display="Back to contents page" xr:uid="{E047E591-BD01-4553-A467-B73F130B4FEA}"/>
  </hyperlinks>
  <pageMargins left="0.70866141732283472" right="0.70866141732283472" top="0.74803149606299213" bottom="0.74803149606299213" header="0.31496062992125984" footer="0.31496062992125984"/>
  <pageSetup paperSize="9" scale="57" orientation="landscape" r:id="rId1"/>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BE96-1D1C-47FE-AD35-B36233CBFC9A}">
  <sheetPr codeName="Ark54">
    <tabColor rgb="FF007272"/>
  </sheetPr>
  <dimension ref="A1:L75"/>
  <sheetViews>
    <sheetView showGridLines="0" showRowColHeaders="0" zoomScaleNormal="100" workbookViewId="0"/>
  </sheetViews>
  <sheetFormatPr baseColWidth="10" defaultColWidth="11.42578125" defaultRowHeight="11.25"/>
  <cols>
    <col min="1" max="1" width="2.5703125" style="18" customWidth="1"/>
    <col min="2" max="2" width="4.85546875" style="36" customWidth="1"/>
    <col min="3" max="3" width="80.140625" style="12" customWidth="1"/>
    <col min="4" max="5" width="17.42578125" style="12" customWidth="1"/>
    <col min="6" max="6" width="13.5703125" style="12" customWidth="1"/>
    <col min="7" max="7" width="145" style="12" customWidth="1"/>
    <col min="8" max="16384" width="11.42578125" style="12"/>
  </cols>
  <sheetData>
    <row r="1" spans="1:12" s="18" customFormat="1" ht="11.25" customHeight="1">
      <c r="A1" s="12"/>
      <c r="B1" s="12"/>
      <c r="C1" s="12"/>
      <c r="D1" s="16"/>
      <c r="E1" s="16"/>
      <c r="F1" s="16"/>
      <c r="G1" s="19"/>
      <c r="H1" s="19"/>
      <c r="I1" s="19"/>
    </row>
    <row r="2" spans="1:12" s="18" customFormat="1" ht="5.0999999999999996" customHeight="1">
      <c r="A2" s="12"/>
      <c r="B2" s="12"/>
      <c r="C2" s="12"/>
      <c r="D2" s="16"/>
      <c r="E2" s="16"/>
      <c r="F2" s="16"/>
      <c r="G2" s="19"/>
      <c r="H2" s="19"/>
      <c r="I2" s="19"/>
    </row>
    <row r="3" spans="1:12" ht="12.75" customHeight="1">
      <c r="A3" s="11"/>
      <c r="B3" s="2373" t="s">
        <v>280</v>
      </c>
      <c r="C3" s="2572"/>
      <c r="D3" s="235"/>
      <c r="E3" s="235"/>
      <c r="F3" s="235"/>
      <c r="G3" s="235"/>
      <c r="H3" s="235"/>
      <c r="I3" s="235"/>
    </row>
    <row r="4" spans="1:12" s="18" customFormat="1" ht="5.25" customHeight="1">
      <c r="A4" s="12"/>
      <c r="B4" s="12"/>
      <c r="C4" s="12"/>
      <c r="D4" s="16"/>
      <c r="E4" s="16"/>
      <c r="F4" s="16"/>
      <c r="G4" s="19"/>
      <c r="H4" s="19"/>
      <c r="I4" s="19"/>
      <c r="K4" s="12"/>
      <c r="L4" s="12"/>
    </row>
    <row r="5" spans="1:12" s="25" customFormat="1" ht="15.75" customHeight="1">
      <c r="A5" s="13"/>
      <c r="B5" s="973" t="s">
        <v>1320</v>
      </c>
    </row>
    <row r="6" spans="1:12" ht="11.25" customHeight="1">
      <c r="B6" s="194"/>
      <c r="C6" s="36"/>
      <c r="D6" s="36"/>
      <c r="E6" s="36"/>
      <c r="F6" s="36"/>
      <c r="G6" s="36"/>
      <c r="H6" s="36"/>
      <c r="I6" s="36"/>
    </row>
    <row r="7" spans="1:12" ht="11.25" customHeight="1">
      <c r="B7" s="2514" t="s">
        <v>1321</v>
      </c>
      <c r="C7" s="2413"/>
      <c r="D7" s="2413"/>
      <c r="E7" s="2413"/>
      <c r="F7" s="163"/>
      <c r="G7" s="36"/>
      <c r="H7" s="36"/>
      <c r="I7" s="36"/>
    </row>
    <row r="8" spans="1:12" ht="11.25" customHeight="1">
      <c r="B8" s="236"/>
      <c r="C8" s="163"/>
      <c r="D8" s="163"/>
      <c r="E8" s="163"/>
      <c r="F8" s="163"/>
      <c r="G8" s="36"/>
      <c r="H8" s="36"/>
      <c r="I8" s="36"/>
    </row>
    <row r="9" spans="1:12" ht="11.25" customHeight="1">
      <c r="A9" s="15"/>
      <c r="B9" s="2573" t="s">
        <v>286</v>
      </c>
      <c r="C9" s="2574"/>
      <c r="D9" s="1402"/>
      <c r="E9" s="1402" t="s">
        <v>2662</v>
      </c>
      <c r="F9" s="2091" t="s">
        <v>2469</v>
      </c>
      <c r="H9" s="194"/>
    </row>
    <row r="10" spans="1:12" ht="15" customHeight="1">
      <c r="A10" s="12"/>
      <c r="B10" s="2319" t="s">
        <v>1322</v>
      </c>
      <c r="C10" s="2335"/>
      <c r="D10" s="2336"/>
      <c r="E10" s="2336"/>
      <c r="F10" s="2336"/>
    </row>
    <row r="11" spans="1:12" ht="11.25" customHeight="1">
      <c r="A11" s="12"/>
      <c r="B11" s="136" t="s">
        <v>1064</v>
      </c>
      <c r="C11" s="827" t="s">
        <v>1323</v>
      </c>
      <c r="D11" s="94"/>
      <c r="E11" s="94">
        <f>E12+E13</f>
        <v>2927194.849312814</v>
      </c>
      <c r="F11" s="94">
        <v>2658106.2993881102</v>
      </c>
      <c r="G11" s="952"/>
    </row>
    <row r="12" spans="1:12" ht="11.25" customHeight="1">
      <c r="A12" s="12"/>
      <c r="B12" s="136" t="s">
        <v>1066</v>
      </c>
      <c r="C12" s="791" t="s">
        <v>1324</v>
      </c>
      <c r="D12" s="162"/>
      <c r="E12" s="162">
        <v>47116.546000000002</v>
      </c>
      <c r="F12" s="2092">
        <v>34924.860894999998</v>
      </c>
      <c r="G12" s="953"/>
    </row>
    <row r="13" spans="1:12" ht="11.25" customHeight="1">
      <c r="A13" s="12"/>
      <c r="B13" s="136" t="s">
        <v>1325</v>
      </c>
      <c r="C13" s="106" t="s">
        <v>1326</v>
      </c>
      <c r="D13" s="94"/>
      <c r="E13" s="94">
        <f>SUM(E14:E22)</f>
        <v>2880078.3033128139</v>
      </c>
      <c r="F13" s="94">
        <v>2623181.4384931098</v>
      </c>
      <c r="G13" s="2229"/>
    </row>
    <row r="14" spans="1:12" ht="11.25" customHeight="1">
      <c r="A14" s="12"/>
      <c r="B14" s="136" t="s">
        <v>1327</v>
      </c>
      <c r="C14" s="790" t="s">
        <v>581</v>
      </c>
      <c r="D14" s="162"/>
      <c r="E14" s="162">
        <v>56798.697789185797</v>
      </c>
      <c r="F14" s="2092">
        <v>59015.493884973301</v>
      </c>
      <c r="G14" s="953"/>
      <c r="H14" s="25"/>
    </row>
    <row r="15" spans="1:12" ht="11.25" customHeight="1">
      <c r="A15" s="12"/>
      <c r="B15" s="136" t="s">
        <v>1328</v>
      </c>
      <c r="C15" s="526" t="s">
        <v>1329</v>
      </c>
      <c r="D15" s="162"/>
      <c r="E15" s="162">
        <v>671378.52778603602</v>
      </c>
      <c r="F15" s="2092">
        <v>483689.17565269902</v>
      </c>
      <c r="G15" s="953"/>
    </row>
    <row r="16" spans="1:12" ht="11.25" customHeight="1">
      <c r="A16" s="12"/>
      <c r="B16" s="136" t="s">
        <v>1330</v>
      </c>
      <c r="C16" s="526" t="s">
        <v>1331</v>
      </c>
      <c r="D16" s="162"/>
      <c r="E16" s="162">
        <v>2283.8892633620899</v>
      </c>
      <c r="F16" s="2092">
        <v>2385.4722539149898</v>
      </c>
      <c r="G16" s="953"/>
    </row>
    <row r="17" spans="1:12" ht="11.25" customHeight="1">
      <c r="A17" s="12"/>
      <c r="B17" s="136" t="s">
        <v>1332</v>
      </c>
      <c r="C17" s="790" t="s">
        <v>577</v>
      </c>
      <c r="D17" s="162"/>
      <c r="E17" s="162">
        <v>43529.891541052602</v>
      </c>
      <c r="F17" s="2092">
        <v>9507.0340196348407</v>
      </c>
      <c r="G17" s="953"/>
    </row>
    <row r="18" spans="1:12" ht="11.25" customHeight="1">
      <c r="A18" s="12"/>
      <c r="B18" s="136" t="s">
        <v>1333</v>
      </c>
      <c r="C18" s="790" t="s">
        <v>1334</v>
      </c>
      <c r="D18" s="162"/>
      <c r="E18" s="162">
        <v>1009478.003</v>
      </c>
      <c r="F18" s="2092">
        <v>939244.69430309196</v>
      </c>
      <c r="G18" s="953"/>
    </row>
    <row r="19" spans="1:12" ht="11.25" customHeight="1">
      <c r="A19" s="12"/>
      <c r="B19" s="136" t="s">
        <v>1335</v>
      </c>
      <c r="C19" s="790" t="s">
        <v>571</v>
      </c>
      <c r="D19" s="162"/>
      <c r="E19" s="162">
        <v>123130.733123653</v>
      </c>
      <c r="F19" s="2092">
        <v>101333.371824687</v>
      </c>
      <c r="G19" s="953"/>
    </row>
    <row r="20" spans="1:12" ht="11.25" customHeight="1">
      <c r="A20" s="12"/>
      <c r="B20" s="136" t="s">
        <v>1336</v>
      </c>
      <c r="C20" s="790" t="s">
        <v>578</v>
      </c>
      <c r="D20" s="162"/>
      <c r="E20" s="162">
        <v>884462.59549394203</v>
      </c>
      <c r="F20" s="2092">
        <v>953019.633287668</v>
      </c>
      <c r="G20" s="953"/>
    </row>
    <row r="21" spans="1:12" ht="11.25" customHeight="1">
      <c r="A21" s="12"/>
      <c r="B21" s="136" t="s">
        <v>1337</v>
      </c>
      <c r="C21" s="790" t="s">
        <v>580</v>
      </c>
      <c r="D21" s="162"/>
      <c r="E21" s="162">
        <v>3980.11721712382</v>
      </c>
      <c r="F21" s="2092">
        <v>4071.4358446107399</v>
      </c>
      <c r="G21" s="953"/>
    </row>
    <row r="22" spans="1:12" ht="11.25" customHeight="1">
      <c r="A22" s="12"/>
      <c r="B22" s="1326" t="s">
        <v>1338</v>
      </c>
      <c r="C22" s="1403" t="s">
        <v>1339</v>
      </c>
      <c r="D22" s="1404"/>
      <c r="E22" s="1404">
        <v>85035.848098458402</v>
      </c>
      <c r="F22" s="2093">
        <v>70915.127421825804</v>
      </c>
      <c r="G22" s="953"/>
    </row>
    <row r="23" spans="1:12" ht="11.25" customHeight="1">
      <c r="A23" s="12"/>
    </row>
    <row r="24" spans="1:12" ht="11.25" customHeight="1">
      <c r="A24" s="12"/>
      <c r="D24" s="17"/>
      <c r="E24" s="17"/>
      <c r="F24" s="1821"/>
    </row>
    <row r="25" spans="1:12">
      <c r="A25" s="12"/>
      <c r="D25" s="16"/>
      <c r="E25" s="17"/>
      <c r="F25" s="1821"/>
    </row>
    <row r="26" spans="1:12">
      <c r="A26" s="12"/>
      <c r="D26" s="17"/>
      <c r="E26" s="17"/>
      <c r="F26" s="1821"/>
    </row>
    <row r="27" spans="1:12">
      <c r="A27" s="12"/>
      <c r="E27" s="17"/>
      <c r="F27" s="1821"/>
    </row>
    <row r="28" spans="1:12">
      <c r="A28" s="12"/>
      <c r="E28" s="17"/>
      <c r="F28" s="1821"/>
    </row>
    <row r="29" spans="1:12">
      <c r="A29" s="12"/>
      <c r="E29" s="17"/>
      <c r="F29" s="1821"/>
    </row>
    <row r="30" spans="1:12" s="36" customFormat="1">
      <c r="A30" s="12"/>
      <c r="C30" s="12"/>
      <c r="D30" s="12"/>
      <c r="E30" s="17"/>
      <c r="F30" s="1821"/>
      <c r="G30" s="12"/>
      <c r="H30" s="12"/>
      <c r="I30" s="12"/>
      <c r="J30" s="12"/>
      <c r="K30" s="12"/>
      <c r="L30" s="12"/>
    </row>
    <row r="31" spans="1:12" s="36" customFormat="1">
      <c r="A31" s="12"/>
      <c r="C31" s="12"/>
      <c r="D31" s="12"/>
      <c r="E31" s="17"/>
      <c r="F31" s="1821"/>
      <c r="G31" s="12"/>
      <c r="H31" s="12"/>
      <c r="I31" s="12"/>
      <c r="J31" s="12"/>
      <c r="K31" s="12"/>
      <c r="L31" s="12"/>
    </row>
    <row r="32" spans="1:12" s="36" customFormat="1">
      <c r="A32" s="12"/>
      <c r="C32" s="12"/>
      <c r="D32" s="12"/>
      <c r="E32" s="17"/>
      <c r="F32" s="1821"/>
      <c r="G32" s="12"/>
      <c r="H32" s="12"/>
      <c r="I32" s="12"/>
      <c r="J32" s="12"/>
      <c r="K32" s="12"/>
      <c r="L32" s="12"/>
    </row>
    <row r="33" spans="1:12" s="36" customFormat="1">
      <c r="A33" s="12"/>
      <c r="C33" s="12"/>
      <c r="D33" s="12"/>
      <c r="E33" s="17"/>
      <c r="F33" s="1821"/>
      <c r="G33" s="12"/>
      <c r="H33" s="12"/>
      <c r="I33" s="12"/>
      <c r="J33" s="12"/>
      <c r="K33" s="12"/>
      <c r="L33" s="12"/>
    </row>
    <row r="34" spans="1:12" s="36" customFormat="1">
      <c r="A34" s="12"/>
      <c r="C34" s="12"/>
      <c r="D34" s="12"/>
      <c r="E34" s="17"/>
      <c r="F34" s="1821"/>
      <c r="G34" s="12"/>
      <c r="H34" s="12"/>
      <c r="I34" s="12"/>
      <c r="J34" s="12"/>
      <c r="K34" s="12"/>
      <c r="L34" s="12"/>
    </row>
    <row r="35" spans="1:12" s="36" customFormat="1">
      <c r="A35" s="12"/>
      <c r="C35" s="12"/>
      <c r="D35" s="12"/>
      <c r="E35" s="17"/>
      <c r="F35" s="1821"/>
      <c r="G35" s="12"/>
      <c r="H35" s="12"/>
      <c r="I35" s="12"/>
      <c r="J35" s="12"/>
      <c r="K35" s="12"/>
      <c r="L35" s="12"/>
    </row>
    <row r="36" spans="1:12" s="36" customFormat="1">
      <c r="A36" s="12"/>
      <c r="C36" s="12"/>
      <c r="D36" s="12"/>
      <c r="E36" s="17"/>
      <c r="F36" s="1821"/>
      <c r="G36" s="12"/>
      <c r="H36" s="12"/>
      <c r="I36" s="12"/>
      <c r="J36" s="12"/>
      <c r="K36" s="12"/>
      <c r="L36" s="12"/>
    </row>
    <row r="37" spans="1:12" s="36" customFormat="1">
      <c r="A37" s="12"/>
      <c r="C37" s="12"/>
      <c r="D37" s="12"/>
      <c r="E37" s="17"/>
      <c r="F37" s="2230"/>
      <c r="G37" s="12"/>
      <c r="H37" s="12"/>
      <c r="I37" s="12"/>
      <c r="J37" s="12"/>
      <c r="K37" s="12"/>
      <c r="L37" s="12"/>
    </row>
    <row r="38" spans="1:12" s="36" customFormat="1">
      <c r="A38" s="12"/>
      <c r="C38" s="12"/>
      <c r="D38" s="12"/>
      <c r="E38" s="17"/>
      <c r="F38" s="2230"/>
      <c r="G38" s="12"/>
      <c r="H38" s="12"/>
      <c r="I38" s="12"/>
      <c r="J38" s="12"/>
      <c r="K38" s="12"/>
      <c r="L38" s="12"/>
    </row>
    <row r="39" spans="1:12" s="36" customFormat="1">
      <c r="A39" s="12"/>
      <c r="C39" s="12"/>
      <c r="D39" s="12"/>
      <c r="E39" s="17"/>
      <c r="F39" s="12"/>
      <c r="G39" s="12"/>
      <c r="H39" s="12"/>
      <c r="I39" s="12"/>
      <c r="J39" s="12"/>
      <c r="K39" s="12"/>
      <c r="L39" s="12"/>
    </row>
    <row r="40" spans="1:12" s="36" customFormat="1">
      <c r="A40" s="12"/>
      <c r="C40" s="12"/>
      <c r="D40" s="12"/>
      <c r="E40" s="17"/>
      <c r="F40" s="12"/>
      <c r="G40" s="12"/>
      <c r="H40" s="12"/>
      <c r="I40" s="12"/>
      <c r="J40" s="12"/>
      <c r="K40" s="12"/>
      <c r="L40" s="12"/>
    </row>
    <row r="41" spans="1:12" s="36" customFormat="1">
      <c r="A41" s="12"/>
      <c r="C41" s="12"/>
      <c r="D41" s="12"/>
      <c r="E41" s="17"/>
      <c r="F41" s="12"/>
      <c r="G41" s="12"/>
      <c r="H41" s="12"/>
      <c r="I41" s="12"/>
      <c r="J41" s="12"/>
      <c r="K41" s="12"/>
      <c r="L41" s="12"/>
    </row>
    <row r="42" spans="1:12" s="36" customFormat="1">
      <c r="A42" s="12"/>
      <c r="C42" s="12"/>
      <c r="D42" s="12"/>
      <c r="E42" s="17"/>
      <c r="F42" s="12"/>
      <c r="G42" s="12"/>
      <c r="H42" s="12"/>
      <c r="I42" s="12"/>
      <c r="J42" s="12"/>
      <c r="K42" s="12"/>
      <c r="L42" s="12"/>
    </row>
    <row r="43" spans="1:12" s="36" customFormat="1">
      <c r="A43" s="12"/>
      <c r="C43" s="12"/>
      <c r="D43" s="12"/>
      <c r="E43" s="12"/>
      <c r="F43" s="12"/>
      <c r="G43" s="12"/>
      <c r="H43" s="12"/>
      <c r="I43" s="12"/>
      <c r="J43" s="12"/>
      <c r="K43" s="12"/>
      <c r="L43" s="12"/>
    </row>
    <row r="44" spans="1:12" s="36" customFormat="1">
      <c r="A44" s="12"/>
      <c r="C44" s="12"/>
      <c r="D44" s="12"/>
      <c r="E44" s="12"/>
      <c r="F44" s="12"/>
      <c r="G44" s="12"/>
      <c r="H44" s="12"/>
      <c r="I44" s="12"/>
      <c r="J44" s="12"/>
      <c r="K44" s="12"/>
      <c r="L44" s="12"/>
    </row>
    <row r="45" spans="1:12" s="36" customFormat="1">
      <c r="A45" s="12"/>
      <c r="C45" s="12"/>
      <c r="D45" s="12"/>
      <c r="E45" s="12"/>
      <c r="F45" s="12"/>
      <c r="G45" s="12"/>
      <c r="H45" s="12"/>
      <c r="I45" s="12"/>
      <c r="J45" s="12"/>
      <c r="K45" s="12"/>
      <c r="L45" s="12"/>
    </row>
    <row r="46" spans="1:12" s="36" customFormat="1">
      <c r="A46" s="12"/>
      <c r="C46" s="12"/>
      <c r="D46" s="12"/>
      <c r="E46" s="12"/>
      <c r="F46" s="12"/>
      <c r="G46" s="12"/>
      <c r="H46" s="12"/>
      <c r="I46" s="12"/>
      <c r="J46" s="12"/>
      <c r="K46" s="12"/>
      <c r="L46" s="12"/>
    </row>
    <row r="47" spans="1:12" s="36" customFormat="1">
      <c r="A47" s="12"/>
      <c r="C47" s="12"/>
      <c r="D47" s="12"/>
      <c r="E47" s="12"/>
      <c r="F47" s="12"/>
      <c r="G47" s="12"/>
      <c r="H47" s="12"/>
      <c r="I47" s="12"/>
      <c r="J47" s="12"/>
      <c r="K47" s="12"/>
      <c r="L47" s="12"/>
    </row>
    <row r="54" spans="1:12" s="36" customFormat="1">
      <c r="A54" s="20"/>
      <c r="C54" s="12"/>
      <c r="D54" s="12"/>
      <c r="E54" s="12"/>
      <c r="F54" s="12"/>
      <c r="G54" s="12"/>
      <c r="H54" s="12"/>
      <c r="I54" s="12"/>
      <c r="J54" s="12"/>
      <c r="K54" s="12"/>
      <c r="L54" s="12"/>
    </row>
    <row r="55" spans="1:12" s="36" customFormat="1">
      <c r="A55" s="20"/>
      <c r="C55" s="12"/>
      <c r="D55" s="12"/>
      <c r="E55" s="12"/>
      <c r="F55" s="12"/>
      <c r="G55" s="12"/>
      <c r="H55" s="12"/>
      <c r="I55" s="12"/>
      <c r="J55" s="12"/>
      <c r="K55" s="12"/>
      <c r="L55" s="12"/>
    </row>
    <row r="56" spans="1:12" s="36" customFormat="1">
      <c r="A56" s="21"/>
      <c r="C56" s="12"/>
      <c r="D56" s="12"/>
      <c r="E56" s="12"/>
      <c r="F56" s="12"/>
      <c r="G56" s="12"/>
      <c r="H56" s="12"/>
      <c r="I56" s="12"/>
      <c r="J56" s="12"/>
      <c r="K56" s="12"/>
      <c r="L56" s="12"/>
    </row>
    <row r="57" spans="1:12" s="36" customFormat="1">
      <c r="A57" s="12"/>
      <c r="C57" s="12"/>
      <c r="D57" s="12"/>
      <c r="E57" s="12"/>
      <c r="F57" s="12"/>
      <c r="G57" s="12"/>
      <c r="H57" s="12"/>
      <c r="I57" s="12"/>
      <c r="J57" s="12"/>
      <c r="K57" s="12"/>
      <c r="L57" s="12"/>
    </row>
    <row r="58" spans="1:12" s="36" customFormat="1">
      <c r="A58" s="12"/>
      <c r="C58" s="12"/>
      <c r="D58" s="12"/>
      <c r="E58" s="12"/>
      <c r="F58" s="12"/>
      <c r="G58" s="12"/>
      <c r="H58" s="12"/>
      <c r="I58" s="12"/>
      <c r="J58" s="12"/>
      <c r="K58" s="12"/>
      <c r="L58" s="12"/>
    </row>
    <row r="59" spans="1:12" s="36" customFormat="1">
      <c r="A59" s="12"/>
      <c r="C59" s="12"/>
      <c r="D59" s="12"/>
      <c r="E59" s="12"/>
      <c r="F59" s="12"/>
      <c r="G59" s="12"/>
      <c r="H59" s="12"/>
      <c r="I59" s="12"/>
      <c r="J59" s="12"/>
      <c r="K59" s="12"/>
      <c r="L59" s="12"/>
    </row>
    <row r="60" spans="1:12" s="36" customFormat="1">
      <c r="A60" s="12"/>
      <c r="C60" s="12"/>
      <c r="D60" s="12"/>
      <c r="E60" s="12"/>
      <c r="F60" s="12"/>
      <c r="G60" s="12"/>
      <c r="H60" s="12"/>
      <c r="I60" s="12"/>
      <c r="J60" s="12"/>
      <c r="K60" s="12"/>
      <c r="L60" s="12"/>
    </row>
    <row r="61" spans="1:12" s="36" customFormat="1">
      <c r="A61" s="12"/>
      <c r="C61" s="12"/>
      <c r="D61" s="12"/>
      <c r="E61" s="12"/>
      <c r="F61" s="12"/>
      <c r="G61" s="12"/>
      <c r="H61" s="12"/>
      <c r="I61" s="12"/>
      <c r="J61" s="12"/>
      <c r="K61" s="12"/>
      <c r="L61" s="12"/>
    </row>
    <row r="62" spans="1:12" s="36" customFormat="1">
      <c r="A62" s="12"/>
      <c r="C62" s="12"/>
      <c r="D62" s="12"/>
      <c r="E62" s="12"/>
      <c r="F62" s="12"/>
      <c r="G62" s="12"/>
      <c r="H62" s="12"/>
      <c r="I62" s="12"/>
      <c r="J62" s="12"/>
      <c r="K62" s="12"/>
      <c r="L62" s="12"/>
    </row>
    <row r="63" spans="1:12" s="36" customFormat="1">
      <c r="A63" s="12"/>
      <c r="C63" s="12"/>
      <c r="D63" s="12"/>
      <c r="E63" s="12"/>
      <c r="F63" s="12"/>
      <c r="G63" s="12"/>
      <c r="H63" s="12"/>
      <c r="I63" s="12"/>
      <c r="J63" s="12"/>
      <c r="K63" s="12"/>
      <c r="L63" s="12"/>
    </row>
    <row r="64" spans="1:12" s="36" customFormat="1">
      <c r="A64" s="12"/>
      <c r="C64" s="12"/>
      <c r="D64" s="12"/>
      <c r="E64" s="12"/>
      <c r="F64" s="12"/>
      <c r="G64" s="12"/>
      <c r="H64" s="12"/>
      <c r="I64" s="12"/>
      <c r="J64" s="12"/>
      <c r="K64" s="12"/>
      <c r="L64" s="12"/>
    </row>
    <row r="65" spans="1:12" s="36" customFormat="1">
      <c r="A65" s="23"/>
      <c r="C65" s="12"/>
      <c r="D65" s="12"/>
      <c r="E65" s="12"/>
      <c r="F65" s="12"/>
      <c r="G65" s="12"/>
      <c r="H65" s="12"/>
      <c r="I65" s="12"/>
      <c r="J65" s="12"/>
      <c r="K65" s="12"/>
      <c r="L65" s="12"/>
    </row>
    <row r="66" spans="1:12" s="36" customFormat="1">
      <c r="A66" s="23"/>
      <c r="C66" s="12"/>
      <c r="D66" s="12"/>
      <c r="E66" s="12"/>
      <c r="F66" s="12"/>
      <c r="G66" s="12"/>
      <c r="H66" s="12"/>
      <c r="I66" s="12"/>
      <c r="J66" s="12"/>
      <c r="K66" s="12"/>
      <c r="L66" s="12"/>
    </row>
    <row r="67" spans="1:12" s="36" customFormat="1">
      <c r="A67" s="23"/>
      <c r="C67" s="12"/>
      <c r="D67" s="12"/>
      <c r="E67" s="12"/>
      <c r="F67" s="12"/>
      <c r="G67" s="12"/>
      <c r="H67" s="12"/>
      <c r="I67" s="12"/>
      <c r="J67" s="12"/>
      <c r="K67" s="12"/>
      <c r="L67" s="12"/>
    </row>
    <row r="68" spans="1:12" s="36" customFormat="1">
      <c r="A68" s="23"/>
      <c r="C68" s="12"/>
      <c r="D68" s="12"/>
      <c r="E68" s="12"/>
      <c r="F68" s="12"/>
      <c r="G68" s="12"/>
      <c r="H68" s="12"/>
      <c r="I68" s="12"/>
      <c r="J68" s="12"/>
      <c r="K68" s="12"/>
      <c r="L68" s="12"/>
    </row>
    <row r="69" spans="1:12" s="36" customFormat="1">
      <c r="A69" s="23"/>
      <c r="C69" s="12"/>
      <c r="D69" s="12"/>
      <c r="E69" s="12"/>
      <c r="F69" s="12"/>
      <c r="G69" s="12"/>
      <c r="H69" s="12"/>
      <c r="I69" s="12"/>
      <c r="J69" s="12"/>
      <c r="K69" s="12"/>
      <c r="L69" s="12"/>
    </row>
    <row r="70" spans="1:12" s="36" customFormat="1">
      <c r="A70" s="23"/>
      <c r="C70" s="12"/>
      <c r="D70" s="12"/>
      <c r="E70" s="12"/>
      <c r="F70" s="12"/>
      <c r="G70" s="12"/>
      <c r="H70" s="12"/>
      <c r="I70" s="12"/>
      <c r="J70" s="12"/>
      <c r="K70" s="12"/>
      <c r="L70" s="12"/>
    </row>
    <row r="71" spans="1:12" s="36" customFormat="1">
      <c r="A71" s="23"/>
      <c r="C71" s="12"/>
      <c r="D71" s="12"/>
      <c r="E71" s="12"/>
      <c r="F71" s="12"/>
      <c r="G71" s="12"/>
      <c r="H71" s="12"/>
      <c r="I71" s="12"/>
      <c r="J71" s="12"/>
      <c r="K71" s="12"/>
      <c r="L71" s="12"/>
    </row>
    <row r="72" spans="1:12" s="36" customFormat="1">
      <c r="A72" s="23"/>
      <c r="C72" s="12"/>
      <c r="D72" s="12"/>
      <c r="E72" s="12"/>
      <c r="F72" s="12"/>
      <c r="G72" s="12"/>
      <c r="H72" s="12"/>
      <c r="I72" s="12"/>
      <c r="J72" s="12"/>
      <c r="K72" s="12"/>
      <c r="L72" s="12"/>
    </row>
    <row r="73" spans="1:12" s="36" customFormat="1">
      <c r="A73" s="18"/>
      <c r="C73" s="12"/>
      <c r="D73" s="12"/>
      <c r="E73" s="12"/>
      <c r="F73" s="12"/>
      <c r="G73" s="12"/>
      <c r="H73" s="12"/>
      <c r="I73" s="12"/>
      <c r="J73" s="12"/>
      <c r="K73" s="12"/>
      <c r="L73" s="12"/>
    </row>
    <row r="74" spans="1:12" s="36" customFormat="1">
      <c r="A74" s="18"/>
      <c r="C74" s="12"/>
      <c r="D74" s="12"/>
      <c r="E74" s="12"/>
      <c r="F74" s="12"/>
      <c r="G74" s="12"/>
      <c r="H74" s="12"/>
      <c r="I74" s="12"/>
      <c r="J74" s="12"/>
      <c r="K74" s="12"/>
      <c r="L74" s="12"/>
    </row>
    <row r="75" spans="1:12" s="36" customFormat="1">
      <c r="A75" s="18"/>
      <c r="C75" s="12"/>
      <c r="D75" s="12"/>
      <c r="E75" s="12"/>
      <c r="F75" s="12"/>
      <c r="G75" s="12"/>
      <c r="H75" s="12"/>
      <c r="I75" s="12"/>
      <c r="J75" s="12"/>
      <c r="K75" s="12"/>
      <c r="L75" s="12"/>
    </row>
  </sheetData>
  <mergeCells count="3">
    <mergeCell ref="B7:E7"/>
    <mergeCell ref="B3:C3"/>
    <mergeCell ref="B9:C9"/>
  </mergeCells>
  <phoneticPr fontId="274" type="noConversion"/>
  <hyperlinks>
    <hyperlink ref="B3" location="Contents!A1" display="Back to index page" xr:uid="{E16338AB-5AE2-4083-9043-E6A8B55D925A}"/>
  </hyperlinks>
  <pageMargins left="0.70866141732283472" right="0.70866141732283472" top="0.74803149606299213" bottom="0.74803149606299213" header="0.31496062992125984" footer="0.31496062992125984"/>
  <pageSetup paperSize="9" scale="57" orientation="landscape" r:id="rId1"/>
  <colBreaks count="1" manualBreakCount="1">
    <brk id="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8478-9A25-411A-AA7B-60B388619E29}">
  <dimension ref="A1:I17"/>
  <sheetViews>
    <sheetView showGridLines="0" showRowColHeaders="0" zoomScaleNormal="100" workbookViewId="0"/>
  </sheetViews>
  <sheetFormatPr baseColWidth="10" defaultColWidth="8.85546875" defaultRowHeight="15"/>
  <cols>
    <col min="1" max="1" width="2.5703125" style="6" customWidth="1"/>
    <col min="2" max="2" width="5.5703125" style="6" bestFit="1" customWidth="1"/>
    <col min="3" max="3" width="50.42578125" style="6" customWidth="1"/>
    <col min="4" max="4" width="44.5703125" style="6" customWidth="1"/>
    <col min="5" max="5" width="25.5703125" style="6" customWidth="1"/>
    <col min="6" max="6" width="26.42578125" style="6" customWidth="1"/>
    <col min="7" max="16384" width="8.85546875" style="6"/>
  </cols>
  <sheetData>
    <row r="1" spans="1:9" ht="11.25" customHeight="1"/>
    <row r="2" spans="1:9" s="1991" customFormat="1" ht="5.25" customHeight="1">
      <c r="B2" s="1992"/>
      <c r="C2" s="1993"/>
      <c r="D2" s="1993"/>
      <c r="E2" s="1994"/>
    </row>
    <row r="3" spans="1:9" s="12" customFormat="1" ht="12.75" customHeight="1">
      <c r="A3" s="11"/>
      <c r="B3" s="2373" t="s">
        <v>280</v>
      </c>
      <c r="C3" s="2575"/>
      <c r="D3" s="235"/>
      <c r="E3" s="235"/>
      <c r="F3" s="235"/>
      <c r="G3" s="235"/>
      <c r="H3" s="235"/>
      <c r="I3" s="235"/>
    </row>
    <row r="4" spans="1:9" ht="5.25" customHeight="1"/>
    <row r="5" spans="1:9" s="25" customFormat="1" ht="15.75" customHeight="1">
      <c r="A5" s="13"/>
      <c r="B5" s="969" t="s">
        <v>2848</v>
      </c>
    </row>
    <row r="8" spans="1:9" ht="11.25" customHeight="1">
      <c r="B8" s="2576" t="s">
        <v>2662</v>
      </c>
      <c r="C8" s="2576"/>
      <c r="D8" s="1038" t="s">
        <v>292</v>
      </c>
      <c r="E8" s="1038" t="s">
        <v>294</v>
      </c>
      <c r="F8" s="1038" t="s">
        <v>296</v>
      </c>
    </row>
    <row r="9" spans="1:9" ht="21.6" customHeight="1">
      <c r="B9" s="2393" t="s">
        <v>2843</v>
      </c>
      <c r="C9" s="2393"/>
      <c r="D9" s="91" t="s">
        <v>1140</v>
      </c>
      <c r="E9" s="78" t="s">
        <v>2842</v>
      </c>
      <c r="F9" s="91" t="s">
        <v>2749</v>
      </c>
    </row>
    <row r="10" spans="1:9" ht="11.25" customHeight="1">
      <c r="B10" s="2417" t="s">
        <v>286</v>
      </c>
      <c r="C10" s="2417"/>
      <c r="D10" s="250"/>
      <c r="E10" s="1379"/>
      <c r="F10" s="1379"/>
    </row>
    <row r="11" spans="1:9" ht="11.25" customHeight="1">
      <c r="B11" s="2344">
        <v>1</v>
      </c>
      <c r="C11" s="2345" t="s">
        <v>2844</v>
      </c>
      <c r="D11" s="1898"/>
      <c r="E11" s="1996"/>
      <c r="F11" s="1996"/>
    </row>
    <row r="12" spans="1:9" ht="11.25" customHeight="1">
      <c r="B12" s="2344" t="s">
        <v>916</v>
      </c>
      <c r="C12" s="2346" t="s">
        <v>2845</v>
      </c>
      <c r="D12" s="362"/>
      <c r="E12" s="1996"/>
      <c r="F12" s="1996"/>
    </row>
    <row r="13" spans="1:9" ht="11.25" customHeight="1">
      <c r="B13" s="2344" t="s">
        <v>1433</v>
      </c>
      <c r="C13" s="783" t="s">
        <v>2846</v>
      </c>
      <c r="D13" s="362"/>
      <c r="E13" s="362"/>
      <c r="F13" s="362"/>
    </row>
    <row r="14" spans="1:9" ht="11.25" customHeight="1">
      <c r="B14" s="2330">
        <v>4</v>
      </c>
      <c r="C14" s="1064" t="s">
        <v>498</v>
      </c>
      <c r="D14" s="1997"/>
      <c r="E14" s="749"/>
      <c r="F14" s="749"/>
    </row>
    <row r="16" spans="1:9" ht="11.25" customHeight="1">
      <c r="B16" s="2393" t="s">
        <v>2847</v>
      </c>
      <c r="C16" s="2393"/>
    </row>
    <row r="17" spans="2:6" ht="23.25">
      <c r="B17" s="1407" t="s">
        <v>1438</v>
      </c>
      <c r="C17" s="1374" t="s">
        <v>2849</v>
      </c>
      <c r="D17" s="1471"/>
      <c r="E17" s="2337"/>
      <c r="F17" s="2337"/>
    </row>
  </sheetData>
  <mergeCells count="5">
    <mergeCell ref="B3:C3"/>
    <mergeCell ref="B8:C8"/>
    <mergeCell ref="B10:C10"/>
    <mergeCell ref="B9:C9"/>
    <mergeCell ref="B16:C16"/>
  </mergeCells>
  <hyperlinks>
    <hyperlink ref="B3" location="Contents!A1" display="Back to index page" xr:uid="{FC7693BB-9FE5-4AA3-AE93-CA4F8970D271}"/>
  </hyperlinks>
  <pageMargins left="0.7" right="0.7" top="0.75" bottom="0.75" header="0.3" footer="0.3"/>
  <pageSetup orientation="portrait" horizontalDpi="1200" verticalDpi="1200" r:id="rId1"/>
  <ignoredErrors>
    <ignoredError sqref="B12:B13 B17"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858E-C0E1-406C-AC88-571BCFA9995D}">
  <sheetPr codeName="Sheet24">
    <tabColor rgb="FF007272"/>
    <pageSetUpPr fitToPage="1"/>
  </sheetPr>
  <dimension ref="A1:Q98"/>
  <sheetViews>
    <sheetView showGridLines="0" showRowColHeaders="0" zoomScaleNormal="100" workbookViewId="0"/>
  </sheetViews>
  <sheetFormatPr baseColWidth="10" defaultColWidth="11.42578125" defaultRowHeight="11.25"/>
  <cols>
    <col min="1" max="1" width="2.5703125" style="18" customWidth="1"/>
    <col min="2" max="2" width="4.85546875" style="25" customWidth="1"/>
    <col min="3" max="3" width="94.140625" style="25" customWidth="1"/>
    <col min="4" max="7" width="15.5703125" style="25" customWidth="1"/>
    <col min="8" max="8" width="1.42578125" style="3" customWidth="1"/>
    <col min="9" max="12" width="15.5703125" style="25" customWidth="1"/>
    <col min="13" max="13" width="13" style="25" bestFit="1" customWidth="1"/>
    <col min="14" max="16384" width="11.42578125" style="25"/>
  </cols>
  <sheetData>
    <row r="1" spans="1:17" s="10" customFormat="1" ht="11.25" customHeight="1">
      <c r="A1" s="7"/>
      <c r="B1" s="7"/>
      <c r="C1" s="7"/>
      <c r="D1" s="8"/>
      <c r="E1" s="8"/>
      <c r="F1" s="8"/>
      <c r="G1" s="8"/>
      <c r="H1" s="335"/>
      <c r="I1" s="8"/>
      <c r="J1" s="8"/>
      <c r="K1" s="8"/>
      <c r="L1" s="8"/>
    </row>
    <row r="2" spans="1:17" s="10" customFormat="1" ht="5.25" customHeight="1">
      <c r="A2" s="7"/>
      <c r="B2" s="7"/>
      <c r="C2" s="7"/>
      <c r="D2" s="8"/>
      <c r="E2" s="8"/>
      <c r="F2" s="8"/>
      <c r="G2" s="8"/>
      <c r="H2" s="335"/>
      <c r="I2" s="8"/>
      <c r="J2" s="8"/>
      <c r="K2" s="8"/>
      <c r="L2" s="8"/>
    </row>
    <row r="3" spans="1:17" s="12" customFormat="1" ht="12.75" customHeight="1">
      <c r="A3" s="11"/>
      <c r="B3" s="2373" t="s">
        <v>280</v>
      </c>
      <c r="C3" s="2373"/>
      <c r="D3" s="2373"/>
      <c r="E3" s="2373"/>
      <c r="F3" s="2373"/>
      <c r="G3" s="2373"/>
      <c r="H3" s="2373"/>
      <c r="I3" s="2373"/>
      <c r="J3" s="2373"/>
      <c r="K3" s="2373"/>
      <c r="L3" s="2373"/>
    </row>
    <row r="4" spans="1:17" s="10" customFormat="1" ht="5.25" customHeight="1">
      <c r="A4" s="7"/>
      <c r="B4" s="7"/>
      <c r="C4" s="7"/>
      <c r="D4" s="8"/>
      <c r="E4" s="8"/>
      <c r="F4" s="8"/>
      <c r="G4" s="8"/>
      <c r="H4" s="335"/>
      <c r="I4" s="8"/>
      <c r="J4" s="8"/>
      <c r="K4" s="8"/>
      <c r="L4" s="8"/>
      <c r="M4" s="7"/>
      <c r="N4" s="7"/>
    </row>
    <row r="5" spans="1:17" s="6" customFormat="1" ht="15.75" customHeight="1">
      <c r="A5" s="13"/>
      <c r="B5" s="969" t="s">
        <v>1340</v>
      </c>
      <c r="E5" s="3"/>
      <c r="H5"/>
    </row>
    <row r="6" spans="1:17" s="6" customFormat="1" ht="11.25" customHeight="1">
      <c r="A6" s="13"/>
      <c r="B6" s="14"/>
      <c r="H6"/>
    </row>
    <row r="7" spans="1:17" customFormat="1" ht="11.25" customHeight="1">
      <c r="A7" s="334"/>
      <c r="B7" s="2500" t="s">
        <v>3127</v>
      </c>
      <c r="C7" s="2500"/>
      <c r="D7" s="2500"/>
      <c r="E7" s="2500"/>
      <c r="F7" s="2500"/>
      <c r="G7" s="2500"/>
      <c r="H7" s="2578"/>
      <c r="I7" s="2578"/>
      <c r="J7" s="2578"/>
      <c r="K7" s="2578"/>
      <c r="L7" s="2578"/>
    </row>
    <row r="8" spans="1:17" customFormat="1" ht="11.25" customHeight="1">
      <c r="A8" s="334"/>
      <c r="B8" s="2500" t="s">
        <v>3145</v>
      </c>
      <c r="C8" s="2500"/>
      <c r="D8" s="2500"/>
      <c r="E8" s="2500"/>
      <c r="F8" s="130"/>
      <c r="G8" s="130"/>
      <c r="H8" s="279"/>
      <c r="I8" s="279"/>
      <c r="J8" s="279"/>
      <c r="K8" s="279"/>
      <c r="L8" s="279"/>
    </row>
    <row r="9" spans="1:17" customFormat="1" ht="11.25" customHeight="1">
      <c r="A9" s="334"/>
      <c r="B9" s="130"/>
      <c r="C9" s="130"/>
      <c r="D9" s="130"/>
      <c r="E9" s="130"/>
      <c r="F9" s="130"/>
      <c r="G9" s="130"/>
      <c r="H9" s="279"/>
      <c r="I9" s="279"/>
      <c r="J9" s="279"/>
      <c r="K9" s="279"/>
      <c r="L9" s="279"/>
    </row>
    <row r="10" spans="1:17" s="361" customFormat="1" ht="11.25" customHeight="1">
      <c r="A10" s="269"/>
      <c r="D10" s="1068" t="s">
        <v>501</v>
      </c>
      <c r="E10" s="1068" t="s">
        <v>1341</v>
      </c>
      <c r="F10" s="1068" t="s">
        <v>1342</v>
      </c>
      <c r="G10" s="1068" t="s">
        <v>949</v>
      </c>
      <c r="H10" s="1069"/>
      <c r="I10" s="1074" t="s">
        <v>1343</v>
      </c>
      <c r="J10" s="1074" t="s">
        <v>1344</v>
      </c>
      <c r="K10" s="1074" t="s">
        <v>1345</v>
      </c>
      <c r="L10" s="1074" t="s">
        <v>1346</v>
      </c>
      <c r="M10" s="933"/>
      <c r="N10" s="933"/>
      <c r="O10" s="318"/>
      <c r="P10" s="318"/>
      <c r="Q10" s="318"/>
    </row>
    <row r="11" spans="1:17" ht="11.25" customHeight="1">
      <c r="A11" s="15"/>
      <c r="B11" s="333"/>
      <c r="C11" s="333"/>
      <c r="D11" s="2418" t="s">
        <v>1347</v>
      </c>
      <c r="E11" s="2418"/>
      <c r="F11" s="2418"/>
      <c r="G11" s="2418"/>
      <c r="H11" s="70"/>
      <c r="I11" s="2418" t="s">
        <v>1348</v>
      </c>
      <c r="J11" s="2418"/>
      <c r="K11" s="2418"/>
      <c r="L11" s="2418"/>
      <c r="M11"/>
      <c r="N11"/>
      <c r="O11" s="3"/>
      <c r="P11" s="3"/>
      <c r="Q11" s="3"/>
    </row>
    <row r="12" spans="1:17" s="145" customFormat="1" ht="11.25" customHeight="1">
      <c r="A12" s="1"/>
      <c r="B12" s="2579" t="s">
        <v>286</v>
      </c>
      <c r="C12" s="2579"/>
      <c r="D12" s="966" t="s">
        <v>2662</v>
      </c>
      <c r="E12" s="965" t="s">
        <v>2663</v>
      </c>
      <c r="F12" s="1662" t="s">
        <v>2469</v>
      </c>
      <c r="G12" s="1663" t="s">
        <v>2467</v>
      </c>
      <c r="H12" s="209"/>
      <c r="I12" s="966" t="s">
        <v>2662</v>
      </c>
      <c r="J12" s="966" t="s">
        <v>2663</v>
      </c>
      <c r="K12" s="965" t="s">
        <v>2469</v>
      </c>
      <c r="L12" s="1662" t="s">
        <v>2467</v>
      </c>
      <c r="M12" s="933"/>
      <c r="N12" s="933"/>
    </row>
    <row r="13" spans="1:17" s="3" customFormat="1" ht="11.25" customHeight="1">
      <c r="A13" s="2"/>
      <c r="B13" s="298"/>
      <c r="C13" s="230" t="s">
        <v>1349</v>
      </c>
      <c r="D13" s="768">
        <v>12</v>
      </c>
      <c r="E13" s="768">
        <v>12</v>
      </c>
      <c r="F13" s="768">
        <v>12</v>
      </c>
      <c r="G13" s="768">
        <v>12</v>
      </c>
      <c r="H13" s="769"/>
      <c r="I13" s="768">
        <v>12</v>
      </c>
      <c r="J13" s="768">
        <v>12</v>
      </c>
      <c r="K13" s="768">
        <v>12</v>
      </c>
      <c r="L13" s="768">
        <v>12</v>
      </c>
      <c r="M13"/>
      <c r="N13"/>
    </row>
    <row r="14" spans="1:17" s="3" customFormat="1" ht="15" customHeight="1">
      <c r="A14" s="2"/>
      <c r="B14" s="2577" t="s">
        <v>1350</v>
      </c>
      <c r="C14" s="2577"/>
      <c r="D14" s="251"/>
      <c r="E14" s="251"/>
      <c r="F14" s="251"/>
      <c r="G14" s="251"/>
      <c r="H14" s="251"/>
      <c r="I14" s="251"/>
      <c r="J14" s="251"/>
      <c r="K14" s="251"/>
      <c r="L14" s="251"/>
    </row>
    <row r="15" spans="1:17" s="3" customFormat="1">
      <c r="A15" s="2"/>
      <c r="B15" s="1405">
        <v>1</v>
      </c>
      <c r="C15" s="230" t="s">
        <v>1351</v>
      </c>
      <c r="D15" s="1406"/>
      <c r="E15" s="1406"/>
      <c r="F15" s="1406"/>
      <c r="G15" s="1406"/>
      <c r="H15" s="251"/>
      <c r="I15" s="1338">
        <v>1081110.4662978335</v>
      </c>
      <c r="J15" s="1338">
        <v>1116067.47815408</v>
      </c>
      <c r="K15" s="1338">
        <v>1125859.9856386699</v>
      </c>
      <c r="L15" s="1338">
        <v>1086311.86495389</v>
      </c>
      <c r="M15" s="331"/>
    </row>
    <row r="16" spans="1:17" s="3" customFormat="1" ht="15" customHeight="1">
      <c r="A16" s="2"/>
      <c r="B16" s="2577" t="s">
        <v>1352</v>
      </c>
      <c r="C16" s="2577"/>
      <c r="D16" s="251"/>
      <c r="E16" s="251"/>
      <c r="F16" s="251"/>
      <c r="G16" s="251"/>
      <c r="H16" s="328"/>
      <c r="I16" s="251"/>
      <c r="J16" s="251"/>
      <c r="K16" s="251"/>
      <c r="L16" s="251"/>
    </row>
    <row r="17" spans="1:13" s="3" customFormat="1">
      <c r="A17" s="337"/>
      <c r="B17" s="301">
        <v>2</v>
      </c>
      <c r="C17" s="230" t="s">
        <v>1353</v>
      </c>
      <c r="D17" s="329">
        <v>564988.49667141668</v>
      </c>
      <c r="E17" s="329">
        <v>555442.36225808295</v>
      </c>
      <c r="F17" s="329">
        <v>551892.50520575</v>
      </c>
      <c r="G17" s="329">
        <v>550774.19565266802</v>
      </c>
      <c r="H17" s="70"/>
      <c r="I17" s="329">
        <v>38474.643520333339</v>
      </c>
      <c r="J17" s="329">
        <v>37593.3995309167</v>
      </c>
      <c r="K17" s="329">
        <v>36925.606446666701</v>
      </c>
      <c r="L17" s="329">
        <v>36776.708663777703</v>
      </c>
    </row>
    <row r="18" spans="1:13">
      <c r="A18" s="27"/>
      <c r="B18" s="133">
        <v>3</v>
      </c>
      <c r="C18" s="307" t="s">
        <v>1354</v>
      </c>
      <c r="D18" s="53">
        <v>425947.47970849997</v>
      </c>
      <c r="E18" s="53">
        <v>418323.97821500001</v>
      </c>
      <c r="F18" s="53">
        <v>414882.0127585</v>
      </c>
      <c r="G18" s="53">
        <v>415881.72648129496</v>
      </c>
      <c r="H18" s="70"/>
      <c r="I18" s="53">
        <v>21297.373986333332</v>
      </c>
      <c r="J18" s="53">
        <v>20916.1989118333</v>
      </c>
      <c r="K18" s="53">
        <v>20744.100639083303</v>
      </c>
      <c r="L18" s="53">
        <v>20794.0863250439</v>
      </c>
    </row>
    <row r="19" spans="1:13">
      <c r="A19" s="27"/>
      <c r="B19" s="133">
        <v>4</v>
      </c>
      <c r="C19" s="307" t="s">
        <v>1355</v>
      </c>
      <c r="D19" s="53">
        <v>87001.411278750005</v>
      </c>
      <c r="E19" s="53">
        <v>82993.981404333303</v>
      </c>
      <c r="F19" s="53">
        <v>81010.578892000005</v>
      </c>
      <c r="G19" s="53">
        <v>79393.79476596741</v>
      </c>
      <c r="H19" s="329"/>
      <c r="I19" s="329">
        <v>11364.128794833334</v>
      </c>
      <c r="J19" s="329">
        <v>10838.2043299167</v>
      </c>
      <c r="K19" s="329">
        <v>10639.6939675833</v>
      </c>
      <c r="L19" s="329">
        <v>10466.522165083001</v>
      </c>
    </row>
    <row r="20" spans="1:13" s="3" customFormat="1">
      <c r="A20" s="337"/>
      <c r="B20" s="301">
        <v>5</v>
      </c>
      <c r="C20" s="230" t="s">
        <v>1356</v>
      </c>
      <c r="D20" s="329">
        <v>1280790.8657008333</v>
      </c>
      <c r="E20" s="329">
        <v>1296498.8928797501</v>
      </c>
      <c r="F20" s="329">
        <v>1266393.4085210001</v>
      </c>
      <c r="G20" s="329">
        <v>1202715.2794443702</v>
      </c>
      <c r="H20" s="329"/>
      <c r="I20" s="53">
        <v>715059.55633133336</v>
      </c>
      <c r="J20" s="53">
        <v>740115.28192808304</v>
      </c>
      <c r="K20" s="53">
        <v>731218.55282650003</v>
      </c>
      <c r="L20" s="53">
        <v>680029.44623877096</v>
      </c>
    </row>
    <row r="21" spans="1:13" ht="11.25" customHeight="1">
      <c r="A21" s="27"/>
      <c r="B21" s="133">
        <v>6</v>
      </c>
      <c r="C21" s="307" t="s">
        <v>1357</v>
      </c>
      <c r="D21" s="53">
        <v>442284.42375166668</v>
      </c>
      <c r="E21" s="53">
        <v>435616.47287416697</v>
      </c>
      <c r="F21" s="53">
        <v>418757.80177000002</v>
      </c>
      <c r="G21" s="53">
        <v>395554.891366417</v>
      </c>
      <c r="H21" s="329"/>
      <c r="I21" s="53">
        <v>104953.04530025</v>
      </c>
      <c r="J21" s="53">
        <v>103307.77949075001</v>
      </c>
      <c r="K21" s="53">
        <v>99243.075205166708</v>
      </c>
      <c r="L21" s="53">
        <v>93652.716175718699</v>
      </c>
    </row>
    <row r="22" spans="1:13">
      <c r="A22" s="27"/>
      <c r="B22" s="133">
        <v>7</v>
      </c>
      <c r="C22" s="307" t="s">
        <v>1358</v>
      </c>
      <c r="D22" s="53">
        <v>749439.20613641664</v>
      </c>
      <c r="E22" s="53">
        <v>774217.38029574999</v>
      </c>
      <c r="F22" s="53">
        <v>773347.68512883305</v>
      </c>
      <c r="G22" s="53">
        <v>726929.75582267705</v>
      </c>
      <c r="H22" s="329"/>
      <c r="I22" s="53">
        <v>521039.27521833329</v>
      </c>
      <c r="J22" s="53">
        <v>550142.46272750001</v>
      </c>
      <c r="K22" s="53">
        <v>557687.55599916703</v>
      </c>
      <c r="L22" s="53">
        <v>506146.097807777</v>
      </c>
    </row>
    <row r="23" spans="1:13">
      <c r="A23" s="27"/>
      <c r="B23" s="133">
        <v>8</v>
      </c>
      <c r="C23" s="307" t="s">
        <v>1359</v>
      </c>
      <c r="D23" s="53">
        <v>89067.235812750005</v>
      </c>
      <c r="E23" s="53">
        <v>86665.039709833291</v>
      </c>
      <c r="F23" s="53">
        <v>74287.921622166701</v>
      </c>
      <c r="G23" s="53">
        <v>80230.63225527521</v>
      </c>
      <c r="H23" s="329"/>
      <c r="I23" s="329">
        <v>89067.235812750005</v>
      </c>
      <c r="J23" s="329">
        <v>86665.039709833291</v>
      </c>
      <c r="K23" s="329">
        <v>74287.921622166701</v>
      </c>
      <c r="L23" s="329">
        <v>80230.63225527521</v>
      </c>
    </row>
    <row r="24" spans="1:13">
      <c r="A24" s="27"/>
      <c r="B24" s="133">
        <v>9</v>
      </c>
      <c r="C24" s="307" t="s">
        <v>1360</v>
      </c>
      <c r="D24" s="330"/>
      <c r="E24" s="330"/>
      <c r="F24" s="330"/>
      <c r="G24" s="330"/>
      <c r="H24" s="329"/>
      <c r="I24" s="329">
        <v>6764.3332774700002</v>
      </c>
      <c r="J24" s="329">
        <v>5193.5110804166698</v>
      </c>
      <c r="K24" s="329">
        <v>4612.37042583333</v>
      </c>
      <c r="L24" s="329">
        <v>4278.3168156546699</v>
      </c>
    </row>
    <row r="25" spans="1:13">
      <c r="A25" s="27"/>
      <c r="B25" s="133">
        <v>10</v>
      </c>
      <c r="C25" s="307" t="s">
        <v>1361</v>
      </c>
      <c r="D25" s="53">
        <v>616858.80552458332</v>
      </c>
      <c r="E25" s="53">
        <v>609252.48204641696</v>
      </c>
      <c r="F25" s="53">
        <v>600618.77580191696</v>
      </c>
      <c r="G25" s="53">
        <v>597345.292452886</v>
      </c>
      <c r="H25" s="329"/>
      <c r="I25" s="53">
        <v>98884.500905333334</v>
      </c>
      <c r="J25" s="53">
        <v>99300.375422333294</v>
      </c>
      <c r="K25" s="53">
        <v>100524.94750683299</v>
      </c>
      <c r="L25" s="53">
        <v>103828.048753561</v>
      </c>
    </row>
    <row r="26" spans="1:13">
      <c r="A26" s="27"/>
      <c r="B26" s="133">
        <v>11</v>
      </c>
      <c r="C26" s="307" t="s">
        <v>1362</v>
      </c>
      <c r="D26" s="53">
        <v>26837.319999750001</v>
      </c>
      <c r="E26" s="53">
        <v>30782.882809250001</v>
      </c>
      <c r="F26" s="53">
        <v>35015.320100833298</v>
      </c>
      <c r="G26" s="53">
        <v>39819.110741892306</v>
      </c>
      <c r="H26" s="329"/>
      <c r="I26" s="53">
        <v>26837.319999750001</v>
      </c>
      <c r="J26" s="53">
        <v>30782.882809250001</v>
      </c>
      <c r="K26" s="53">
        <v>35015.320100833298</v>
      </c>
      <c r="L26" s="53">
        <v>39819.110741892306</v>
      </c>
    </row>
    <row r="27" spans="1:13">
      <c r="A27" s="27"/>
      <c r="B27" s="133">
        <v>12</v>
      </c>
      <c r="C27" s="307" t="s">
        <v>1363</v>
      </c>
      <c r="D27" s="53">
        <v>3042.8107132499999</v>
      </c>
      <c r="E27" s="53">
        <v>1769.0452499166702</v>
      </c>
      <c r="F27" s="53">
        <v>1980.9961089999999</v>
      </c>
      <c r="G27" s="53">
        <v>3709.0801548948202</v>
      </c>
      <c r="H27" s="329"/>
      <c r="I27" s="53">
        <v>3042.8107132499999</v>
      </c>
      <c r="J27" s="53">
        <v>1769.0452499166702</v>
      </c>
      <c r="K27" s="53">
        <v>1980.9961089999999</v>
      </c>
      <c r="L27" s="53">
        <v>3709.0801548948202</v>
      </c>
      <c r="M27" s="67"/>
    </row>
    <row r="28" spans="1:13">
      <c r="A28" s="27"/>
      <c r="B28" s="133">
        <v>13</v>
      </c>
      <c r="C28" s="307" t="s">
        <v>1364</v>
      </c>
      <c r="D28" s="53">
        <v>586978.67481158336</v>
      </c>
      <c r="E28" s="53">
        <v>576700.55398724996</v>
      </c>
      <c r="F28" s="53">
        <v>563622.459592083</v>
      </c>
      <c r="G28" s="53">
        <v>553817.10155609902</v>
      </c>
      <c r="H28" s="329"/>
      <c r="I28" s="53">
        <v>69004.370192333328</v>
      </c>
      <c r="J28" s="53">
        <v>66748.447363166706</v>
      </c>
      <c r="K28" s="53">
        <v>63528.631297</v>
      </c>
      <c r="L28" s="53">
        <v>60299.857856774004</v>
      </c>
    </row>
    <row r="29" spans="1:13">
      <c r="A29" s="27"/>
      <c r="B29" s="133">
        <v>14</v>
      </c>
      <c r="C29" s="239" t="s">
        <v>1365</v>
      </c>
      <c r="D29" s="53">
        <v>24938.806110916667</v>
      </c>
      <c r="E29" s="53">
        <v>29105.511074833303</v>
      </c>
      <c r="F29" s="53">
        <v>31790.421851750001</v>
      </c>
      <c r="G29" s="53">
        <v>34444.5485303112</v>
      </c>
      <c r="H29" s="329"/>
      <c r="I29" s="53">
        <v>24627.518419916669</v>
      </c>
      <c r="J29" s="53">
        <v>28987.838221999998</v>
      </c>
      <c r="K29" s="53">
        <v>31736.610797249999</v>
      </c>
      <c r="L29" s="53">
        <v>34376.332457777498</v>
      </c>
    </row>
    <row r="30" spans="1:13">
      <c r="A30" s="27"/>
      <c r="B30" s="133">
        <v>15</v>
      </c>
      <c r="C30" s="239" t="s">
        <v>1366</v>
      </c>
      <c r="D30" s="53">
        <v>317588.88570208329</v>
      </c>
      <c r="E30" s="53">
        <v>303307.48776483303</v>
      </c>
      <c r="F30" s="53">
        <v>288922.0783385</v>
      </c>
      <c r="G30" s="53">
        <v>284875.68300005997</v>
      </c>
      <c r="H30" s="329"/>
      <c r="I30" s="53">
        <v>23500.655042416667</v>
      </c>
      <c r="J30" s="53">
        <v>22278.7521220833</v>
      </c>
      <c r="K30" s="53">
        <v>21060.404128333303</v>
      </c>
      <c r="L30" s="53">
        <v>20764.729677228199</v>
      </c>
    </row>
    <row r="31" spans="1:13">
      <c r="A31" s="27"/>
      <c r="B31" s="770">
        <v>16</v>
      </c>
      <c r="C31" s="569" t="s">
        <v>1367</v>
      </c>
      <c r="D31" s="771"/>
      <c r="E31" s="771"/>
      <c r="F31" s="771"/>
      <c r="G31" s="771"/>
      <c r="H31" s="565"/>
      <c r="I31" s="570">
        <v>907311.20749680337</v>
      </c>
      <c r="J31" s="570">
        <v>933469.158305833</v>
      </c>
      <c r="K31" s="570">
        <v>926078.49213141704</v>
      </c>
      <c r="L31" s="570">
        <v>880053.58260677103</v>
      </c>
    </row>
    <row r="32" spans="1:13" s="3" customFormat="1" ht="15" customHeight="1">
      <c r="A32" s="2"/>
      <c r="B32" s="2577" t="s">
        <v>1368</v>
      </c>
      <c r="C32" s="2577"/>
      <c r="D32" s="251"/>
      <c r="E32" s="251"/>
      <c r="F32" s="251"/>
      <c r="G32" s="251"/>
      <c r="H32" s="251"/>
      <c r="I32" s="251"/>
      <c r="J32" s="251"/>
      <c r="K32" s="251"/>
      <c r="L32" s="251"/>
    </row>
    <row r="33" spans="1:13">
      <c r="A33" s="12"/>
      <c r="B33" s="133">
        <v>17</v>
      </c>
      <c r="C33" s="239" t="s">
        <v>1369</v>
      </c>
      <c r="D33" s="53">
        <v>296814.74719297671</v>
      </c>
      <c r="E33" s="53">
        <v>263953.31400391698</v>
      </c>
      <c r="F33" s="53">
        <v>218502.26112491699</v>
      </c>
      <c r="G33" s="53">
        <v>214425.10609166598</v>
      </c>
      <c r="H33" s="329"/>
      <c r="I33" s="53">
        <v>9126.3650976455556</v>
      </c>
      <c r="J33" s="53">
        <v>8279.5895859166703</v>
      </c>
      <c r="K33" s="53">
        <v>7624.6568847500002</v>
      </c>
      <c r="L33" s="53">
        <v>7188.4491581296397</v>
      </c>
      <c r="M33" s="67"/>
    </row>
    <row r="34" spans="1:13">
      <c r="A34" s="12"/>
      <c r="B34" s="133">
        <v>18</v>
      </c>
      <c r="C34" s="239" t="s">
        <v>1370</v>
      </c>
      <c r="D34" s="53">
        <v>41505.238461749999</v>
      </c>
      <c r="E34" s="53">
        <v>40791.578465666702</v>
      </c>
      <c r="F34" s="53">
        <v>41800.82509025</v>
      </c>
      <c r="G34" s="53">
        <v>40523.459096856699</v>
      </c>
      <c r="H34" s="329"/>
      <c r="I34" s="53">
        <v>31075.850305749998</v>
      </c>
      <c r="J34" s="53">
        <v>30220.7787046667</v>
      </c>
      <c r="K34" s="53">
        <v>30654.201643333301</v>
      </c>
      <c r="L34" s="53">
        <v>27679.9034436529</v>
      </c>
    </row>
    <row r="35" spans="1:13">
      <c r="A35" s="12"/>
      <c r="B35" s="133">
        <v>19</v>
      </c>
      <c r="C35" s="239" t="s">
        <v>1371</v>
      </c>
      <c r="D35" s="53">
        <v>48434.820367666667</v>
      </c>
      <c r="E35" s="53">
        <v>47142.70396975</v>
      </c>
      <c r="F35" s="53">
        <v>46599.706866583299</v>
      </c>
      <c r="G35" s="53">
        <v>39235.369290689399</v>
      </c>
      <c r="H35" s="329"/>
      <c r="I35" s="53">
        <v>48434.820367666667</v>
      </c>
      <c r="J35" s="53">
        <v>47142.70396975</v>
      </c>
      <c r="K35" s="53">
        <v>46599.706866583299</v>
      </c>
      <c r="L35" s="53">
        <v>39235.369290689399</v>
      </c>
    </row>
    <row r="36" spans="1:13" ht="22.5" customHeight="1">
      <c r="A36" s="12"/>
      <c r="B36" s="133" t="s">
        <v>492</v>
      </c>
      <c r="C36" s="239" t="s">
        <v>1372</v>
      </c>
      <c r="D36" s="53"/>
      <c r="E36" s="53"/>
      <c r="F36" s="53"/>
      <c r="G36" s="53"/>
      <c r="H36" s="329"/>
      <c r="I36" s="53"/>
      <c r="J36" s="53"/>
      <c r="K36" s="53"/>
      <c r="L36" s="53"/>
    </row>
    <row r="37" spans="1:13">
      <c r="A37" s="12"/>
      <c r="B37" s="133" t="s">
        <v>1373</v>
      </c>
      <c r="C37" s="239" t="s">
        <v>1374</v>
      </c>
      <c r="D37" s="53"/>
      <c r="E37" s="53"/>
      <c r="F37" s="53"/>
      <c r="G37" s="53"/>
      <c r="H37" s="329"/>
      <c r="I37" s="53"/>
      <c r="J37" s="53"/>
      <c r="K37" s="53"/>
      <c r="L37" s="53"/>
    </row>
    <row r="38" spans="1:13">
      <c r="A38" s="12"/>
      <c r="B38" s="2239">
        <v>20</v>
      </c>
      <c r="C38" s="569" t="s">
        <v>3126</v>
      </c>
      <c r="D38" s="2338">
        <v>386754.80602239328</v>
      </c>
      <c r="E38" s="2338">
        <v>351887.59643933299</v>
      </c>
      <c r="F38" s="2338">
        <v>306902.79308174999</v>
      </c>
      <c r="G38" s="2338">
        <v>294183.93447921198</v>
      </c>
      <c r="H38" s="2338"/>
      <c r="I38" s="2338">
        <v>88781.303239710222</v>
      </c>
      <c r="J38" s="2338">
        <v>85643.072260333298</v>
      </c>
      <c r="K38" s="2338">
        <v>84878.565394666701</v>
      </c>
      <c r="L38" s="2338">
        <v>74103.721892471891</v>
      </c>
    </row>
    <row r="39" spans="1:13">
      <c r="A39" s="12"/>
      <c r="B39" s="438" t="s">
        <v>324</v>
      </c>
      <c r="C39" s="384" t="s">
        <v>1375</v>
      </c>
      <c r="D39" s="2339"/>
      <c r="E39" s="2339"/>
      <c r="F39" s="2340"/>
      <c r="G39" s="2340"/>
      <c r="H39" s="329"/>
      <c r="I39" s="2340"/>
      <c r="J39" s="2340"/>
      <c r="K39" s="2340"/>
      <c r="L39" s="2341"/>
    </row>
    <row r="40" spans="1:13">
      <c r="A40" s="12"/>
      <c r="B40" s="133" t="s">
        <v>326</v>
      </c>
      <c r="C40" s="239" t="s">
        <v>1376</v>
      </c>
      <c r="D40" s="383"/>
      <c r="E40" s="383"/>
      <c r="F40" s="329"/>
      <c r="G40" s="329"/>
      <c r="H40" s="329"/>
      <c r="I40" s="329"/>
      <c r="J40" s="329"/>
      <c r="K40" s="329"/>
      <c r="L40" s="2342"/>
    </row>
    <row r="41" spans="1:13">
      <c r="A41" s="12"/>
      <c r="B41" s="133" t="s">
        <v>328</v>
      </c>
      <c r="C41" s="239" t="s">
        <v>1377</v>
      </c>
      <c r="D41" s="383">
        <v>360899.49134825001</v>
      </c>
      <c r="E41" s="383">
        <f>+E38</f>
        <v>351887.59643933299</v>
      </c>
      <c r="F41" s="329">
        <f>+F38</f>
        <v>306902.79308174999</v>
      </c>
      <c r="G41" s="329">
        <f>+G38</f>
        <v>294183.93447921198</v>
      </c>
      <c r="H41" s="329"/>
      <c r="I41" s="329">
        <v>88781.277384395551</v>
      </c>
      <c r="J41" s="329">
        <f>+J38</f>
        <v>85643.072260333298</v>
      </c>
      <c r="K41" s="329">
        <f>+K38</f>
        <v>84878.565394666701</v>
      </c>
      <c r="L41" s="2342">
        <f>+L38</f>
        <v>74103.721892471891</v>
      </c>
    </row>
    <row r="42" spans="1:13" s="3" customFormat="1" ht="15" customHeight="1">
      <c r="A42" s="2"/>
      <c r="B42" s="2577" t="s">
        <v>1378</v>
      </c>
      <c r="C42" s="2577"/>
      <c r="D42" s="328">
        <v>0</v>
      </c>
      <c r="E42" s="328"/>
      <c r="F42" s="328"/>
      <c r="G42" s="328"/>
      <c r="H42" s="328"/>
      <c r="I42" s="328"/>
      <c r="J42" s="328"/>
      <c r="K42" s="328"/>
      <c r="L42" s="328">
        <v>0</v>
      </c>
    </row>
    <row r="43" spans="1:13">
      <c r="A43" s="12"/>
      <c r="B43" s="133">
        <v>21</v>
      </c>
      <c r="C43" s="239" t="s">
        <v>1379</v>
      </c>
      <c r="D43" s="132"/>
      <c r="E43" s="132"/>
      <c r="F43" s="132"/>
      <c r="G43" s="132"/>
      <c r="H43" s="327"/>
      <c r="I43" s="53">
        <v>1081110.4662978335</v>
      </c>
      <c r="J43" s="53">
        <v>1116067.47815408</v>
      </c>
      <c r="K43" s="53">
        <v>1125859.9856386699</v>
      </c>
      <c r="L43" s="53">
        <v>1086311.86495389</v>
      </c>
    </row>
    <row r="44" spans="1:13">
      <c r="A44" s="12"/>
      <c r="B44" s="133">
        <v>22</v>
      </c>
      <c r="C44" s="239" t="s">
        <v>1380</v>
      </c>
      <c r="D44" s="132"/>
      <c r="E44" s="132"/>
      <c r="F44" s="132"/>
      <c r="G44" s="132"/>
      <c r="H44" s="327"/>
      <c r="I44" s="53">
        <v>818529.90425709309</v>
      </c>
      <c r="J44" s="53">
        <v>847732.89215291699</v>
      </c>
      <c r="K44" s="53">
        <v>841149.09061850002</v>
      </c>
      <c r="L44" s="53">
        <v>805949.86071429797</v>
      </c>
    </row>
    <row r="45" spans="1:13">
      <c r="A45" s="12"/>
      <c r="B45" s="1407">
        <v>23</v>
      </c>
      <c r="C45" s="1408" t="s">
        <v>1381</v>
      </c>
      <c r="D45" s="1409"/>
      <c r="E45" s="1409"/>
      <c r="F45" s="1409"/>
      <c r="G45" s="1409"/>
      <c r="H45" s="1410"/>
      <c r="I45" s="1411">
        <v>133.07416666666668</v>
      </c>
      <c r="J45" s="1411">
        <v>132.268333333333</v>
      </c>
      <c r="K45" s="1411">
        <v>134.41499999999999</v>
      </c>
      <c r="L45" s="1411">
        <v>135.13833333333301</v>
      </c>
      <c r="M45" s="35"/>
    </row>
    <row r="46" spans="1:13">
      <c r="A46" s="12"/>
      <c r="C46" s="25" t="s">
        <v>3130</v>
      </c>
      <c r="J46" s="448"/>
      <c r="K46" s="448"/>
      <c r="L46" s="448"/>
    </row>
    <row r="47" spans="1:13">
      <c r="A47" s="12"/>
      <c r="G47" s="326"/>
    </row>
    <row r="48" spans="1:13">
      <c r="A48" s="12"/>
      <c r="C48" s="50"/>
      <c r="G48" s="326"/>
    </row>
    <row r="49" spans="1:8">
      <c r="A49" s="12"/>
      <c r="C49" s="700"/>
      <c r="G49" s="326"/>
    </row>
    <row r="50" spans="1:8">
      <c r="A50" s="12"/>
      <c r="D50" s="243"/>
      <c r="E50" s="243"/>
      <c r="F50" s="243"/>
      <c r="G50" s="325"/>
      <c r="H50" s="324"/>
    </row>
    <row r="51" spans="1:8">
      <c r="A51" s="12"/>
      <c r="C51" s="243"/>
      <c r="D51" s="243"/>
      <c r="E51" s="243"/>
      <c r="F51" s="243"/>
      <c r="G51" s="325"/>
      <c r="H51" s="324"/>
    </row>
    <row r="52" spans="1:8">
      <c r="A52" s="12"/>
    </row>
    <row r="53" spans="1:8">
      <c r="A53" s="12"/>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80" spans="1:1">
      <c r="A80" s="20"/>
    </row>
    <row r="81" spans="1:1">
      <c r="A81" s="20"/>
    </row>
    <row r="82" spans="1:1">
      <c r="A82" s="21"/>
    </row>
    <row r="83" spans="1:1">
      <c r="A83" s="12"/>
    </row>
    <row r="84" spans="1:1">
      <c r="A84" s="12"/>
    </row>
    <row r="85" spans="1:1">
      <c r="A85" s="12"/>
    </row>
    <row r="86" spans="1:1">
      <c r="A86" s="12"/>
    </row>
    <row r="87" spans="1:1">
      <c r="A87" s="12"/>
    </row>
    <row r="88" spans="1:1">
      <c r="A88" s="12"/>
    </row>
    <row r="89" spans="1:1">
      <c r="A89" s="12"/>
    </row>
    <row r="90" spans="1:1">
      <c r="A90" s="12"/>
    </row>
    <row r="91" spans="1:1">
      <c r="A91" s="23"/>
    </row>
    <row r="92" spans="1:1">
      <c r="A92" s="23"/>
    </row>
    <row r="93" spans="1:1">
      <c r="A93" s="23"/>
    </row>
    <row r="94" spans="1:1">
      <c r="A94" s="23"/>
    </row>
    <row r="95" spans="1:1">
      <c r="A95" s="23"/>
    </row>
    <row r="96" spans="1:1">
      <c r="A96" s="23"/>
    </row>
    <row r="97" spans="1:1">
      <c r="A97" s="23"/>
    </row>
    <row r="98" spans="1:1">
      <c r="A98" s="23"/>
    </row>
  </sheetData>
  <mergeCells count="10">
    <mergeCell ref="B16:C16"/>
    <mergeCell ref="B32:C32"/>
    <mergeCell ref="B42:C42"/>
    <mergeCell ref="B3:L3"/>
    <mergeCell ref="B7:L7"/>
    <mergeCell ref="D11:G11"/>
    <mergeCell ref="I11:L11"/>
    <mergeCell ref="B12:C12"/>
    <mergeCell ref="B14:C14"/>
    <mergeCell ref="B8:E8"/>
  </mergeCells>
  <hyperlinks>
    <hyperlink ref="B3" location="Contents!A1" display="Back to index page" xr:uid="{5C8E4A64-A22C-47FD-8659-65BC6F565B3B}"/>
    <hyperlink ref="B3:L3" location="CONTENTS!A1" display="Back to contents page" xr:uid="{D8705DEA-B9C7-4310-95C5-C7EF6E50D8B2}"/>
    <hyperlink ref="J3" location="CONTENTS!A1" display="Back to contents page" xr:uid="{16CBC855-B12A-471F-AB72-3D2009278387}"/>
    <hyperlink ref="K3" location="CONTENTS!A1" display="Back to contents page" xr:uid="{2AA46780-B5D8-4423-89C2-F45FDEBBCC5D}"/>
    <hyperlink ref="L3" location="CONTENTS!A1" display="Back to contents page" xr:uid="{4A552EAB-AC58-4D08-AE50-C5A61C4D3945}"/>
  </hyperlinks>
  <printOptions horizontalCentered="1" verticalCentered="1"/>
  <pageMargins left="0.25" right="0.25" top="0.75" bottom="0.75" header="0.3" footer="0.3"/>
  <pageSetup paperSize="9" scale="62"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2B6D-D329-42DE-962D-BE99EB1BA830}">
  <sheetPr codeName="Sheet25">
    <tabColor rgb="FF007272"/>
  </sheetPr>
  <dimension ref="A1:L100"/>
  <sheetViews>
    <sheetView showGridLines="0" showRowColHeaders="0" zoomScaleNormal="100" workbookViewId="0"/>
  </sheetViews>
  <sheetFormatPr baseColWidth="10" defaultColWidth="11.42578125" defaultRowHeight="15"/>
  <cols>
    <col min="1" max="1" width="2.5703125" customWidth="1"/>
    <col min="2" max="2" width="5.85546875" customWidth="1"/>
    <col min="3" max="3" width="113" customWidth="1"/>
    <col min="4" max="8" width="16.42578125" customWidth="1"/>
    <col min="12" max="12" width="11.42578125" customWidth="1"/>
  </cols>
  <sheetData>
    <row r="1" spans="1:8" ht="11.25" customHeight="1"/>
    <row r="2" spans="1:8" ht="5.25" customHeight="1"/>
    <row r="3" spans="1:8" ht="12.75" customHeight="1">
      <c r="B3" s="2373" t="s">
        <v>280</v>
      </c>
      <c r="C3" s="2373"/>
      <c r="D3" s="2373"/>
      <c r="E3" s="2373"/>
      <c r="F3" s="2373"/>
      <c r="G3" s="2373"/>
      <c r="H3" s="2373"/>
    </row>
    <row r="4" spans="1:8" ht="5.25" customHeight="1"/>
    <row r="5" spans="1:8" s="6" customFormat="1" ht="15.75" customHeight="1">
      <c r="A5" s="13"/>
      <c r="B5" s="969" t="s">
        <v>1382</v>
      </c>
    </row>
    <row r="6" spans="1:8" s="6" customFormat="1" ht="11.25" customHeight="1">
      <c r="A6" s="13"/>
      <c r="B6" s="14"/>
    </row>
    <row r="7" spans="1:8" ht="22.5" customHeight="1">
      <c r="A7" s="334"/>
      <c r="B7" s="2431" t="s">
        <v>3146</v>
      </c>
      <c r="C7" s="2431"/>
      <c r="D7" s="2431"/>
      <c r="E7" s="2431"/>
      <c r="F7" s="2431"/>
      <c r="G7" s="2431"/>
      <c r="H7" s="2509"/>
    </row>
    <row r="8" spans="1:8" ht="11.25" customHeight="1">
      <c r="A8" s="334"/>
      <c r="B8" s="130"/>
      <c r="C8" s="130"/>
      <c r="D8" s="130"/>
      <c r="E8" s="130"/>
      <c r="F8" s="130"/>
      <c r="G8" s="130"/>
      <c r="H8" s="279"/>
    </row>
    <row r="9" spans="1:8" ht="11.25" customHeight="1"/>
    <row r="10" spans="1:8" ht="11.25" customHeight="1">
      <c r="B10" s="2560" t="s">
        <v>2662</v>
      </c>
      <c r="C10" s="2580"/>
      <c r="D10" s="1213" t="s">
        <v>292</v>
      </c>
      <c r="E10" s="1213" t="s">
        <v>294</v>
      </c>
      <c r="F10" s="1213" t="s">
        <v>296</v>
      </c>
      <c r="G10" s="1213" t="s">
        <v>298</v>
      </c>
      <c r="H10" s="1213" t="s">
        <v>303</v>
      </c>
    </row>
    <row r="11" spans="1:8" ht="11.25" customHeight="1">
      <c r="B11" s="2581" t="s">
        <v>1383</v>
      </c>
      <c r="C11" s="2582"/>
      <c r="D11" s="460"/>
      <c r="E11" s="460"/>
      <c r="F11" s="460"/>
      <c r="G11" s="461"/>
      <c r="H11" s="460"/>
    </row>
    <row r="12" spans="1:8" ht="11.25" customHeight="1">
      <c r="B12" s="86"/>
      <c r="C12" s="2"/>
      <c r="D12" s="2451" t="s">
        <v>1384</v>
      </c>
      <c r="E12" s="2583"/>
      <c r="F12" s="2583"/>
      <c r="G12" s="2583"/>
      <c r="H12" s="159"/>
    </row>
    <row r="13" spans="1:8" ht="11.25" customHeight="1">
      <c r="B13" s="2465" t="s">
        <v>286</v>
      </c>
      <c r="C13" s="2435"/>
      <c r="D13" s="1364" t="s">
        <v>1385</v>
      </c>
      <c r="E13" s="1364" t="s">
        <v>1386</v>
      </c>
      <c r="F13" s="734" t="s">
        <v>1387</v>
      </c>
      <c r="G13" s="1346" t="s">
        <v>2349</v>
      </c>
      <c r="H13" s="1364" t="s">
        <v>2348</v>
      </c>
    </row>
    <row r="14" spans="1:8" s="207" customFormat="1" ht="11.45" customHeight="1">
      <c r="B14" s="426">
        <v>1</v>
      </c>
      <c r="C14" s="211" t="s">
        <v>1388</v>
      </c>
      <c r="D14" s="213">
        <v>262666.82969426463</v>
      </c>
      <c r="E14" s="213">
        <v>250</v>
      </c>
      <c r="F14" s="213"/>
      <c r="G14" s="213">
        <v>35058.393729000003</v>
      </c>
      <c r="H14" s="213">
        <v>297725.22342326463</v>
      </c>
    </row>
    <row r="15" spans="1:8" s="207" customFormat="1" ht="11.45" customHeight="1">
      <c r="B15" s="426">
        <v>2</v>
      </c>
      <c r="C15" s="428" t="s">
        <v>31</v>
      </c>
      <c r="D15" s="213">
        <v>262666.82969426463</v>
      </c>
      <c r="E15" s="213">
        <v>250</v>
      </c>
      <c r="F15" s="213"/>
      <c r="G15" s="213">
        <v>35058.393729000003</v>
      </c>
      <c r="H15" s="213">
        <v>297725.22342326463</v>
      </c>
    </row>
    <row r="16" spans="1:8" s="207" customFormat="1" ht="11.45" customHeight="1">
      <c r="B16" s="426">
        <v>3</v>
      </c>
      <c r="C16" s="428" t="s">
        <v>1389</v>
      </c>
      <c r="D16" s="213"/>
      <c r="E16" s="213"/>
      <c r="F16" s="213"/>
      <c r="G16" s="213"/>
      <c r="H16" s="213"/>
    </row>
    <row r="17" spans="1:8" s="207" customFormat="1" ht="11.45" customHeight="1">
      <c r="B17" s="426">
        <v>4</v>
      </c>
      <c r="C17" s="211" t="s">
        <v>1390</v>
      </c>
      <c r="D17" s="518"/>
      <c r="E17" s="213">
        <v>592213.60720523051</v>
      </c>
      <c r="F17" s="213">
        <v>7722.9200695399986</v>
      </c>
      <c r="G17" s="213">
        <v>158.35895183</v>
      </c>
      <c r="H17" s="213">
        <v>565282.85175217793</v>
      </c>
    </row>
    <row r="18" spans="1:8" s="207" customFormat="1" ht="11.45" customHeight="1">
      <c r="B18" s="426">
        <v>5</v>
      </c>
      <c r="C18" s="428" t="s">
        <v>1354</v>
      </c>
      <c r="D18" s="518"/>
      <c r="E18" s="213">
        <v>498282.47303191596</v>
      </c>
      <c r="F18" s="213">
        <v>5349.8920291749</v>
      </c>
      <c r="G18" s="213">
        <v>111.07725139</v>
      </c>
      <c r="H18" s="213">
        <v>478561.82405942626</v>
      </c>
    </row>
    <row r="19" spans="1:8" s="207" customFormat="1" ht="11.45" customHeight="1">
      <c r="B19" s="426">
        <v>6</v>
      </c>
      <c r="C19" s="428" t="s">
        <v>1355</v>
      </c>
      <c r="D19" s="518"/>
      <c r="E19" s="213">
        <v>93931.134173314538</v>
      </c>
      <c r="F19" s="213">
        <v>2373.0280403650995</v>
      </c>
      <c r="G19" s="213">
        <v>47.281700439999995</v>
      </c>
      <c r="H19" s="213">
        <v>86721.027692751682</v>
      </c>
    </row>
    <row r="20" spans="1:8" s="207" customFormat="1" ht="11.45" customHeight="1">
      <c r="B20" s="426">
        <v>7</v>
      </c>
      <c r="C20" s="211" t="s">
        <v>1391</v>
      </c>
      <c r="D20" s="518"/>
      <c r="E20" s="213">
        <v>1562850.5522821329</v>
      </c>
      <c r="F20" s="213">
        <v>320438.33104158362</v>
      </c>
      <c r="G20" s="213">
        <v>445639.98003826709</v>
      </c>
      <c r="H20" s="213">
        <v>985569.59514963743</v>
      </c>
    </row>
    <row r="21" spans="1:8" s="207" customFormat="1" ht="11.45" customHeight="1">
      <c r="B21" s="426">
        <v>8</v>
      </c>
      <c r="C21" s="428" t="s">
        <v>1392</v>
      </c>
      <c r="D21" s="518"/>
      <c r="E21" s="213">
        <v>398218.47980910016</v>
      </c>
      <c r="F21" s="213">
        <v>42963.990260800005</v>
      </c>
      <c r="G21" s="213"/>
      <c r="H21" s="213">
        <v>56402.920521730055</v>
      </c>
    </row>
    <row r="22" spans="1:8" s="207" customFormat="1" ht="11.45" customHeight="1">
      <c r="B22" s="183">
        <v>9</v>
      </c>
      <c r="C22" s="428" t="s">
        <v>1393</v>
      </c>
      <c r="D22" s="518"/>
      <c r="E22" s="213">
        <v>1164632.0724730329</v>
      </c>
      <c r="F22" s="213">
        <v>277474.34078078362</v>
      </c>
      <c r="G22" s="213">
        <v>445639.98003826709</v>
      </c>
      <c r="H22" s="213">
        <v>929166.67462790734</v>
      </c>
    </row>
    <row r="23" spans="1:8" s="207" customFormat="1" ht="11.45" customHeight="1">
      <c r="B23" s="426">
        <v>10</v>
      </c>
      <c r="C23" s="211" t="s">
        <v>1394</v>
      </c>
      <c r="D23" s="518"/>
      <c r="E23" s="213"/>
      <c r="F23" s="213"/>
      <c r="G23" s="213"/>
      <c r="H23" s="213"/>
    </row>
    <row r="24" spans="1:8" s="207" customFormat="1" ht="11.45" customHeight="1">
      <c r="B24" s="426">
        <v>11</v>
      </c>
      <c r="C24" s="211" t="s">
        <v>1395</v>
      </c>
      <c r="D24" s="533">
        <v>6145.5607512311271</v>
      </c>
      <c r="E24" s="213">
        <v>55768.30700027784</v>
      </c>
      <c r="F24" s="213">
        <v>3815.3881397738323</v>
      </c>
      <c r="G24" s="213">
        <v>5733.5300517131018</v>
      </c>
      <c r="H24" s="213">
        <v>7641.2241216000175</v>
      </c>
    </row>
    <row r="25" spans="1:8" s="207" customFormat="1" ht="11.45" customHeight="1">
      <c r="B25" s="426">
        <v>12</v>
      </c>
      <c r="C25" s="428" t="s">
        <v>1396</v>
      </c>
      <c r="D25" s="213">
        <v>6145.5607512311271</v>
      </c>
      <c r="E25" s="518"/>
      <c r="F25" s="518"/>
      <c r="G25" s="518"/>
      <c r="H25" s="518"/>
    </row>
    <row r="26" spans="1:8" s="207" customFormat="1" ht="11.45" customHeight="1">
      <c r="B26" s="426">
        <v>13</v>
      </c>
      <c r="C26" s="428" t="s">
        <v>1397</v>
      </c>
      <c r="D26" s="518"/>
      <c r="E26" s="213">
        <v>55768.30700027784</v>
      </c>
      <c r="F26" s="213">
        <v>3815.3881397738323</v>
      </c>
      <c r="G26" s="213">
        <v>5733.5300517131018</v>
      </c>
      <c r="H26" s="213">
        <v>7641.2241216000175</v>
      </c>
    </row>
    <row r="27" spans="1:8" s="207" customFormat="1" ht="11.45" customHeight="1">
      <c r="B27" s="427">
        <v>14</v>
      </c>
      <c r="C27" s="772" t="s">
        <v>1398</v>
      </c>
      <c r="D27" s="217"/>
      <c r="E27" s="217"/>
      <c r="F27" s="217"/>
      <c r="G27" s="217"/>
      <c r="H27" s="218">
        <v>1856218.8944466803</v>
      </c>
    </row>
    <row r="28" spans="1:8">
      <c r="B28" s="3"/>
      <c r="C28" s="3"/>
      <c r="D28" s="3"/>
      <c r="E28" s="3"/>
      <c r="F28" s="3"/>
      <c r="G28" s="3"/>
      <c r="H28" s="2276"/>
    </row>
    <row r="29" spans="1:8" ht="11.25" customHeight="1">
      <c r="A29" s="99"/>
      <c r="B29" s="2560" t="s">
        <v>2662</v>
      </c>
      <c r="C29" s="2580"/>
      <c r="D29" s="1213" t="s">
        <v>292</v>
      </c>
      <c r="E29" s="1213" t="s">
        <v>294</v>
      </c>
      <c r="F29" s="1213" t="s">
        <v>296</v>
      </c>
      <c r="G29" s="1213" t="s">
        <v>298</v>
      </c>
      <c r="H29" s="1213" t="s">
        <v>303</v>
      </c>
    </row>
    <row r="30" spans="1:8" ht="11.25" customHeight="1">
      <c r="B30" s="2581" t="s">
        <v>1399</v>
      </c>
      <c r="C30" s="2582"/>
      <c r="D30" s="460"/>
      <c r="E30" s="460"/>
      <c r="F30" s="460"/>
      <c r="G30" s="461"/>
      <c r="H30" s="460"/>
    </row>
    <row r="31" spans="1:8" ht="11.25" customHeight="1">
      <c r="B31" s="86"/>
      <c r="C31" s="2"/>
      <c r="D31" s="2451" t="s">
        <v>1384</v>
      </c>
      <c r="E31" s="2583"/>
      <c r="F31" s="2583"/>
      <c r="G31" s="2583"/>
      <c r="H31" s="159"/>
    </row>
    <row r="32" spans="1:8" ht="11.25" customHeight="1">
      <c r="B32" s="2465" t="s">
        <v>286</v>
      </c>
      <c r="C32" s="2435"/>
      <c r="D32" s="1364" t="s">
        <v>1385</v>
      </c>
      <c r="E32" s="1364" t="s">
        <v>1386</v>
      </c>
      <c r="F32" s="139" t="s">
        <v>1387</v>
      </c>
      <c r="G32" s="1346" t="s">
        <v>2349</v>
      </c>
      <c r="H32" s="1364" t="s">
        <v>2348</v>
      </c>
    </row>
    <row r="33" spans="2:12" s="207" customFormat="1" ht="11.25" customHeight="1">
      <c r="B33" s="1">
        <v>15</v>
      </c>
      <c r="C33" s="211" t="s">
        <v>1400</v>
      </c>
      <c r="D33" s="519"/>
      <c r="E33" s="519"/>
      <c r="F33" s="519"/>
      <c r="G33" s="520"/>
      <c r="H33" s="213">
        <v>6037.3093949142321</v>
      </c>
      <c r="L33" s="208"/>
    </row>
    <row r="34" spans="2:12" s="207" customFormat="1" ht="11.25" customHeight="1">
      <c r="B34" s="1" t="s">
        <v>1401</v>
      </c>
      <c r="C34" s="211" t="s">
        <v>1402</v>
      </c>
      <c r="D34" s="518"/>
      <c r="E34" s="213"/>
      <c r="F34" s="213"/>
      <c r="G34" s="1771">
        <v>312716.82427300001</v>
      </c>
      <c r="H34" s="213">
        <v>265809.30063204997</v>
      </c>
    </row>
    <row r="35" spans="2:12" s="207" customFormat="1" ht="11.25" customHeight="1">
      <c r="B35" s="1">
        <v>16</v>
      </c>
      <c r="C35" s="211" t="s">
        <v>1403</v>
      </c>
      <c r="D35" s="518"/>
      <c r="E35" s="213">
        <v>2136.2430675814285</v>
      </c>
      <c r="F35" s="213">
        <v>91.809260600498988</v>
      </c>
      <c r="G35" s="213"/>
      <c r="H35" s="213">
        <v>1114.0261640909637</v>
      </c>
    </row>
    <row r="36" spans="2:12" s="207" customFormat="1" ht="11.25" customHeight="1">
      <c r="B36" s="1">
        <v>17</v>
      </c>
      <c r="C36" s="211" t="s">
        <v>1404</v>
      </c>
      <c r="D36" s="518"/>
      <c r="E36" s="213">
        <v>785055.65250260779</v>
      </c>
      <c r="F36" s="213">
        <v>84530.623589966912</v>
      </c>
      <c r="G36" s="213">
        <v>1224441.7793811699</v>
      </c>
      <c r="H36" s="213">
        <v>1180330.4444337955</v>
      </c>
    </row>
    <row r="37" spans="2:12" s="207" customFormat="1" ht="11.25" customHeight="1">
      <c r="B37" s="1">
        <v>18</v>
      </c>
      <c r="C37" s="525" t="s">
        <v>1405</v>
      </c>
      <c r="D37" s="518"/>
      <c r="E37" s="213">
        <v>171545.88425465999</v>
      </c>
      <c r="F37" s="213">
        <v>1858.3829989999999</v>
      </c>
      <c r="G37" s="213"/>
      <c r="H37" s="213">
        <v>2889.3974615000002</v>
      </c>
    </row>
    <row r="38" spans="2:12" s="207" customFormat="1" ht="11.25" customHeight="1">
      <c r="B38" s="1">
        <v>19</v>
      </c>
      <c r="C38" s="525" t="s">
        <v>1406</v>
      </c>
      <c r="D38" s="518"/>
      <c r="E38" s="213">
        <v>188218.09243188897</v>
      </c>
      <c r="F38" s="213">
        <v>1344.9829876100046</v>
      </c>
      <c r="G38" s="213">
        <v>6126.6862489017258</v>
      </c>
      <c r="H38" s="213">
        <v>19396.99185522164</v>
      </c>
    </row>
    <row r="39" spans="2:12" s="207" customFormat="1" ht="11.25" customHeight="1">
      <c r="B39" s="1">
        <v>20</v>
      </c>
      <c r="C39" s="525" t="s">
        <v>1407</v>
      </c>
      <c r="D39" s="518"/>
      <c r="E39" s="213">
        <v>395089.11557779845</v>
      </c>
      <c r="F39" s="213">
        <v>75657.427124284834</v>
      </c>
      <c r="G39" s="213">
        <v>556560.39036003151</v>
      </c>
      <c r="H39" s="213">
        <v>1145695.2867251644</v>
      </c>
    </row>
    <row r="40" spans="2:12" s="207" customFormat="1" ht="11.25" customHeight="1">
      <c r="B40" s="1">
        <v>21</v>
      </c>
      <c r="C40" s="526" t="s">
        <v>1408</v>
      </c>
      <c r="D40" s="524"/>
      <c r="E40" s="213">
        <v>26153.475668319992</v>
      </c>
      <c r="F40" s="213">
        <v>248.80206282000017</v>
      </c>
      <c r="G40" s="213">
        <v>21805.456137482299</v>
      </c>
      <c r="H40" s="213">
        <v>443049.31790244399</v>
      </c>
    </row>
    <row r="41" spans="2:12" s="207" customFormat="1" ht="11.25" customHeight="1">
      <c r="B41" s="1">
        <v>22</v>
      </c>
      <c r="C41" s="525" t="s">
        <v>1409</v>
      </c>
      <c r="D41" s="518"/>
      <c r="E41" s="213">
        <v>23216.28844885121</v>
      </c>
      <c r="F41" s="213">
        <v>3885.8807975220557</v>
      </c>
      <c r="G41" s="213">
        <v>652235.24655673653</v>
      </c>
      <c r="H41" s="213"/>
    </row>
    <row r="42" spans="2:12" s="207" customFormat="1" ht="11.25" customHeight="1">
      <c r="B42" s="1">
        <v>23</v>
      </c>
      <c r="C42" s="526" t="s">
        <v>1408</v>
      </c>
      <c r="D42" s="524"/>
      <c r="E42" s="213">
        <v>8487.205640065833</v>
      </c>
      <c r="F42" s="213">
        <v>1624.3083496220811</v>
      </c>
      <c r="G42" s="213">
        <v>631721.34700410231</v>
      </c>
      <c r="H42" s="213"/>
    </row>
    <row r="43" spans="2:12" s="207" customFormat="1" ht="11.25" customHeight="1">
      <c r="B43" s="1">
        <v>24</v>
      </c>
      <c r="C43" s="525" t="s">
        <v>1410</v>
      </c>
      <c r="D43" s="518"/>
      <c r="E43" s="213">
        <v>6986.2717894091838</v>
      </c>
      <c r="F43" s="213">
        <v>1783.9496815499997</v>
      </c>
      <c r="G43" s="213">
        <v>9519.4562155000003</v>
      </c>
      <c r="H43" s="213">
        <v>12348.768391909589</v>
      </c>
    </row>
    <row r="44" spans="2:12" s="207" customFormat="1" ht="11.25" customHeight="1">
      <c r="B44" s="1">
        <v>25</v>
      </c>
      <c r="C44" s="211" t="s">
        <v>1411</v>
      </c>
      <c r="D44" s="518"/>
      <c r="E44" s="213"/>
      <c r="F44" s="213"/>
      <c r="G44" s="213"/>
      <c r="H44" s="213"/>
    </row>
    <row r="45" spans="2:12" s="207" customFormat="1" ht="11.25" customHeight="1">
      <c r="B45" s="1">
        <v>26</v>
      </c>
      <c r="C45" s="211" t="s">
        <v>1412</v>
      </c>
      <c r="D45" s="212"/>
      <c r="E45" s="213">
        <v>91363.375012813529</v>
      </c>
      <c r="F45" s="213">
        <v>9963.0287548147498</v>
      </c>
      <c r="G45" s="213">
        <v>89163.830040095811</v>
      </c>
      <c r="H45" s="213">
        <v>109286.02668524823</v>
      </c>
    </row>
    <row r="46" spans="2:12" s="207" customFormat="1" ht="11.25" customHeight="1">
      <c r="B46" s="1">
        <v>27</v>
      </c>
      <c r="C46" s="525" t="s">
        <v>1413</v>
      </c>
      <c r="D46" s="518"/>
      <c r="E46" s="518"/>
      <c r="F46" s="518"/>
      <c r="G46" s="213"/>
      <c r="H46" s="213"/>
    </row>
    <row r="47" spans="2:12" s="207" customFormat="1" ht="11.25" customHeight="1">
      <c r="B47" s="1">
        <v>28</v>
      </c>
      <c r="C47" s="525" t="s">
        <v>1414</v>
      </c>
      <c r="D47" s="521"/>
      <c r="E47" s="213">
        <v>11.645127831800879</v>
      </c>
      <c r="F47" s="304"/>
      <c r="G47" s="213">
        <v>7943.3461141000007</v>
      </c>
      <c r="H47" s="213">
        <v>6761.7425556420303</v>
      </c>
    </row>
    <row r="48" spans="2:12" ht="11.25" customHeight="1">
      <c r="B48" s="1">
        <v>29</v>
      </c>
      <c r="C48" s="525" t="s">
        <v>1415</v>
      </c>
      <c r="D48" s="522"/>
      <c r="E48" s="213">
        <v>15.770498803893895</v>
      </c>
      <c r="F48" s="522"/>
      <c r="G48" s="522"/>
      <c r="H48" s="213">
        <v>15.770498803893895</v>
      </c>
    </row>
    <row r="49" spans="2:9" ht="11.25" customHeight="1">
      <c r="B49" s="1">
        <v>30</v>
      </c>
      <c r="C49" s="525" t="s">
        <v>1416</v>
      </c>
      <c r="D49" s="522"/>
      <c r="E49" s="213">
        <v>30728.941198025939</v>
      </c>
      <c r="F49" s="522"/>
      <c r="G49" s="522"/>
      <c r="H49" s="213">
        <v>1536.4470599012971</v>
      </c>
    </row>
    <row r="50" spans="2:9" ht="11.25" customHeight="1">
      <c r="B50" s="1">
        <v>31</v>
      </c>
      <c r="C50" s="525" t="s">
        <v>1417</v>
      </c>
      <c r="D50" s="522"/>
      <c r="E50" s="213">
        <v>60607.018188151887</v>
      </c>
      <c r="F50" s="213">
        <v>9963.0287548147498</v>
      </c>
      <c r="G50" s="213">
        <v>81220.48392599581</v>
      </c>
      <c r="H50" s="213">
        <v>100972.06657090102</v>
      </c>
    </row>
    <row r="51" spans="2:9" ht="11.25" customHeight="1">
      <c r="B51" s="1">
        <v>32</v>
      </c>
      <c r="C51" s="211" t="s">
        <v>1418</v>
      </c>
      <c r="D51" s="522"/>
      <c r="E51" s="213">
        <v>398079.70292733138</v>
      </c>
      <c r="F51" s="213">
        <v>94009.605803531012</v>
      </c>
      <c r="G51" s="213">
        <v>434689.9100076849</v>
      </c>
      <c r="H51" s="213">
        <v>50743.189932836867</v>
      </c>
    </row>
    <row r="52" spans="2:9" ht="11.25" customHeight="1">
      <c r="B52" s="773">
        <v>33</v>
      </c>
      <c r="C52" s="772" t="s">
        <v>1419</v>
      </c>
      <c r="D52" s="774"/>
      <c r="E52" s="774"/>
      <c r="F52" s="774"/>
      <c r="G52" s="774"/>
      <c r="H52" s="218">
        <v>1613320.297242936</v>
      </c>
    </row>
    <row r="53" spans="2:9" ht="11.25" customHeight="1">
      <c r="B53" s="759">
        <v>34</v>
      </c>
      <c r="C53" s="772" t="s">
        <v>1420</v>
      </c>
      <c r="D53" s="774"/>
      <c r="E53" s="774"/>
      <c r="F53" s="774"/>
      <c r="G53" s="774"/>
      <c r="H53" s="532">
        <v>115.05581982814199</v>
      </c>
      <c r="I53" s="2343"/>
    </row>
    <row r="57" spans="2:9" ht="11.25" customHeight="1">
      <c r="B57" s="2560" t="s">
        <v>2821</v>
      </c>
      <c r="C57" s="2580"/>
      <c r="D57" s="1213" t="s">
        <v>292</v>
      </c>
      <c r="E57" s="1213" t="s">
        <v>294</v>
      </c>
      <c r="F57" s="1213" t="s">
        <v>296</v>
      </c>
      <c r="G57" s="1213" t="s">
        <v>298</v>
      </c>
      <c r="H57" s="1213" t="s">
        <v>303</v>
      </c>
    </row>
    <row r="58" spans="2:9" ht="11.25" customHeight="1">
      <c r="B58" s="2581" t="s">
        <v>1383</v>
      </c>
      <c r="C58" s="2582"/>
      <c r="D58" s="460"/>
      <c r="E58" s="460"/>
      <c r="F58" s="460"/>
      <c r="G58" s="461"/>
      <c r="H58" s="460"/>
    </row>
    <row r="59" spans="2:9" ht="11.25" customHeight="1">
      <c r="B59" s="86"/>
      <c r="C59" s="2"/>
      <c r="D59" s="2451" t="s">
        <v>1384</v>
      </c>
      <c r="E59" s="2583"/>
      <c r="F59" s="2583"/>
      <c r="G59" s="2583"/>
      <c r="H59" s="159"/>
    </row>
    <row r="60" spans="2:9" ht="11.25" customHeight="1">
      <c r="B60" s="2465" t="s">
        <v>286</v>
      </c>
      <c r="C60" s="2435"/>
      <c r="D60" s="1364" t="s">
        <v>1385</v>
      </c>
      <c r="E60" s="1364" t="s">
        <v>1386</v>
      </c>
      <c r="F60" s="734" t="s">
        <v>1387</v>
      </c>
      <c r="G60" s="1346" t="s">
        <v>2349</v>
      </c>
      <c r="H60" s="1364" t="s">
        <v>2348</v>
      </c>
    </row>
    <row r="61" spans="2:9" s="207" customFormat="1" ht="11.45" customHeight="1">
      <c r="B61" s="426">
        <v>1</v>
      </c>
      <c r="C61" s="211" t="s">
        <v>1388</v>
      </c>
      <c r="D61" s="213">
        <v>258707.057498076</v>
      </c>
      <c r="E61" s="213"/>
      <c r="F61" s="213">
        <v>4943.24755</v>
      </c>
      <c r="G61" s="213">
        <v>30244.799459999998</v>
      </c>
      <c r="H61" s="213">
        <v>288951.85695807601</v>
      </c>
    </row>
    <row r="62" spans="2:9" s="207" customFormat="1" ht="11.45" customHeight="1">
      <c r="B62" s="426">
        <v>2</v>
      </c>
      <c r="C62" s="428" t="s">
        <v>31</v>
      </c>
      <c r="D62" s="213">
        <v>258707.057498076</v>
      </c>
      <c r="E62" s="213"/>
      <c r="F62" s="213">
        <v>4943.24755</v>
      </c>
      <c r="G62" s="213">
        <v>30244.799459999998</v>
      </c>
      <c r="H62" s="213">
        <v>288951.85695807601</v>
      </c>
    </row>
    <row r="63" spans="2:9" s="207" customFormat="1" ht="11.45" customHeight="1">
      <c r="B63" s="426">
        <v>3</v>
      </c>
      <c r="C63" s="428" t="s">
        <v>1389</v>
      </c>
      <c r="D63" s="213"/>
      <c r="E63" s="213"/>
      <c r="F63" s="213"/>
      <c r="G63" s="213"/>
      <c r="H63" s="213"/>
    </row>
    <row r="64" spans="2:9" s="207" customFormat="1" ht="11.45" customHeight="1">
      <c r="B64" s="426">
        <v>4</v>
      </c>
      <c r="C64" s="211" t="s">
        <v>1390</v>
      </c>
      <c r="D64" s="213"/>
      <c r="E64" s="213">
        <v>546211.74826364953</v>
      </c>
      <c r="F64" s="213">
        <v>5978.36159430507</v>
      </c>
      <c r="G64" s="213">
        <v>325.85391842000001</v>
      </c>
      <c r="H64" s="213">
        <v>520580.49380280951</v>
      </c>
    </row>
    <row r="65" spans="1:12" s="207" customFormat="1" ht="11.45" customHeight="1">
      <c r="B65" s="426">
        <v>5</v>
      </c>
      <c r="C65" s="428" t="s">
        <v>1354</v>
      </c>
      <c r="D65" s="213"/>
      <c r="E65" s="213">
        <v>461711.46404494438</v>
      </c>
      <c r="F65" s="213">
        <v>3959.3561996645576</v>
      </c>
      <c r="G65" s="213">
        <v>229.75300293999999</v>
      </c>
      <c r="H65" s="213">
        <v>442617.0322353185</v>
      </c>
    </row>
    <row r="66" spans="1:12" s="207" customFormat="1" ht="11.45" customHeight="1">
      <c r="B66" s="426">
        <v>6</v>
      </c>
      <c r="C66" s="428" t="s">
        <v>1355</v>
      </c>
      <c r="D66" s="213"/>
      <c r="E66" s="213">
        <v>84500.284218705099</v>
      </c>
      <c r="F66" s="213">
        <v>2019.0053946405128</v>
      </c>
      <c r="G66" s="213">
        <v>96.100915479999998</v>
      </c>
      <c r="H66" s="213">
        <v>77963.461567491046</v>
      </c>
    </row>
    <row r="67" spans="1:12" s="207" customFormat="1" ht="11.45" customHeight="1">
      <c r="B67" s="426">
        <v>7</v>
      </c>
      <c r="C67" s="211" t="s">
        <v>1391</v>
      </c>
      <c r="D67" s="213"/>
      <c r="E67" s="213">
        <v>1401110.1152475248</v>
      </c>
      <c r="F67" s="213">
        <v>309692.73199620954</v>
      </c>
      <c r="G67" s="213">
        <v>438554.70599059196</v>
      </c>
      <c r="H67" s="213">
        <v>950091.53307877888</v>
      </c>
    </row>
    <row r="68" spans="1:12" s="207" customFormat="1" ht="11.45" customHeight="1">
      <c r="B68" s="426">
        <v>8</v>
      </c>
      <c r="C68" s="428" t="s">
        <v>1392</v>
      </c>
      <c r="D68" s="213"/>
      <c r="E68" s="213">
        <v>388202.56116664002</v>
      </c>
      <c r="F68" s="213">
        <v>47246.129340069994</v>
      </c>
      <c r="G68" s="213"/>
      <c r="H68" s="213">
        <v>43435.793371809996</v>
      </c>
    </row>
    <row r="69" spans="1:12" s="207" customFormat="1" ht="11.45" customHeight="1">
      <c r="B69" s="183">
        <v>9</v>
      </c>
      <c r="C69" s="428" t="s">
        <v>1393</v>
      </c>
      <c r="D69" s="213"/>
      <c r="E69" s="213">
        <v>1012907.5540808848</v>
      </c>
      <c r="F69" s="213">
        <v>262446.60265613958</v>
      </c>
      <c r="G69" s="213">
        <v>438554.70599059196</v>
      </c>
      <c r="H69" s="213">
        <v>906655.73970696901</v>
      </c>
    </row>
    <row r="70" spans="1:12" s="207" customFormat="1" ht="11.45" customHeight="1">
      <c r="B70" s="426">
        <v>10</v>
      </c>
      <c r="C70" s="211" t="s">
        <v>1394</v>
      </c>
      <c r="D70" s="213"/>
      <c r="E70" s="213"/>
      <c r="F70" s="213"/>
      <c r="G70" s="213"/>
      <c r="H70" s="213"/>
    </row>
    <row r="71" spans="1:12" s="207" customFormat="1" ht="11.45" customHeight="1">
      <c r="B71" s="426">
        <v>11</v>
      </c>
      <c r="C71" s="211" t="s">
        <v>1395</v>
      </c>
      <c r="D71" s="533">
        <v>4503.1311693757934</v>
      </c>
      <c r="E71" s="213">
        <v>26678.698599915155</v>
      </c>
      <c r="F71" s="213">
        <v>6953.4923249681688</v>
      </c>
      <c r="G71" s="213">
        <v>6576.7691629732162</v>
      </c>
      <c r="H71" s="213">
        <v>10053.515325457302</v>
      </c>
    </row>
    <row r="72" spans="1:12" s="207" customFormat="1" ht="11.45" customHeight="1">
      <c r="B72" s="426">
        <v>12</v>
      </c>
      <c r="C72" s="428" t="s">
        <v>1396</v>
      </c>
      <c r="D72" s="213">
        <v>4503.1311693757934</v>
      </c>
      <c r="E72" s="518"/>
      <c r="F72" s="518"/>
      <c r="G72" s="518"/>
      <c r="H72" s="518"/>
    </row>
    <row r="73" spans="1:12" s="207" customFormat="1" ht="11.45" customHeight="1">
      <c r="B73" s="426">
        <v>13</v>
      </c>
      <c r="C73" s="428" t="s">
        <v>1397</v>
      </c>
      <c r="D73" s="213"/>
      <c r="E73" s="213">
        <v>26678.698599915155</v>
      </c>
      <c r="F73" s="213">
        <v>6953.4923249681688</v>
      </c>
      <c r="G73" s="213">
        <v>6576.7691629732162</v>
      </c>
      <c r="H73" s="213">
        <v>10053.515325457302</v>
      </c>
    </row>
    <row r="74" spans="1:12" s="207" customFormat="1" ht="11.45" customHeight="1">
      <c r="B74" s="427">
        <v>14</v>
      </c>
      <c r="C74" s="772" t="s">
        <v>1398</v>
      </c>
      <c r="D74" s="217"/>
      <c r="E74" s="217"/>
      <c r="F74" s="217"/>
      <c r="G74" s="217"/>
      <c r="H74" s="218">
        <v>1769677.3991651218</v>
      </c>
    </row>
    <row r="75" spans="1:12">
      <c r="B75" s="3"/>
      <c r="C75" s="3"/>
      <c r="D75" s="3"/>
      <c r="E75" s="3"/>
      <c r="F75" s="3"/>
      <c r="G75" s="3"/>
      <c r="H75" s="3"/>
    </row>
    <row r="76" spans="1:12" ht="11.25" customHeight="1">
      <c r="A76" s="99"/>
      <c r="B76" s="2560" t="s">
        <v>2821</v>
      </c>
      <c r="C76" s="2580"/>
      <c r="D76" s="1213" t="s">
        <v>292</v>
      </c>
      <c r="E76" s="1213" t="s">
        <v>294</v>
      </c>
      <c r="F76" s="1213" t="s">
        <v>296</v>
      </c>
      <c r="G76" s="1213" t="s">
        <v>298</v>
      </c>
      <c r="H76" s="1213" t="s">
        <v>303</v>
      </c>
    </row>
    <row r="77" spans="1:12" ht="11.25" customHeight="1">
      <c r="B77" s="2581" t="s">
        <v>1399</v>
      </c>
      <c r="C77" s="2582"/>
      <c r="D77" s="460"/>
      <c r="E77" s="460"/>
      <c r="F77" s="460"/>
      <c r="G77" s="461"/>
      <c r="H77" s="460"/>
    </row>
    <row r="78" spans="1:12" ht="11.25" customHeight="1">
      <c r="B78" s="86"/>
      <c r="C78" s="2"/>
      <c r="D78" s="2451" t="s">
        <v>1384</v>
      </c>
      <c r="E78" s="2583"/>
      <c r="F78" s="2583"/>
      <c r="G78" s="2583"/>
      <c r="H78" s="159"/>
    </row>
    <row r="79" spans="1:12" ht="11.25" customHeight="1">
      <c r="B79" s="2465" t="s">
        <v>286</v>
      </c>
      <c r="C79" s="2435"/>
      <c r="D79" s="1364" t="s">
        <v>1385</v>
      </c>
      <c r="E79" s="1364" t="s">
        <v>1386</v>
      </c>
      <c r="F79" s="139" t="s">
        <v>1387</v>
      </c>
      <c r="G79" s="1346" t="s">
        <v>2349</v>
      </c>
      <c r="H79" s="1364" t="s">
        <v>2348</v>
      </c>
    </row>
    <row r="80" spans="1:12" s="207" customFormat="1" ht="11.25" customHeight="1">
      <c r="B80" s="1">
        <v>15</v>
      </c>
      <c r="C80" s="211" t="s">
        <v>1400</v>
      </c>
      <c r="D80" s="519"/>
      <c r="E80" s="519"/>
      <c r="F80" s="519"/>
      <c r="G80" s="520"/>
      <c r="H80" s="213">
        <v>6882.3316807574301</v>
      </c>
      <c r="L80" s="208"/>
    </row>
    <row r="81" spans="2:11" s="207" customFormat="1" ht="11.25" customHeight="1">
      <c r="B81" s="1" t="s">
        <v>1401</v>
      </c>
      <c r="C81" s="211" t="s">
        <v>1402</v>
      </c>
      <c r="D81" s="518"/>
      <c r="E81" s="213"/>
      <c r="F81" s="213"/>
      <c r="G81" s="213">
        <v>299944.39694900002</v>
      </c>
      <c r="H81" s="213">
        <v>254952.73740665001</v>
      </c>
    </row>
    <row r="82" spans="2:11" s="207" customFormat="1" ht="11.25" customHeight="1">
      <c r="B82" s="1">
        <v>16</v>
      </c>
      <c r="C82" s="211" t="s">
        <v>1403</v>
      </c>
      <c r="D82" s="518"/>
      <c r="E82" s="213"/>
      <c r="F82" s="213"/>
      <c r="G82" s="213"/>
      <c r="H82" s="213"/>
    </row>
    <row r="83" spans="2:11" s="207" customFormat="1" ht="11.25" customHeight="1">
      <c r="B83" s="1">
        <v>17</v>
      </c>
      <c r="C83" s="211" t="s">
        <v>1404</v>
      </c>
      <c r="D83" s="518"/>
      <c r="E83" s="213">
        <v>826856.56717642769</v>
      </c>
      <c r="F83" s="213">
        <v>82932.551466600242</v>
      </c>
      <c r="G83" s="213">
        <v>1205847.5019386383</v>
      </c>
      <c r="H83" s="213">
        <v>1160744.7571393647</v>
      </c>
      <c r="K83" s="1121"/>
    </row>
    <row r="84" spans="2:11" s="207" customFormat="1" ht="11.25" customHeight="1">
      <c r="B84" s="1">
        <v>18</v>
      </c>
      <c r="C84" s="525" t="s">
        <v>1405</v>
      </c>
      <c r="D84" s="518"/>
      <c r="E84" s="213">
        <v>225436.3119535</v>
      </c>
      <c r="F84" s="213"/>
      <c r="G84" s="213"/>
      <c r="H84" s="213"/>
    </row>
    <row r="85" spans="2:11" s="207" customFormat="1" ht="11.25" customHeight="1">
      <c r="B85" s="1">
        <v>19</v>
      </c>
      <c r="C85" s="525" t="s">
        <v>1406</v>
      </c>
      <c r="D85" s="518"/>
      <c r="E85" s="213">
        <v>187718.95805865354</v>
      </c>
      <c r="F85" s="213">
        <v>3289.2602842299998</v>
      </c>
      <c r="G85" s="213">
        <v>3791.7719614047714</v>
      </c>
      <c r="H85" s="213">
        <v>16143.661712733121</v>
      </c>
    </row>
    <row r="86" spans="2:11" s="207" customFormat="1" ht="11.25" customHeight="1">
      <c r="B86" s="1">
        <v>20</v>
      </c>
      <c r="C86" s="525" t="s">
        <v>1407</v>
      </c>
      <c r="D86" s="518"/>
      <c r="E86" s="213">
        <v>383138.30255071277</v>
      </c>
      <c r="F86" s="213">
        <v>71416.632055845534</v>
      </c>
      <c r="G86" s="213">
        <v>542553.03399046732</v>
      </c>
      <c r="H86" s="213">
        <v>1132882.5867547817</v>
      </c>
    </row>
    <row r="87" spans="2:11" s="207" customFormat="1" ht="11.25" customHeight="1">
      <c r="B87" s="1">
        <v>21</v>
      </c>
      <c r="C87" s="526" t="s">
        <v>1408</v>
      </c>
      <c r="D87" s="524"/>
      <c r="E87" s="213">
        <v>20280.22135294</v>
      </c>
      <c r="F87" s="213">
        <v>430.97096691000007</v>
      </c>
      <c r="G87" s="213">
        <v>22610.331494719849</v>
      </c>
      <c r="H87" s="213">
        <v>414108.69826906512</v>
      </c>
    </row>
    <row r="88" spans="2:11" s="207" customFormat="1" ht="11.25" customHeight="1">
      <c r="B88" s="1">
        <v>22</v>
      </c>
      <c r="C88" s="525" t="s">
        <v>1409</v>
      </c>
      <c r="D88" s="518"/>
      <c r="E88" s="213">
        <v>21819.039662461473</v>
      </c>
      <c r="F88" s="213">
        <v>5177.9450463947078</v>
      </c>
      <c r="G88" s="213">
        <v>652060.02818935609</v>
      </c>
      <c r="H88" s="213"/>
    </row>
    <row r="89" spans="2:11" s="207" customFormat="1" ht="11.25" customHeight="1">
      <c r="B89" s="1">
        <v>23</v>
      </c>
      <c r="C89" s="526" t="s">
        <v>1408</v>
      </c>
      <c r="D89" s="524"/>
      <c r="E89" s="213">
        <v>5398.6342721515539</v>
      </c>
      <c r="F89" s="213">
        <v>563.47753358714897</v>
      </c>
      <c r="G89" s="213">
        <v>593962.04728415818</v>
      </c>
      <c r="H89" s="213"/>
    </row>
    <row r="90" spans="2:11" s="207" customFormat="1" ht="11.25" customHeight="1">
      <c r="B90" s="1">
        <v>24</v>
      </c>
      <c r="C90" s="525" t="s">
        <v>1410</v>
      </c>
      <c r="D90" s="518"/>
      <c r="E90" s="213">
        <v>8743.9549511000005</v>
      </c>
      <c r="F90" s="213">
        <v>3048.7140801300002</v>
      </c>
      <c r="G90" s="213">
        <v>7442.6677974100012</v>
      </c>
      <c r="H90" s="213">
        <v>11718.508671849999</v>
      </c>
    </row>
    <row r="91" spans="2:11" s="207" customFormat="1" ht="11.25" customHeight="1">
      <c r="B91" s="1">
        <v>25</v>
      </c>
      <c r="C91" s="211" t="s">
        <v>1411</v>
      </c>
      <c r="D91" s="518"/>
      <c r="E91" s="213"/>
      <c r="F91" s="213"/>
      <c r="G91" s="213"/>
      <c r="H91" s="213"/>
    </row>
    <row r="92" spans="2:11" s="207" customFormat="1" ht="11.25" customHeight="1">
      <c r="B92" s="1">
        <v>26</v>
      </c>
      <c r="C92" s="211" t="s">
        <v>1412</v>
      </c>
      <c r="D92" s="212"/>
      <c r="E92" s="213">
        <v>57054.942458640602</v>
      </c>
      <c r="F92" s="213">
        <v>8054.1800139216512</v>
      </c>
      <c r="G92" s="213">
        <v>75054.87364563522</v>
      </c>
      <c r="H92" s="213">
        <v>91408.124206134438</v>
      </c>
    </row>
    <row r="93" spans="2:11" s="207" customFormat="1" ht="11.25" customHeight="1">
      <c r="B93" s="1">
        <v>27</v>
      </c>
      <c r="C93" s="525" t="s">
        <v>1413</v>
      </c>
      <c r="D93" s="518"/>
      <c r="E93" s="518"/>
      <c r="F93" s="518"/>
      <c r="G93" s="213"/>
      <c r="H93" s="213"/>
    </row>
    <row r="94" spans="2:11" s="207" customFormat="1" ht="11.25" customHeight="1">
      <c r="B94" s="1">
        <v>28</v>
      </c>
      <c r="C94" s="525" t="s">
        <v>1414</v>
      </c>
      <c r="D94" s="521"/>
      <c r="E94" s="304"/>
      <c r="F94" s="304"/>
      <c r="G94" s="213">
        <v>8501.9857504800002</v>
      </c>
      <c r="H94" s="213">
        <v>7226.6878879079995</v>
      </c>
    </row>
    <row r="95" spans="2:11" ht="11.25" customHeight="1">
      <c r="B95" s="1">
        <v>29</v>
      </c>
      <c r="C95" s="525" t="s">
        <v>1415</v>
      </c>
      <c r="D95" s="522"/>
      <c r="E95" s="213">
        <v>17.833707511815611</v>
      </c>
      <c r="F95" s="522"/>
      <c r="G95" s="522"/>
      <c r="H95" s="213">
        <v>17.833707511815611</v>
      </c>
    </row>
    <row r="96" spans="2:11" ht="11.25" customHeight="1">
      <c r="B96" s="1">
        <v>30</v>
      </c>
      <c r="C96" s="525" t="s">
        <v>1416</v>
      </c>
      <c r="D96" s="522"/>
      <c r="E96" s="213">
        <v>36018.15978271568</v>
      </c>
      <c r="F96" s="522"/>
      <c r="G96" s="522"/>
      <c r="H96" s="213">
        <v>1800.9079891357842</v>
      </c>
    </row>
    <row r="97" spans="2:8" ht="11.25" customHeight="1">
      <c r="B97" s="1">
        <v>31</v>
      </c>
      <c r="C97" s="525" t="s">
        <v>1417</v>
      </c>
      <c r="D97" s="522"/>
      <c r="E97" s="213">
        <v>21018.9489684131</v>
      </c>
      <c r="F97" s="213">
        <v>8054.1800139216512</v>
      </c>
      <c r="G97" s="213">
        <v>66552.887895155218</v>
      </c>
      <c r="H97" s="213">
        <v>82362.694621578848</v>
      </c>
    </row>
    <row r="98" spans="2:8" ht="11.25" customHeight="1">
      <c r="B98" s="1">
        <v>32</v>
      </c>
      <c r="C98" s="211" t="s">
        <v>1418</v>
      </c>
      <c r="D98" s="522"/>
      <c r="E98" s="213">
        <v>365288.88953238272</v>
      </c>
      <c r="F98" s="213">
        <v>91021.541839271129</v>
      </c>
      <c r="G98" s="213">
        <v>437092.23369071627</v>
      </c>
      <c r="H98" s="213">
        <v>47622.2127414325</v>
      </c>
    </row>
    <row r="99" spans="2:8" ht="11.25" customHeight="1">
      <c r="B99" s="773">
        <v>33</v>
      </c>
      <c r="C99" s="772" t="s">
        <v>1419</v>
      </c>
      <c r="D99" s="774"/>
      <c r="E99" s="774"/>
      <c r="F99" s="774"/>
      <c r="G99" s="774"/>
      <c r="H99" s="218">
        <v>1561610.1631743393</v>
      </c>
    </row>
    <row r="100" spans="2:8" ht="11.25" customHeight="1">
      <c r="B100" s="759">
        <v>34</v>
      </c>
      <c r="C100" s="772" t="s">
        <v>1420</v>
      </c>
      <c r="D100" s="774"/>
      <c r="E100" s="774"/>
      <c r="F100" s="774"/>
      <c r="G100" s="774"/>
      <c r="H100" s="532">
        <v>113.323891000289</v>
      </c>
    </row>
  </sheetData>
  <mergeCells count="18">
    <mergeCell ref="B3:H3"/>
    <mergeCell ref="B11:C11"/>
    <mergeCell ref="B13:C13"/>
    <mergeCell ref="B32:C32"/>
    <mergeCell ref="D12:G12"/>
    <mergeCell ref="B30:C30"/>
    <mergeCell ref="D31:G31"/>
    <mergeCell ref="B7:H7"/>
    <mergeCell ref="B79:C79"/>
    <mergeCell ref="B10:C10"/>
    <mergeCell ref="B29:C29"/>
    <mergeCell ref="B58:C58"/>
    <mergeCell ref="D59:G59"/>
    <mergeCell ref="B77:C77"/>
    <mergeCell ref="D78:G78"/>
    <mergeCell ref="B60:C60"/>
    <mergeCell ref="B57:C57"/>
    <mergeCell ref="B76:C76"/>
  </mergeCells>
  <hyperlinks>
    <hyperlink ref="B3" location="Contents!A1" display="Back to index page" xr:uid="{6C29F833-1480-4039-8EC0-33D7CC1FFB27}"/>
    <hyperlink ref="B3:H3" location="CONTENTS!A1" display="Back to contents page" xr:uid="{029C9E9E-46CF-4F4E-996D-DC01355490B3}"/>
  </hyperlinks>
  <pageMargins left="0.7" right="0.7" top="0.75" bottom="0.75" header="0.3" footer="0.3"/>
  <pageSetup paperSize="9" scale="65" orientation="landscape" verticalDpi="1200" r:id="rId1"/>
  <rowBreaks count="1" manualBreakCount="1">
    <brk id="54" max="7"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46F8-C656-4B16-9C2D-1755E4DA8391}">
  <sheetPr codeName="Ark28">
    <tabColor rgb="FF007272"/>
    <pageSetUpPr fitToPage="1"/>
  </sheetPr>
  <dimension ref="A1:X304"/>
  <sheetViews>
    <sheetView showGridLines="0" showRowColHeaders="0" workbookViewId="0"/>
  </sheetViews>
  <sheetFormatPr baseColWidth="10" defaultColWidth="8.5703125" defaultRowHeight="11.25"/>
  <cols>
    <col min="1" max="1" width="2.5703125" style="108" customWidth="1"/>
    <col min="2" max="2" width="4.85546875" style="108" customWidth="1"/>
    <col min="3" max="3" width="64.42578125" style="108" customWidth="1"/>
    <col min="4" max="8" width="15.5703125" style="111" customWidth="1"/>
    <col min="9" max="16384" width="8.5703125" style="111"/>
  </cols>
  <sheetData>
    <row r="1" spans="2:24" ht="11.25" customHeight="1"/>
    <row r="2" spans="2:24" ht="5.25" customHeight="1"/>
    <row r="3" spans="2:24" s="108" customFormat="1" ht="12.75" customHeight="1">
      <c r="B3" s="2373" t="s">
        <v>280</v>
      </c>
      <c r="C3" s="2373"/>
      <c r="D3" s="2373"/>
      <c r="E3" s="2373"/>
      <c r="F3" s="2373"/>
      <c r="G3" s="2373"/>
      <c r="H3" s="2373"/>
    </row>
    <row r="4" spans="2:24" s="108" customFormat="1" ht="5.25" customHeight="1">
      <c r="C4" s="6"/>
      <c r="D4" s="14"/>
      <c r="E4" s="14"/>
      <c r="F4" s="14"/>
      <c r="G4" s="14"/>
      <c r="H4" s="14"/>
    </row>
    <row r="5" spans="2:24" s="109" customFormat="1" ht="15.75" customHeight="1">
      <c r="B5" s="970" t="s">
        <v>1421</v>
      </c>
      <c r="C5" s="110"/>
      <c r="D5" s="110"/>
      <c r="E5" s="110"/>
      <c r="F5" s="110"/>
      <c r="G5" s="110"/>
      <c r="H5" s="110"/>
      <c r="I5" s="108"/>
      <c r="J5" s="108"/>
      <c r="K5" s="108"/>
      <c r="L5" s="108"/>
      <c r="M5" s="108"/>
      <c r="N5" s="108"/>
      <c r="O5" s="108"/>
      <c r="P5" s="108"/>
      <c r="Q5" s="108"/>
      <c r="R5" s="108"/>
      <c r="S5" s="108"/>
      <c r="T5" s="108"/>
      <c r="U5" s="108"/>
      <c r="V5" s="108"/>
      <c r="W5" s="108"/>
      <c r="X5" s="108"/>
    </row>
    <row r="6" spans="2:24" s="109" customFormat="1" ht="11.25" customHeight="1">
      <c r="B6" s="14"/>
      <c r="C6" s="110"/>
      <c r="D6" s="110"/>
      <c r="E6" s="110"/>
      <c r="F6" s="110"/>
      <c r="G6" s="110"/>
      <c r="H6" s="110"/>
      <c r="I6" s="108"/>
      <c r="J6" s="108"/>
      <c r="K6" s="108"/>
      <c r="L6" s="108"/>
      <c r="M6" s="108"/>
      <c r="N6" s="108"/>
      <c r="O6" s="108"/>
      <c r="P6" s="108"/>
      <c r="Q6" s="108"/>
      <c r="R6" s="108"/>
      <c r="S6" s="108"/>
      <c r="T6" s="108"/>
      <c r="U6" s="108"/>
      <c r="V6" s="108"/>
      <c r="W6" s="108"/>
      <c r="X6" s="108"/>
    </row>
    <row r="7" spans="2:24" s="109" customFormat="1" ht="22.5" customHeight="1">
      <c r="B7" s="2374" t="s">
        <v>1422</v>
      </c>
      <c r="C7" s="2374"/>
      <c r="D7" s="2374"/>
      <c r="E7" s="2374"/>
      <c r="F7" s="2374"/>
      <c r="G7" s="2587"/>
      <c r="H7" s="2587"/>
      <c r="I7" s="108"/>
      <c r="J7" s="108"/>
      <c r="K7" s="108"/>
      <c r="L7" s="108"/>
      <c r="M7" s="108"/>
      <c r="N7" s="108"/>
      <c r="O7" s="108"/>
      <c r="P7" s="108"/>
      <c r="Q7" s="108"/>
      <c r="R7" s="108"/>
      <c r="S7" s="108"/>
      <c r="T7" s="108"/>
      <c r="U7" s="108"/>
      <c r="V7" s="108"/>
      <c r="W7" s="108"/>
      <c r="X7" s="108"/>
    </row>
    <row r="8" spans="2:24" s="109" customFormat="1" ht="6" customHeight="1">
      <c r="B8" s="240"/>
      <c r="C8" s="240"/>
      <c r="D8" s="240"/>
      <c r="E8" s="240"/>
      <c r="F8" s="240"/>
      <c r="G8" s="207"/>
      <c r="H8" s="207"/>
      <c r="I8" s="108"/>
      <c r="J8" s="108"/>
      <c r="K8" s="108"/>
      <c r="L8" s="108"/>
      <c r="M8" s="108"/>
      <c r="N8" s="108"/>
      <c r="O8" s="108"/>
      <c r="P8" s="108"/>
      <c r="Q8" s="108"/>
      <c r="R8" s="108"/>
      <c r="S8" s="108"/>
      <c r="T8" s="108"/>
      <c r="U8" s="108"/>
      <c r="V8" s="108"/>
      <c r="W8" s="108"/>
      <c r="X8" s="108"/>
    </row>
    <row r="9" spans="2:24" s="109" customFormat="1" ht="33.75" customHeight="1">
      <c r="B9" s="2374" t="s">
        <v>1423</v>
      </c>
      <c r="C9" s="2374"/>
      <c r="D9" s="2374"/>
      <c r="E9" s="2374"/>
      <c r="F9" s="2374"/>
      <c r="G9" s="2587"/>
      <c r="H9" s="2587"/>
      <c r="I9" s="108"/>
      <c r="K9" s="108"/>
      <c r="L9" s="108"/>
      <c r="M9" s="108"/>
      <c r="N9" s="108"/>
      <c r="O9" s="108"/>
      <c r="P9" s="108"/>
      <c r="Q9" s="108"/>
      <c r="R9" s="108"/>
      <c r="S9" s="108"/>
      <c r="T9" s="108"/>
      <c r="U9" s="108"/>
      <c r="V9" s="108"/>
      <c r="W9" s="108"/>
      <c r="X9" s="108"/>
    </row>
    <row r="10" spans="2:24" s="109" customFormat="1" ht="6" customHeight="1">
      <c r="B10" s="240"/>
      <c r="C10" s="240"/>
      <c r="D10" s="240"/>
      <c r="E10" s="240"/>
      <c r="F10" s="240"/>
      <c r="G10" s="207"/>
      <c r="H10" s="207"/>
      <c r="I10" s="108"/>
      <c r="K10" s="108"/>
      <c r="L10" s="108"/>
      <c r="M10" s="108"/>
      <c r="N10" s="108"/>
      <c r="O10" s="108"/>
      <c r="P10" s="108"/>
      <c r="Q10" s="108"/>
      <c r="R10" s="108"/>
      <c r="S10" s="108"/>
      <c r="T10" s="108"/>
      <c r="U10" s="108"/>
      <c r="V10" s="108"/>
      <c r="W10" s="108"/>
      <c r="X10" s="108"/>
    </row>
    <row r="11" spans="2:24" s="109" customFormat="1" ht="22.5" customHeight="1">
      <c r="B11" s="2374" t="s">
        <v>1424</v>
      </c>
      <c r="C11" s="2374"/>
      <c r="D11" s="2374"/>
      <c r="E11" s="2374"/>
      <c r="F11" s="2374"/>
      <c r="G11" s="2374"/>
      <c r="H11" s="2374"/>
      <c r="I11" s="108"/>
      <c r="K11" s="108"/>
      <c r="L11" s="108"/>
      <c r="M11" s="108"/>
      <c r="N11" s="108"/>
      <c r="O11" s="108"/>
      <c r="P11" s="108"/>
      <c r="Q11" s="108"/>
      <c r="R11" s="108"/>
      <c r="S11" s="108"/>
      <c r="T11" s="108"/>
      <c r="U11" s="108"/>
      <c r="V11" s="108"/>
      <c r="W11" s="108"/>
      <c r="X11" s="108"/>
    </row>
    <row r="12" spans="2:24" s="109" customFormat="1" ht="6" customHeight="1">
      <c r="B12" s="240"/>
      <c r="C12" s="240"/>
      <c r="D12" s="240"/>
      <c r="E12" s="240"/>
      <c r="F12" s="240"/>
      <c r="G12" s="240"/>
      <c r="H12" s="240"/>
      <c r="I12" s="108"/>
      <c r="K12" s="108"/>
      <c r="L12" s="108"/>
      <c r="M12" s="108"/>
      <c r="N12" s="108"/>
      <c r="O12" s="108"/>
      <c r="P12" s="108"/>
      <c r="Q12" s="108"/>
      <c r="R12" s="108"/>
      <c r="S12" s="108"/>
      <c r="T12" s="108"/>
      <c r="U12" s="108"/>
      <c r="V12" s="108"/>
      <c r="W12" s="108"/>
      <c r="X12" s="108"/>
    </row>
    <row r="13" spans="2:24" s="109" customFormat="1" ht="22.5" customHeight="1">
      <c r="B13" s="2374" t="s">
        <v>1425</v>
      </c>
      <c r="C13" s="2374"/>
      <c r="D13" s="2374"/>
      <c r="E13" s="2374"/>
      <c r="F13" s="2374"/>
      <c r="G13" s="2587"/>
      <c r="H13" s="2587"/>
      <c r="I13" s="108"/>
      <c r="J13" s="108"/>
      <c r="K13" s="108"/>
      <c r="L13" s="108"/>
      <c r="M13" s="108"/>
      <c r="N13" s="108"/>
      <c r="O13" s="108"/>
      <c r="P13" s="108"/>
      <c r="Q13" s="108"/>
      <c r="R13" s="108"/>
      <c r="S13" s="108"/>
      <c r="T13" s="108"/>
      <c r="U13" s="108"/>
      <c r="V13" s="108"/>
      <c r="W13" s="108"/>
      <c r="X13" s="108"/>
    </row>
    <row r="14" spans="2:24" s="109" customFormat="1" ht="11.25" customHeight="1">
      <c r="B14" s="240"/>
      <c r="C14" s="240"/>
      <c r="D14" s="240"/>
      <c r="E14" s="240"/>
      <c r="F14" s="240"/>
      <c r="G14" s="207"/>
      <c r="H14" s="207"/>
      <c r="I14" s="108"/>
      <c r="J14" s="108"/>
      <c r="K14" s="108"/>
      <c r="L14" s="108"/>
      <c r="M14" s="108"/>
      <c r="N14" s="108"/>
      <c r="O14" s="108"/>
      <c r="P14" s="108"/>
      <c r="Q14" s="108"/>
      <c r="R14" s="108"/>
      <c r="S14" s="108"/>
      <c r="T14" s="108"/>
      <c r="U14" s="108"/>
      <c r="V14" s="108"/>
      <c r="W14" s="108"/>
      <c r="X14" s="108"/>
    </row>
    <row r="15" spans="2:24" s="109" customFormat="1" ht="11.25" customHeight="1">
      <c r="B15" s="110"/>
      <c r="C15" s="110"/>
      <c r="D15" s="110"/>
      <c r="E15" s="110"/>
      <c r="F15" s="110"/>
      <c r="G15" s="110"/>
      <c r="H15" s="110"/>
      <c r="I15" s="108"/>
      <c r="J15" s="108"/>
      <c r="K15" s="108"/>
      <c r="L15" s="108"/>
      <c r="M15" s="108"/>
      <c r="N15" s="108"/>
      <c r="O15" s="108"/>
      <c r="P15" s="108"/>
      <c r="Q15" s="108"/>
      <c r="R15" s="108"/>
      <c r="S15" s="108"/>
      <c r="T15" s="108"/>
      <c r="U15" s="108"/>
      <c r="V15" s="108"/>
      <c r="W15" s="108"/>
      <c r="X15" s="108"/>
    </row>
    <row r="16" spans="2:24" s="112" customFormat="1" ht="11.25" customHeight="1">
      <c r="B16" s="2586" t="s">
        <v>1426</v>
      </c>
      <c r="C16" s="2586"/>
      <c r="D16" s="2586"/>
      <c r="E16" s="2586"/>
      <c r="F16" s="2586"/>
      <c r="G16" s="369"/>
      <c r="H16" s="369"/>
      <c r="J16" s="113"/>
      <c r="K16" s="113"/>
      <c r="L16" s="113"/>
      <c r="M16" s="113"/>
      <c r="N16" s="113"/>
      <c r="O16" s="113"/>
      <c r="P16" s="113"/>
      <c r="Q16" s="113"/>
      <c r="R16" s="113"/>
      <c r="S16" s="113"/>
      <c r="T16" s="113"/>
      <c r="U16" s="113"/>
      <c r="V16" s="113"/>
      <c r="W16" s="113"/>
      <c r="X16" s="113"/>
    </row>
    <row r="17" spans="1:13" s="114" customFormat="1" ht="11.25" customHeight="1">
      <c r="A17" s="113"/>
      <c r="B17" s="2585" t="s">
        <v>286</v>
      </c>
      <c r="C17" s="2585"/>
      <c r="D17" s="1669" t="s">
        <v>2662</v>
      </c>
      <c r="E17" s="1668" t="s">
        <v>2663</v>
      </c>
      <c r="F17" s="828" t="s">
        <v>2470</v>
      </c>
      <c r="G17" s="828" t="s">
        <v>2467</v>
      </c>
      <c r="H17" s="1660" t="s">
        <v>2347</v>
      </c>
    </row>
    <row r="18" spans="1:13" s="907" customFormat="1" ht="15" customHeight="1">
      <c r="A18" s="369"/>
      <c r="B18" s="904" t="s">
        <v>1428</v>
      </c>
      <c r="C18" s="905"/>
      <c r="D18" s="906"/>
      <c r="E18" s="906"/>
      <c r="F18" s="906"/>
      <c r="G18" s="906"/>
      <c r="H18" s="906"/>
    </row>
    <row r="19" spans="1:13" s="114" customFormat="1" ht="11.25" customHeight="1">
      <c r="A19" s="113"/>
      <c r="B19" s="1681" t="s">
        <v>1429</v>
      </c>
      <c r="C19" s="1680" t="s">
        <v>2466</v>
      </c>
      <c r="D19" s="716">
        <v>408671.69949634199</v>
      </c>
      <c r="E19" s="716">
        <v>420402.67426281271</v>
      </c>
      <c r="F19" s="716">
        <v>426394.45828522264</v>
      </c>
      <c r="G19" s="716">
        <v>396814.45986698999</v>
      </c>
      <c r="H19" s="716">
        <v>400847.13017632463</v>
      </c>
      <c r="I19" s="2584"/>
      <c r="J19" s="2407"/>
      <c r="K19" s="2407"/>
      <c r="L19" s="2407"/>
      <c r="M19" s="2407"/>
    </row>
    <row r="20" spans="1:13" s="114" customFormat="1" ht="11.25" customHeight="1">
      <c r="A20" s="113"/>
      <c r="B20" s="224" t="s">
        <v>1430</v>
      </c>
      <c r="C20" s="415" t="s">
        <v>1431</v>
      </c>
      <c r="D20" s="408">
        <v>334135.82521064201</v>
      </c>
      <c r="E20" s="408">
        <v>329308.14222119271</v>
      </c>
      <c r="F20" s="408">
        <v>342608.10181941267</v>
      </c>
      <c r="G20" s="408">
        <v>323377.67287000001</v>
      </c>
      <c r="H20" s="408">
        <v>316986.07705489459</v>
      </c>
    </row>
    <row r="21" spans="1:13" s="114" customFormat="1" ht="11.25" customHeight="1">
      <c r="A21" s="113"/>
      <c r="B21" s="224" t="s">
        <v>916</v>
      </c>
      <c r="C21" s="88" t="s">
        <v>1432</v>
      </c>
      <c r="D21" s="210">
        <v>1009632.4345965991</v>
      </c>
      <c r="E21" s="210">
        <v>1001082.2550832866</v>
      </c>
      <c r="F21" s="210">
        <v>994950.99805078632</v>
      </c>
      <c r="G21" s="210">
        <v>983205.70849959995</v>
      </c>
      <c r="H21" s="210">
        <v>975016.1515459402</v>
      </c>
      <c r="I21" s="113"/>
    </row>
    <row r="22" spans="1:13" s="114" customFormat="1" ht="11.25" customHeight="1">
      <c r="A22" s="113"/>
      <c r="B22" s="224" t="s">
        <v>1433</v>
      </c>
      <c r="C22" s="88" t="s">
        <v>1434</v>
      </c>
      <c r="D22" s="536">
        <v>39.687430623659168</v>
      </c>
      <c r="E22" s="536">
        <v>41.593653901938218</v>
      </c>
      <c r="F22" s="536">
        <v>42.855824972342781</v>
      </c>
      <c r="G22" s="1667">
        <v>40.359251012948263</v>
      </c>
      <c r="H22" s="1666">
        <v>41.111845125925363</v>
      </c>
    </row>
    <row r="23" spans="1:13" s="114" customFormat="1" ht="11.25" customHeight="1">
      <c r="A23" s="113"/>
      <c r="B23" s="224" t="s">
        <v>1435</v>
      </c>
      <c r="C23" s="415" t="s">
        <v>1436</v>
      </c>
      <c r="D23" s="496">
        <v>32.304954414336422</v>
      </c>
      <c r="E23" s="496">
        <v>32.494048791662721</v>
      </c>
      <c r="F23" s="496">
        <v>34.434670902448254</v>
      </c>
      <c r="G23" s="1665">
        <v>32.890133781208775</v>
      </c>
      <c r="H23" s="1664">
        <v>32.510853953782842</v>
      </c>
    </row>
    <row r="24" spans="1:13" s="114" customFormat="1" ht="11.25" customHeight="1">
      <c r="A24" s="113"/>
      <c r="B24" s="224" t="s">
        <v>917</v>
      </c>
      <c r="C24" s="88" t="s">
        <v>1437</v>
      </c>
      <c r="D24" s="210">
        <v>3180890.9009054922</v>
      </c>
      <c r="E24" s="210">
        <v>3402400.8145880071</v>
      </c>
      <c r="F24" s="210">
        <v>3081175.8768002731</v>
      </c>
      <c r="G24" s="210">
        <v>3660447.961652867</v>
      </c>
      <c r="H24" s="210">
        <v>3157924.9974051081</v>
      </c>
    </row>
    <row r="25" spans="1:13" s="114" customFormat="1" ht="11.25" customHeight="1">
      <c r="A25" s="113"/>
      <c r="B25" s="224" t="s">
        <v>1438</v>
      </c>
      <c r="C25" s="88" t="s">
        <v>1439</v>
      </c>
      <c r="D25" s="536">
        <v>12.847711921839474</v>
      </c>
      <c r="E25" s="536">
        <v>12.356059652358118</v>
      </c>
      <c r="F25" s="536">
        <v>13.838692607447747</v>
      </c>
      <c r="G25" s="536">
        <v>10.840598309934975</v>
      </c>
      <c r="H25" s="536">
        <v>12.693370821210253</v>
      </c>
    </row>
    <row r="26" spans="1:13" s="114" customFormat="1" ht="11.25" customHeight="1">
      <c r="A26" s="113"/>
      <c r="B26" s="224" t="s">
        <v>1440</v>
      </c>
      <c r="C26" s="415" t="s">
        <v>1441</v>
      </c>
      <c r="D26" s="496">
        <v>10.50447298005489</v>
      </c>
      <c r="E26" s="496">
        <v>9.6786992528706026</v>
      </c>
      <c r="F26" s="496">
        <v>11.119394527234938</v>
      </c>
      <c r="G26" s="496">
        <v>8.8343742694262897</v>
      </c>
      <c r="H26" s="496">
        <v>10.037796252772454</v>
      </c>
    </row>
    <row r="27" spans="1:13" s="108" customFormat="1" ht="15" customHeight="1">
      <c r="B27" s="908" t="s">
        <v>1426</v>
      </c>
      <c r="C27" s="908"/>
      <c r="D27" s="909"/>
      <c r="E27" s="909"/>
      <c r="F27" s="909"/>
      <c r="G27" s="909"/>
      <c r="H27" s="909"/>
    </row>
    <row r="28" spans="1:13" s="108" customFormat="1" ht="11.25" customHeight="1">
      <c r="B28" s="88" t="s">
        <v>1332</v>
      </c>
      <c r="C28" s="88" t="s">
        <v>1442</v>
      </c>
      <c r="D28" s="536">
        <v>36.773616939689823</v>
      </c>
      <c r="E28" s="536">
        <v>37.108194883454402</v>
      </c>
      <c r="F28" s="536">
        <v>36.926384644905013</v>
      </c>
      <c r="G28" s="536">
        <v>37.724731335685682</v>
      </c>
      <c r="H28" s="536">
        <v>37.731014744792816</v>
      </c>
    </row>
    <row r="29" spans="1:13" s="108" customFormat="1" ht="11.25" customHeight="1">
      <c r="B29" s="88" t="s">
        <v>1333</v>
      </c>
      <c r="C29" s="415" t="s">
        <v>1443</v>
      </c>
      <c r="D29" s="496">
        <v>29.18069062761829</v>
      </c>
      <c r="E29" s="496">
        <v>29.352791205918098</v>
      </c>
      <c r="F29" s="496">
        <v>29.253614387575265</v>
      </c>
      <c r="G29" s="496">
        <v>29.971897660671488</v>
      </c>
      <c r="H29" s="496">
        <v>29.976365283314145</v>
      </c>
    </row>
    <row r="30" spans="1:13" s="108" customFormat="1" ht="11.25" customHeight="1">
      <c r="B30" s="88" t="s">
        <v>1335</v>
      </c>
      <c r="C30" s="88" t="s">
        <v>1444</v>
      </c>
      <c r="D30" s="536">
        <v>6</v>
      </c>
      <c r="E30" s="536">
        <v>6</v>
      </c>
      <c r="F30" s="536">
        <v>6</v>
      </c>
      <c r="G30" s="536">
        <v>6</v>
      </c>
      <c r="H30" s="536">
        <v>6</v>
      </c>
    </row>
    <row r="31" spans="1:13" s="108" customFormat="1" ht="11.25" customHeight="1">
      <c r="B31" s="1412" t="s">
        <v>1336</v>
      </c>
      <c r="C31" s="1413" t="s">
        <v>1445</v>
      </c>
      <c r="D31" s="1414"/>
      <c r="E31" s="1414"/>
      <c r="F31" s="1414"/>
      <c r="G31" s="1414"/>
      <c r="H31" s="1414"/>
    </row>
    <row r="32" spans="1:13" s="108" customFormat="1">
      <c r="B32" s="910"/>
      <c r="C32" s="910"/>
      <c r="D32" s="911"/>
      <c r="E32" s="911"/>
      <c r="F32" s="911"/>
      <c r="G32" s="911"/>
      <c r="H32" s="911"/>
    </row>
    <row r="33" spans="2:8" s="108" customFormat="1">
      <c r="B33" s="113"/>
      <c r="C33" s="1671"/>
    </row>
    <row r="34" spans="2:8" s="108" customFormat="1">
      <c r="D34" s="204"/>
      <c r="E34" s="204"/>
      <c r="F34" s="204"/>
      <c r="G34" s="204"/>
      <c r="H34" s="204"/>
    </row>
    <row r="35" spans="2:8" s="108" customFormat="1">
      <c r="D35" s="204"/>
      <c r="E35" s="204"/>
      <c r="F35" s="204"/>
      <c r="G35" s="204"/>
      <c r="H35" s="204"/>
    </row>
    <row r="36" spans="2:8" s="108" customFormat="1"/>
    <row r="37" spans="2:8" s="108" customFormat="1"/>
    <row r="38" spans="2:8" s="108" customFormat="1"/>
    <row r="39" spans="2:8" s="108" customFormat="1"/>
    <row r="40" spans="2:8" s="108" customFormat="1"/>
    <row r="41" spans="2:8" s="108" customFormat="1"/>
    <row r="42" spans="2:8" s="108" customFormat="1"/>
    <row r="43" spans="2:8" s="108" customFormat="1"/>
    <row r="44" spans="2:8" s="108" customFormat="1"/>
    <row r="45" spans="2:8" s="108" customFormat="1"/>
    <row r="46" spans="2:8" s="108" customFormat="1"/>
    <row r="47" spans="2:8" s="108" customFormat="1"/>
    <row r="48" spans="2:8" s="108" customFormat="1"/>
    <row r="49" s="108" customFormat="1"/>
    <row r="50" s="108" customFormat="1"/>
    <row r="51" s="108" customFormat="1"/>
    <row r="52" s="108" customFormat="1"/>
    <row r="53" s="108" customFormat="1"/>
    <row r="54" s="108" customFormat="1"/>
    <row r="55" s="108" customFormat="1"/>
    <row r="56" s="108" customFormat="1"/>
    <row r="57" s="108" customFormat="1"/>
    <row r="58" s="108" customFormat="1"/>
    <row r="59" s="108" customFormat="1"/>
    <row r="60" s="108" customFormat="1"/>
    <row r="61" s="108" customFormat="1"/>
    <row r="62" s="108" customFormat="1"/>
    <row r="63" s="108" customFormat="1"/>
    <row r="64" s="108" customFormat="1"/>
    <row r="65" s="108" customFormat="1"/>
    <row r="66" s="108" customFormat="1"/>
    <row r="67" s="108" customFormat="1"/>
    <row r="68" s="108" customFormat="1"/>
    <row r="69" s="108" customFormat="1"/>
    <row r="70" s="108" customFormat="1"/>
    <row r="71" s="108" customFormat="1"/>
    <row r="72" s="108" customFormat="1"/>
    <row r="73" s="108" customFormat="1"/>
    <row r="74" s="108" customFormat="1"/>
    <row r="75" s="108" customFormat="1"/>
    <row r="76" s="108" customFormat="1"/>
    <row r="77" s="108" customFormat="1"/>
    <row r="78" s="108" customFormat="1"/>
    <row r="79" s="108" customFormat="1"/>
    <row r="80" s="108" customFormat="1"/>
    <row r="81" s="108" customFormat="1"/>
    <row r="82" s="108" customFormat="1"/>
    <row r="83" s="108" customFormat="1"/>
    <row r="84" s="108" customFormat="1"/>
    <row r="85" s="108" customFormat="1"/>
    <row r="86" s="108" customFormat="1"/>
    <row r="87" s="108" customFormat="1"/>
    <row r="88" s="108" customFormat="1"/>
    <row r="89" s="108" customFormat="1"/>
    <row r="90" s="108" customFormat="1"/>
    <row r="91" s="108" customFormat="1"/>
    <row r="92" s="108" customFormat="1"/>
    <row r="93" s="108" customFormat="1"/>
    <row r="94" s="108" customFormat="1"/>
    <row r="95" s="108" customFormat="1"/>
    <row r="96" s="108" customFormat="1"/>
    <row r="97" s="108" customFormat="1"/>
    <row r="98" s="108" customFormat="1"/>
    <row r="99" s="108" customFormat="1"/>
    <row r="100" s="108" customFormat="1"/>
    <row r="101" s="108" customFormat="1"/>
    <row r="102" s="108" customFormat="1"/>
    <row r="103" s="108" customFormat="1"/>
    <row r="104" s="108" customFormat="1"/>
    <row r="105" s="108" customFormat="1"/>
    <row r="106" s="108" customFormat="1"/>
    <row r="107" s="108" customFormat="1"/>
    <row r="108" s="108" customFormat="1"/>
    <row r="109" s="108" customFormat="1"/>
    <row r="110" s="108" customFormat="1"/>
    <row r="111" s="108" customFormat="1"/>
    <row r="112" s="108" customFormat="1"/>
    <row r="113" s="108" customFormat="1"/>
    <row r="114" s="108" customFormat="1"/>
    <row r="115" s="108" customFormat="1"/>
    <row r="116" s="108" customFormat="1"/>
    <row r="117" s="108" customFormat="1"/>
    <row r="118" s="108" customFormat="1"/>
    <row r="119" s="108" customFormat="1"/>
    <row r="120" s="108" customFormat="1"/>
    <row r="121" s="108" customFormat="1"/>
    <row r="122" s="108" customFormat="1"/>
    <row r="123" s="108" customFormat="1"/>
    <row r="124" s="108" customFormat="1"/>
    <row r="125" s="108" customFormat="1"/>
    <row r="126" s="108" customFormat="1"/>
    <row r="127" s="108" customFormat="1"/>
    <row r="128" s="108" customFormat="1"/>
    <row r="129" s="108" customFormat="1"/>
    <row r="130" s="108" customFormat="1"/>
    <row r="131" s="108" customFormat="1"/>
    <row r="132" s="108" customFormat="1"/>
    <row r="133" s="108" customFormat="1"/>
    <row r="134" s="108" customFormat="1"/>
    <row r="135" s="108" customFormat="1"/>
    <row r="136" s="108" customFormat="1"/>
    <row r="137" s="108" customFormat="1"/>
    <row r="138" s="108" customFormat="1"/>
    <row r="139" s="108" customFormat="1"/>
    <row r="140" s="108" customFormat="1"/>
    <row r="141" s="108" customFormat="1"/>
    <row r="142" s="108" customFormat="1"/>
    <row r="143" s="108" customFormat="1"/>
    <row r="144" s="108" customFormat="1"/>
    <row r="145" s="108" customFormat="1"/>
    <row r="146" s="108" customFormat="1"/>
    <row r="147" s="108" customFormat="1"/>
    <row r="148" s="108" customFormat="1"/>
    <row r="149" s="108" customFormat="1"/>
    <row r="150" s="108" customFormat="1"/>
    <row r="151" s="108" customFormat="1"/>
    <row r="152" s="108" customFormat="1"/>
    <row r="153" s="108" customFormat="1"/>
    <row r="154" s="108" customFormat="1"/>
    <row r="155" s="108" customFormat="1"/>
    <row r="156" s="108" customFormat="1"/>
    <row r="157" s="108" customFormat="1"/>
    <row r="158" s="108" customFormat="1"/>
    <row r="159" s="108" customFormat="1"/>
    <row r="160" s="108" customFormat="1"/>
    <row r="161" s="108" customFormat="1"/>
    <row r="162" s="108" customFormat="1"/>
    <row r="163" s="108" customFormat="1"/>
    <row r="164" s="108" customFormat="1"/>
    <row r="165" s="108" customFormat="1"/>
    <row r="166" s="108" customFormat="1"/>
    <row r="167" s="108" customFormat="1"/>
    <row r="168" s="108" customFormat="1"/>
    <row r="169" s="108" customFormat="1"/>
    <row r="170" s="108" customFormat="1"/>
    <row r="171" s="108" customFormat="1"/>
    <row r="172" s="108" customFormat="1"/>
    <row r="173" s="108" customFormat="1"/>
    <row r="174" s="108" customFormat="1"/>
    <row r="175" s="108" customFormat="1"/>
    <row r="176" s="108" customFormat="1"/>
    <row r="177" s="108" customFormat="1"/>
    <row r="178" s="108" customFormat="1"/>
    <row r="179" s="108" customFormat="1"/>
    <row r="180" s="108" customFormat="1"/>
    <row r="181" s="108" customFormat="1"/>
    <row r="182" s="108" customFormat="1"/>
    <row r="183" s="108" customFormat="1"/>
    <row r="184" s="108" customFormat="1"/>
    <row r="185" s="108" customFormat="1"/>
    <row r="186" s="108" customFormat="1"/>
    <row r="187" s="108" customFormat="1"/>
    <row r="188" s="108" customFormat="1"/>
    <row r="189" s="108" customFormat="1"/>
    <row r="190" s="108" customFormat="1"/>
    <row r="191" s="108" customFormat="1"/>
    <row r="192" s="108" customFormat="1"/>
    <row r="193" s="108" customFormat="1"/>
    <row r="194" s="108" customFormat="1"/>
    <row r="195" s="108" customFormat="1"/>
    <row r="196" s="108" customFormat="1"/>
    <row r="197" s="108" customFormat="1"/>
    <row r="198" s="108" customFormat="1"/>
    <row r="199" s="108" customFormat="1"/>
    <row r="200" s="108" customFormat="1"/>
    <row r="201" s="108" customFormat="1"/>
    <row r="202" s="108" customFormat="1"/>
    <row r="203" s="108" customFormat="1"/>
    <row r="204" s="108" customFormat="1"/>
    <row r="205" s="108" customFormat="1"/>
    <row r="206" s="108" customFormat="1"/>
    <row r="207" s="108" customFormat="1"/>
    <row r="208" s="108" customFormat="1"/>
    <row r="209" s="108" customFormat="1"/>
    <row r="210" s="108" customFormat="1"/>
    <row r="211" s="108" customFormat="1"/>
    <row r="212" s="108" customFormat="1"/>
    <row r="213" s="108" customFormat="1"/>
    <row r="214" s="108" customFormat="1"/>
    <row r="215" s="108" customFormat="1"/>
    <row r="216" s="108" customFormat="1"/>
    <row r="217" s="108" customFormat="1"/>
    <row r="218" s="108" customFormat="1"/>
    <row r="219" s="108" customFormat="1"/>
    <row r="220" s="108" customFormat="1"/>
    <row r="221" s="108" customFormat="1"/>
    <row r="222" s="108" customFormat="1"/>
    <row r="223" s="108" customFormat="1"/>
    <row r="224" s="108" customFormat="1"/>
    <row r="225" s="108" customFormat="1"/>
    <row r="226" s="108" customFormat="1"/>
    <row r="227" s="108" customFormat="1"/>
    <row r="228" s="108" customFormat="1"/>
    <row r="229" s="108" customFormat="1"/>
    <row r="230" s="108" customFormat="1"/>
    <row r="231" s="108" customFormat="1"/>
    <row r="232" s="108" customFormat="1"/>
    <row r="233" s="108" customFormat="1"/>
    <row r="234" s="108" customFormat="1"/>
    <row r="235" s="108" customFormat="1"/>
    <row r="236" s="108" customFormat="1"/>
    <row r="237" s="108" customFormat="1"/>
    <row r="238" s="108" customFormat="1"/>
    <row r="239" s="108" customFormat="1"/>
    <row r="240" s="108" customFormat="1"/>
    <row r="241" s="108" customFormat="1"/>
    <row r="242" s="108" customFormat="1"/>
    <row r="243" s="108" customFormat="1"/>
    <row r="244" s="108" customFormat="1"/>
    <row r="245" s="108" customFormat="1"/>
    <row r="246" s="108" customFormat="1"/>
    <row r="247" s="108" customFormat="1"/>
    <row r="248" s="108" customFormat="1"/>
    <row r="249" s="108" customFormat="1"/>
    <row r="250" s="108" customFormat="1"/>
    <row r="251" s="108" customFormat="1"/>
    <row r="252" s="108" customFormat="1"/>
    <row r="253" s="108" customFormat="1"/>
    <row r="254" s="108" customFormat="1"/>
    <row r="255" s="108" customFormat="1"/>
    <row r="256" s="108" customFormat="1"/>
    <row r="257" s="108" customFormat="1"/>
    <row r="258" s="108" customFormat="1"/>
    <row r="259" s="108" customFormat="1"/>
    <row r="260" s="108" customFormat="1"/>
    <row r="261" s="108" customFormat="1"/>
    <row r="262" s="108" customFormat="1"/>
    <row r="263" s="108" customFormat="1"/>
    <row r="264" s="108" customFormat="1"/>
    <row r="265" s="108" customFormat="1"/>
    <row r="266" s="108" customFormat="1"/>
    <row r="267" s="108" customFormat="1"/>
    <row r="268" s="108" customFormat="1"/>
    <row r="269" s="108" customFormat="1"/>
    <row r="270" s="108" customFormat="1"/>
    <row r="271" s="108" customFormat="1"/>
    <row r="272" s="108" customFormat="1"/>
    <row r="273" s="108" customFormat="1"/>
    <row r="274" s="108" customFormat="1"/>
    <row r="275" s="108" customFormat="1"/>
    <row r="276" s="108" customFormat="1"/>
    <row r="277" s="108" customFormat="1"/>
    <row r="278" s="108" customFormat="1"/>
    <row r="279" s="108" customFormat="1"/>
    <row r="280" s="108" customFormat="1"/>
    <row r="281" s="108" customFormat="1"/>
    <row r="282" s="108" customFormat="1"/>
    <row r="283" s="108" customFormat="1"/>
    <row r="284" s="108" customFormat="1"/>
    <row r="285" s="108" customFormat="1"/>
    <row r="286" s="108" customFormat="1"/>
    <row r="287" s="108" customFormat="1"/>
    <row r="288" s="108" customFormat="1"/>
    <row r="289" s="108" customFormat="1"/>
    <row r="290" s="108" customFormat="1"/>
    <row r="291" s="108" customFormat="1"/>
    <row r="292" s="108" customFormat="1"/>
    <row r="293" s="108" customFormat="1"/>
    <row r="294" s="108" customFormat="1"/>
    <row r="295" s="108" customFormat="1"/>
    <row r="296" s="108" customFormat="1"/>
    <row r="297" s="108" customFormat="1"/>
    <row r="298" s="108" customFormat="1"/>
    <row r="299" s="108" customFormat="1"/>
    <row r="300" s="108" customFormat="1"/>
    <row r="301" s="108" customFormat="1"/>
    <row r="302" s="108" customFormat="1"/>
    <row r="303" s="108" customFormat="1"/>
    <row r="304" s="108" customFormat="1"/>
  </sheetData>
  <mergeCells count="8">
    <mergeCell ref="I19:M19"/>
    <mergeCell ref="B3:H3"/>
    <mergeCell ref="B17:C17"/>
    <mergeCell ref="B16:F16"/>
    <mergeCell ref="B7:H7"/>
    <mergeCell ref="B9:H9"/>
    <mergeCell ref="B13:H13"/>
    <mergeCell ref="B11:H11"/>
  </mergeCells>
  <conditionalFormatting sqref="D18:E18">
    <cfRule type="cellIs" dxfId="29" priority="20" stopIfTrue="1" operator="lessThan">
      <formula>0</formula>
    </cfRule>
  </conditionalFormatting>
  <conditionalFormatting sqref="D19:H26">
    <cfRule type="cellIs" dxfId="28" priority="11" stopIfTrue="1" operator="lessThan">
      <formula>0</formula>
    </cfRule>
  </conditionalFormatting>
  <conditionalFormatting sqref="D28:H31">
    <cfRule type="cellIs" dxfId="27" priority="10" stopIfTrue="1" operator="lessThan">
      <formula>0</formula>
    </cfRule>
  </conditionalFormatting>
  <conditionalFormatting sqref="E17:F22">
    <cfRule type="cellIs" dxfId="26" priority="1" stopIfTrue="1" operator="lessThan">
      <formula>0</formula>
    </cfRule>
  </conditionalFormatting>
  <conditionalFormatting sqref="G17:H21">
    <cfRule type="cellIs" dxfId="25" priority="2" stopIfTrue="1" operator="lessThan">
      <formula>0</formula>
    </cfRule>
  </conditionalFormatting>
  <hyperlinks>
    <hyperlink ref="B3" location="Contents!A1" display="Back to index page" xr:uid="{5AA6BD3E-9156-4BA9-866B-540AEC82B36E}"/>
    <hyperlink ref="B3:H3" location="CONTENTS!A1" display="Back to contents page" xr:uid="{A80BC487-09A6-4ADA-80E8-46BD456A802A}"/>
    <hyperlink ref="G3" location="CONTENTS!A1" display="Back to contents page" xr:uid="{2FA37BBD-B768-4015-8098-B205FC9CD8A0}"/>
    <hyperlink ref="H3" location="CONTENTS!A1" display="Back to contents page" xr:uid="{2E177C4D-12B0-4B1B-8024-417E873B68A0}"/>
    <hyperlink ref="D3:E3" location="CONTENTS!A1" display="Back to contents page" xr:uid="{2E9299C1-777A-495B-BAB0-377BB98D0A5B}"/>
    <hyperlink ref="E3" location="CONTENTS!A1" display="Back to contents page" xr:uid="{8928425C-A1F4-4D7F-A14B-57033C1F1FA4}"/>
  </hyperlinks>
  <printOptions horizontalCentered="1" verticalCentered="1"/>
  <pageMargins left="0.25" right="0.25" top="0.75" bottom="0.75" header="0.3" footer="0.3"/>
  <pageSetup paperSize="9" scale="9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DB1E-7C77-49DD-BDE6-DD94836EB60F}">
  <sheetPr codeName="Ark29">
    <tabColor rgb="FF007272"/>
  </sheetPr>
  <dimension ref="A1:H76"/>
  <sheetViews>
    <sheetView showGridLines="0" showRowColHeaders="0" workbookViewId="0"/>
  </sheetViews>
  <sheetFormatPr baseColWidth="10" defaultColWidth="11.42578125" defaultRowHeight="11.25"/>
  <cols>
    <col min="1" max="1" width="2.5703125" style="115" customWidth="1"/>
    <col min="2" max="2" width="4.85546875" style="200" customWidth="1"/>
    <col min="3" max="3" width="101.140625" style="115" customWidth="1"/>
    <col min="4" max="5" width="15.85546875" style="200" customWidth="1"/>
    <col min="6" max="16384" width="11.42578125" style="115"/>
  </cols>
  <sheetData>
    <row r="1" spans="1:7" ht="11.25" customHeight="1"/>
    <row r="2" spans="1:7" ht="5.25" customHeight="1"/>
    <row r="3" spans="1:7" ht="12.75" customHeight="1">
      <c r="B3" s="2373" t="s">
        <v>280</v>
      </c>
      <c r="C3" s="2373"/>
      <c r="D3" s="2373"/>
      <c r="E3" s="2373"/>
      <c r="F3" s="2373"/>
      <c r="G3" s="2373"/>
    </row>
    <row r="4" spans="1:7" s="108" customFormat="1" ht="5.25" customHeight="1">
      <c r="B4" s="201"/>
      <c r="C4" s="6"/>
      <c r="D4" s="202"/>
      <c r="E4" s="202"/>
    </row>
    <row r="5" spans="1:7" ht="15.75" customHeight="1">
      <c r="B5" s="2444" t="s">
        <v>1446</v>
      </c>
      <c r="C5" s="2444"/>
    </row>
    <row r="6" spans="1:7" ht="11.25" customHeight="1">
      <c r="B6" s="2420"/>
      <c r="C6" s="2588"/>
      <c r="D6" s="2588"/>
      <c r="E6" s="115"/>
    </row>
    <row r="7" spans="1:7" ht="11.25" customHeight="1">
      <c r="B7" s="2533" t="s">
        <v>1447</v>
      </c>
      <c r="C7" s="2533"/>
    </row>
    <row r="8" spans="1:7" ht="11.25" customHeight="1">
      <c r="B8" s="338"/>
      <c r="C8" s="338"/>
    </row>
    <row r="9" spans="1:7" ht="11.25" customHeight="1">
      <c r="B9" s="36"/>
      <c r="C9" s="36"/>
    </row>
    <row r="10" spans="1:7" ht="11.25" customHeight="1">
      <c r="B10" s="365" t="s">
        <v>1426</v>
      </c>
      <c r="C10" s="99"/>
      <c r="D10" s="99"/>
      <c r="E10" s="99"/>
    </row>
    <row r="11" spans="1:7" ht="11.25" customHeight="1">
      <c r="B11" s="1363" t="s">
        <v>286</v>
      </c>
      <c r="D11" s="1415" t="s">
        <v>2662</v>
      </c>
      <c r="E11" s="1415" t="s">
        <v>2470</v>
      </c>
    </row>
    <row r="12" spans="1:7" ht="15" customHeight="1">
      <c r="B12" s="2589" t="s">
        <v>1448</v>
      </c>
      <c r="C12" s="2589"/>
      <c r="D12" s="480"/>
      <c r="E12" s="480"/>
    </row>
    <row r="13" spans="1:7" ht="11.25" customHeight="1">
      <c r="A13" s="116"/>
      <c r="B13" s="139">
        <v>1</v>
      </c>
      <c r="C13" s="244" t="s">
        <v>1449</v>
      </c>
      <c r="D13" s="228">
        <v>167390.95555749693</v>
      </c>
      <c r="E13" s="228">
        <v>177386.24681691264</v>
      </c>
      <c r="G13" s="944"/>
    </row>
    <row r="14" spans="1:7" ht="11.25" customHeight="1">
      <c r="A14" s="116"/>
      <c r="B14" s="215">
        <v>2</v>
      </c>
      <c r="C14" s="244" t="s">
        <v>1450</v>
      </c>
      <c r="D14" s="228">
        <v>16716.011923145074</v>
      </c>
      <c r="E14" s="228">
        <v>20169.616352499997</v>
      </c>
      <c r="G14" s="944"/>
    </row>
    <row r="15" spans="1:7" ht="11.25" customHeight="1">
      <c r="A15" s="116"/>
      <c r="B15" s="215">
        <v>6</v>
      </c>
      <c r="C15" s="244" t="s">
        <v>1451</v>
      </c>
      <c r="D15" s="228">
        <v>25095.398350000003</v>
      </c>
      <c r="E15" s="228">
        <v>24675.049229999997</v>
      </c>
      <c r="G15" s="944"/>
    </row>
    <row r="16" spans="1:7" ht="11.25" customHeight="1">
      <c r="B16" s="215">
        <v>11</v>
      </c>
      <c r="C16" s="244" t="s">
        <v>1452</v>
      </c>
      <c r="D16" s="228">
        <v>209202.365830642</v>
      </c>
      <c r="E16" s="228">
        <v>222230.91239941263</v>
      </c>
      <c r="G16" s="944"/>
    </row>
    <row r="17" spans="1:8" ht="15" customHeight="1">
      <c r="B17" s="2591" t="s">
        <v>1453</v>
      </c>
      <c r="C17" s="2591"/>
      <c r="D17" s="228"/>
      <c r="E17" s="228"/>
    </row>
    <row r="18" spans="1:8" ht="11.25" customHeight="1">
      <c r="B18" s="215">
        <v>12</v>
      </c>
      <c r="C18" s="244" t="s">
        <v>1454</v>
      </c>
      <c r="D18" s="228">
        <v>124933.45938</v>
      </c>
      <c r="E18" s="228">
        <v>120377.18942</v>
      </c>
      <c r="G18" s="944"/>
    </row>
    <row r="19" spans="1:8" ht="11.25" customHeight="1">
      <c r="A19" s="2590" t="s">
        <v>1455</v>
      </c>
      <c r="B19" s="2590"/>
      <c r="C19" s="244" t="s">
        <v>1456</v>
      </c>
      <c r="D19" s="537"/>
      <c r="E19" s="537"/>
    </row>
    <row r="20" spans="1:8" ht="11.25" customHeight="1">
      <c r="A20" s="2590" t="s">
        <v>1457</v>
      </c>
      <c r="B20" s="2590"/>
      <c r="C20" s="244" t="s">
        <v>1458</v>
      </c>
      <c r="D20" s="537"/>
      <c r="E20" s="537"/>
    </row>
    <row r="21" spans="1:8" ht="11.25" customHeight="1">
      <c r="A21" s="2590" t="s">
        <v>1459</v>
      </c>
      <c r="B21" s="2590"/>
      <c r="C21" s="244" t="s">
        <v>1460</v>
      </c>
      <c r="D21" s="537"/>
      <c r="E21" s="537"/>
    </row>
    <row r="22" spans="1:8" ht="11.25" customHeight="1">
      <c r="B22" s="215">
        <v>13</v>
      </c>
      <c r="C22" s="244" t="s">
        <v>1461</v>
      </c>
      <c r="D22" s="228">
        <v>74535.874285699989</v>
      </c>
      <c r="E22" s="228">
        <v>83786.356465810008</v>
      </c>
      <c r="G22" s="944"/>
    </row>
    <row r="23" spans="1:8" ht="11.25" customHeight="1">
      <c r="A23" s="2590" t="s">
        <v>1462</v>
      </c>
      <c r="B23" s="2590"/>
      <c r="C23" s="244" t="s">
        <v>1463</v>
      </c>
      <c r="D23" s="228"/>
      <c r="E23" s="228"/>
    </row>
    <row r="24" spans="1:8" ht="11.25" customHeight="1">
      <c r="B24" s="215">
        <v>14</v>
      </c>
      <c r="C24" s="244" t="s">
        <v>1464</v>
      </c>
      <c r="D24" s="228">
        <v>74535.874285699989</v>
      </c>
      <c r="E24" s="228">
        <v>83786.356465810008</v>
      </c>
      <c r="F24" s="1109"/>
      <c r="G24" s="944"/>
    </row>
    <row r="25" spans="1:8" ht="11.25" customHeight="1">
      <c r="B25" s="215">
        <v>17</v>
      </c>
      <c r="C25" s="244" t="s">
        <v>1465</v>
      </c>
      <c r="D25" s="228">
        <v>149071.74857139998</v>
      </c>
      <c r="E25" s="228">
        <v>167572.71293162002</v>
      </c>
      <c r="G25" s="944"/>
    </row>
    <row r="26" spans="1:8" s="397" customFormat="1" ht="11.25" customHeight="1">
      <c r="A26" s="2590" t="s">
        <v>1466</v>
      </c>
      <c r="B26" s="2590"/>
      <c r="C26" s="398" t="s">
        <v>1467</v>
      </c>
      <c r="D26" s="399">
        <v>124933.45938</v>
      </c>
      <c r="E26" s="399">
        <v>120377.18942</v>
      </c>
      <c r="G26" s="945"/>
    </row>
    <row r="27" spans="1:8" ht="15" customHeight="1">
      <c r="B27" s="2591" t="s">
        <v>1468</v>
      </c>
      <c r="C27" s="2591"/>
      <c r="D27" s="228"/>
      <c r="E27" s="228"/>
    </row>
    <row r="28" spans="1:8" ht="11.25" customHeight="1">
      <c r="A28" s="116"/>
      <c r="B28" s="215">
        <v>18</v>
      </c>
      <c r="C28" s="244" t="s">
        <v>1469</v>
      </c>
      <c r="D28" s="228">
        <v>408671.69949634199</v>
      </c>
      <c r="E28" s="228">
        <v>426394.45828522264</v>
      </c>
      <c r="F28" s="1109"/>
      <c r="G28" s="944"/>
      <c r="H28" s="944"/>
    </row>
    <row r="29" spans="1:8" ht="11.25" customHeight="1">
      <c r="B29" s="215">
        <v>22</v>
      </c>
      <c r="C29" s="244" t="s">
        <v>1470</v>
      </c>
      <c r="D29" s="228">
        <v>408671.69949634199</v>
      </c>
      <c r="E29" s="228">
        <v>426394.45828522264</v>
      </c>
      <c r="G29" s="944"/>
    </row>
    <row r="30" spans="1:8" s="397" customFormat="1" ht="11.25" customHeight="1">
      <c r="A30" s="2590" t="s">
        <v>1471</v>
      </c>
      <c r="B30" s="2590"/>
      <c r="C30" s="398" t="s">
        <v>1472</v>
      </c>
      <c r="D30" s="399">
        <v>334135.82521064201</v>
      </c>
      <c r="E30" s="399">
        <v>342608.10181941261</v>
      </c>
      <c r="G30" s="945"/>
    </row>
    <row r="31" spans="1:8" ht="15" customHeight="1">
      <c r="B31" s="2592" t="s">
        <v>1473</v>
      </c>
      <c r="C31" s="2382"/>
      <c r="D31" s="228"/>
      <c r="E31" s="228"/>
    </row>
    <row r="32" spans="1:8" ht="11.25" customHeight="1">
      <c r="B32" s="139">
        <v>23</v>
      </c>
      <c r="C32" s="187" t="s">
        <v>392</v>
      </c>
      <c r="D32" s="228">
        <v>1009632.4345965991</v>
      </c>
      <c r="E32" s="228">
        <v>994950.99805078632</v>
      </c>
      <c r="G32" s="944"/>
    </row>
    <row r="33" spans="1:7" ht="11.25" customHeight="1">
      <c r="B33" s="139">
        <v>24</v>
      </c>
      <c r="C33" s="187" t="s">
        <v>531</v>
      </c>
      <c r="D33" s="228">
        <v>3180890.9009054922</v>
      </c>
      <c r="E33" s="228">
        <v>3081175.8768002731</v>
      </c>
      <c r="G33" s="944"/>
    </row>
    <row r="34" spans="1:7" s="829" customFormat="1" ht="15" customHeight="1">
      <c r="B34" s="2592" t="s">
        <v>1474</v>
      </c>
      <c r="C34" s="2382"/>
      <c r="D34" s="830"/>
      <c r="E34" s="830"/>
    </row>
    <row r="35" spans="1:7" ht="11.25" customHeight="1">
      <c r="B35" s="139">
        <v>25</v>
      </c>
      <c r="C35" s="187" t="s">
        <v>1475</v>
      </c>
      <c r="D35" s="1138">
        <v>40.477275243205483</v>
      </c>
      <c r="E35" s="1138">
        <v>42.855824972342781</v>
      </c>
    </row>
    <row r="36" spans="1:7" s="397" customFormat="1" ht="11.25" customHeight="1">
      <c r="A36" s="2590" t="s">
        <v>1476</v>
      </c>
      <c r="B36" s="2590"/>
      <c r="C36" s="400" t="s">
        <v>1477</v>
      </c>
      <c r="D36" s="1138">
        <v>33.09479903388273</v>
      </c>
      <c r="E36" s="1138">
        <v>34.434670902448254</v>
      </c>
    </row>
    <row r="37" spans="1:7" ht="11.25" customHeight="1">
      <c r="B37" s="71">
        <v>26</v>
      </c>
      <c r="C37" s="244" t="s">
        <v>1478</v>
      </c>
      <c r="D37" s="1138">
        <v>12.847711921839474</v>
      </c>
      <c r="E37" s="1138">
        <v>13.838692607447747</v>
      </c>
    </row>
    <row r="38" spans="1:7" s="397" customFormat="1" ht="11.25" customHeight="1">
      <c r="A38" s="2590" t="s">
        <v>1479</v>
      </c>
      <c r="B38" s="2590"/>
      <c r="C38" s="400" t="s">
        <v>1472</v>
      </c>
      <c r="D38" s="1138">
        <v>10.504472980054889</v>
      </c>
      <c r="E38" s="1138">
        <v>11.119394527234938</v>
      </c>
    </row>
    <row r="39" spans="1:7" ht="11.25" customHeight="1">
      <c r="B39" s="71">
        <v>27</v>
      </c>
      <c r="C39" s="244" t="s">
        <v>2539</v>
      </c>
      <c r="D39" s="1138">
        <v>3.7036583035156592</v>
      </c>
      <c r="E39" s="1138">
        <v>5.9294403274377672</v>
      </c>
    </row>
    <row r="40" spans="1:7" ht="11.25" customHeight="1"/>
    <row r="41" spans="1:7" ht="11.25" customHeight="1">
      <c r="D41" s="1775"/>
      <c r="E41" s="1777"/>
    </row>
    <row r="42" spans="1:7" ht="11.25" customHeight="1"/>
    <row r="43" spans="1:7" ht="11.25" customHeight="1">
      <c r="D43" s="2155"/>
      <c r="E43" s="1776"/>
    </row>
    <row r="44" spans="1:7" ht="11.25" customHeight="1"/>
    <row r="45" spans="1:7" ht="11.25" customHeight="1"/>
    <row r="46" spans="1:7" ht="11.25" customHeight="1"/>
    <row r="47" spans="1:7" ht="11.25" customHeight="1"/>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sheetData>
  <mergeCells count="17">
    <mergeCell ref="A36:B36"/>
    <mergeCell ref="A38:B38"/>
    <mergeCell ref="B17:C17"/>
    <mergeCell ref="B27:C27"/>
    <mergeCell ref="B31:C31"/>
    <mergeCell ref="B34:C34"/>
    <mergeCell ref="A19:B19"/>
    <mergeCell ref="A20:B20"/>
    <mergeCell ref="A21:B21"/>
    <mergeCell ref="A23:B23"/>
    <mergeCell ref="A26:B26"/>
    <mergeCell ref="A30:B30"/>
    <mergeCell ref="B3:G3"/>
    <mergeCell ref="B5:C5"/>
    <mergeCell ref="B7:C7"/>
    <mergeCell ref="B6:D6"/>
    <mergeCell ref="B12:C12"/>
  </mergeCells>
  <conditionalFormatting sqref="D35:E39">
    <cfRule type="cellIs" dxfId="24" priority="1" stopIfTrue="1" operator="lessThan">
      <formula>0</formula>
    </cfRule>
  </conditionalFormatting>
  <hyperlinks>
    <hyperlink ref="B3" location="Contents!A1" display="Back to index page" xr:uid="{0D81356C-0441-4261-93F1-C03261AF5568}"/>
    <hyperlink ref="B3:G3" location="CONTENTS!A1" display="Back to contents page" xr:uid="{79D4C1D3-F29C-4879-8291-9AD1D55C725B}"/>
    <hyperlink ref="E3" location="CONTENTS!A1" display="Back to contents page" xr:uid="{24BE8511-F6E7-404B-8F0A-61B881320602}"/>
  </hyperlinks>
  <pageMargins left="0.7" right="0.7" top="0.75" bottom="0.75" header="0.3" footer="0.3"/>
  <pageSetup paperSize="9" scale="63"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DD4A-A995-4CF3-8A91-E13E732530B5}">
  <sheetPr codeName="Sheet26">
    <tabColor rgb="FF007272"/>
  </sheetPr>
  <dimension ref="A1:L35"/>
  <sheetViews>
    <sheetView showGridLines="0" showRowColHeaders="0" zoomScaleNormal="100" zoomScalePageLayoutView="115" workbookViewId="0"/>
  </sheetViews>
  <sheetFormatPr baseColWidth="10" defaultColWidth="8.5703125" defaultRowHeight="11.25"/>
  <cols>
    <col min="1" max="1" width="2.5703125" style="373" customWidth="1"/>
    <col min="2" max="2" width="4.85546875" style="373" customWidth="1"/>
    <col min="3" max="3" width="69.85546875" style="373" customWidth="1"/>
    <col min="4" max="9" width="15.42578125" style="373" customWidth="1"/>
    <col min="10" max="16384" width="8.5703125" style="373"/>
  </cols>
  <sheetData>
    <row r="1" spans="1:9" s="115" customFormat="1" ht="11.25" customHeight="1">
      <c r="B1" s="200"/>
      <c r="D1" s="200"/>
      <c r="E1" s="200"/>
    </row>
    <row r="2" spans="1:9" s="115" customFormat="1" ht="5.25" customHeight="1">
      <c r="B2" s="200"/>
      <c r="D2" s="200"/>
      <c r="E2" s="200"/>
    </row>
    <row r="3" spans="1:9" s="115" customFormat="1" ht="12.75" customHeight="1">
      <c r="B3" s="2373" t="s">
        <v>280</v>
      </c>
      <c r="C3" s="2373"/>
      <c r="D3" s="2373"/>
      <c r="E3" s="2373"/>
      <c r="F3" s="2373"/>
      <c r="G3" s="2373"/>
      <c r="H3" s="2373"/>
    </row>
    <row r="4" spans="1:9" s="108" customFormat="1" ht="5.25" customHeight="1">
      <c r="B4" s="201"/>
      <c r="C4" s="6"/>
      <c r="D4" s="202"/>
      <c r="E4" s="202"/>
    </row>
    <row r="5" spans="1:9" s="115" customFormat="1" ht="15.75" customHeight="1">
      <c r="B5" s="2444" t="s">
        <v>1480</v>
      </c>
      <c r="C5" s="2444"/>
      <c r="D5" s="200"/>
      <c r="E5" s="200"/>
    </row>
    <row r="6" spans="1:9" ht="11.25" customHeight="1"/>
    <row r="7" spans="1:9" s="367" customFormat="1" ht="11.25" customHeight="1">
      <c r="B7" s="366"/>
      <c r="C7" s="366"/>
      <c r="D7" s="2593"/>
      <c r="E7" s="2593"/>
      <c r="F7" s="2593"/>
      <c r="G7" s="2593"/>
      <c r="H7" s="2593"/>
      <c r="I7" s="445"/>
    </row>
    <row r="8" spans="1:9" s="113" customFormat="1" ht="11.25" customHeight="1">
      <c r="B8" s="2560" t="s">
        <v>2662</v>
      </c>
      <c r="C8" s="2580"/>
      <c r="D8" s="1215">
        <v>1</v>
      </c>
      <c r="E8" s="1215">
        <v>2</v>
      </c>
      <c r="F8" s="1215">
        <v>3</v>
      </c>
      <c r="G8" s="1215">
        <v>4</v>
      </c>
      <c r="H8" s="1215">
        <v>5</v>
      </c>
      <c r="I8" s="967"/>
    </row>
    <row r="9" spans="1:9" s="367" customFormat="1" ht="11.25" customHeight="1">
      <c r="B9" s="371" t="s">
        <v>286</v>
      </c>
      <c r="E9" s="442"/>
      <c r="F9" s="442"/>
      <c r="G9" s="442"/>
      <c r="H9" s="443" t="s">
        <v>2358</v>
      </c>
      <c r="I9" s="445"/>
    </row>
    <row r="10" spans="1:9" s="367" customFormat="1" ht="11.25" customHeight="1">
      <c r="B10" s="366"/>
      <c r="C10" s="366"/>
      <c r="D10" s="443" t="s">
        <v>2350</v>
      </c>
      <c r="E10" s="440" t="s">
        <v>2352</v>
      </c>
      <c r="F10" s="440" t="s">
        <v>2354</v>
      </c>
      <c r="G10" s="440" t="s">
        <v>2356</v>
      </c>
      <c r="H10" s="441" t="s">
        <v>2359</v>
      </c>
      <c r="I10" s="368"/>
    </row>
    <row r="11" spans="1:9" s="369" customFormat="1" ht="11.25" customHeight="1">
      <c r="B11" s="366">
        <v>1</v>
      </c>
      <c r="C11" s="1748" t="s">
        <v>1482</v>
      </c>
      <c r="D11" s="1416" t="s">
        <v>2351</v>
      </c>
      <c r="E11" s="1417" t="s">
        <v>2353</v>
      </c>
      <c r="F11" s="1417" t="s">
        <v>2355</v>
      </c>
      <c r="G11" s="1417" t="s">
        <v>2357</v>
      </c>
      <c r="H11" s="1418" t="s">
        <v>2360</v>
      </c>
      <c r="I11" s="1419" t="s">
        <v>893</v>
      </c>
    </row>
    <row r="12" spans="1:9" s="369" customFormat="1" ht="15" customHeight="1">
      <c r="B12" s="435">
        <v>5</v>
      </c>
      <c r="C12" s="370" t="s">
        <v>1483</v>
      </c>
      <c r="D12" s="94">
        <v>207041.73678084189</v>
      </c>
      <c r="E12" s="94">
        <v>21726.011923145074</v>
      </c>
      <c r="F12" s="94">
        <v>35208.398350000003</v>
      </c>
      <c r="G12" s="94">
        <v>125133.45938</v>
      </c>
      <c r="H12" s="1538">
        <v>74835.874285699989</v>
      </c>
      <c r="I12" s="94">
        <v>463945.48071968695</v>
      </c>
    </row>
    <row r="13" spans="1:9" s="371" customFormat="1" ht="11.25" customHeight="1">
      <c r="A13" s="367"/>
      <c r="B13" s="435">
        <v>6</v>
      </c>
      <c r="C13" s="401" t="s">
        <v>1484</v>
      </c>
      <c r="D13" s="162"/>
      <c r="E13" s="162"/>
      <c r="F13" s="162"/>
      <c r="G13" s="1125">
        <v>39962.397745799994</v>
      </c>
      <c r="H13" s="881">
        <v>3111.4600796999998</v>
      </c>
      <c r="I13" s="94">
        <v>43073.857825499996</v>
      </c>
    </row>
    <row r="14" spans="1:9" s="371" customFormat="1" ht="11.25" customHeight="1">
      <c r="B14" s="435">
        <v>7</v>
      </c>
      <c r="C14" s="401" t="s">
        <v>1485</v>
      </c>
      <c r="D14" s="162"/>
      <c r="E14" s="162"/>
      <c r="F14" s="162">
        <v>30462.651550000002</v>
      </c>
      <c r="G14" s="1125">
        <v>72416.863314999995</v>
      </c>
      <c r="H14" s="1125">
        <v>47636.238956000001</v>
      </c>
      <c r="I14" s="94">
        <v>150515.75382099999</v>
      </c>
    </row>
    <row r="15" spans="1:9" s="371" customFormat="1" ht="11.25" customHeight="1">
      <c r="B15" s="435">
        <v>8</v>
      </c>
      <c r="C15" s="401" t="s">
        <v>1486</v>
      </c>
      <c r="D15" s="162"/>
      <c r="E15" s="162"/>
      <c r="F15" s="162">
        <v>4745.7467999999999</v>
      </c>
      <c r="G15" s="1125">
        <v>11864.367</v>
      </c>
      <c r="H15" s="1125">
        <v>24088.17525</v>
      </c>
      <c r="I15" s="94">
        <v>40698.289049999999</v>
      </c>
    </row>
    <row r="16" spans="1:9" s="371" customFormat="1" ht="11.25" customHeight="1">
      <c r="B16" s="435">
        <v>9</v>
      </c>
      <c r="C16" s="401" t="s">
        <v>1487</v>
      </c>
      <c r="D16" s="162">
        <v>207041.73678084189</v>
      </c>
      <c r="E16" s="162"/>
      <c r="F16" s="162"/>
      <c r="G16" s="1125">
        <v>889.82752499999992</v>
      </c>
      <c r="H16" s="162">
        <v>0</v>
      </c>
      <c r="I16" s="94">
        <v>207931.56430584189</v>
      </c>
    </row>
    <row r="17" spans="1:12" s="371" customFormat="1" ht="11.25" customHeight="1">
      <c r="B17" s="1420">
        <v>10</v>
      </c>
      <c r="C17" s="1421" t="s">
        <v>1488</v>
      </c>
      <c r="D17" s="1404"/>
      <c r="E17" s="1404">
        <v>21726.011923145074</v>
      </c>
      <c r="F17" s="1404"/>
      <c r="G17" s="1404"/>
      <c r="H17" s="1404"/>
      <c r="I17" s="1340">
        <v>21726.011923145074</v>
      </c>
      <c r="L17" s="896"/>
    </row>
    <row r="18" spans="1:12" s="367" customFormat="1" ht="11.25" customHeight="1">
      <c r="A18" s="371"/>
      <c r="B18" s="435"/>
      <c r="C18" s="370" t="s">
        <v>1489</v>
      </c>
      <c r="D18" s="94"/>
      <c r="E18" s="94">
        <v>-1510</v>
      </c>
      <c r="F18" s="94">
        <v>-5613</v>
      </c>
      <c r="G18" s="94">
        <v>-200</v>
      </c>
      <c r="H18" s="94">
        <v>-300</v>
      </c>
      <c r="I18" s="94">
        <v>-7623</v>
      </c>
    </row>
    <row r="19" spans="1:12" s="367" customFormat="1" ht="11.25" customHeight="1">
      <c r="A19" s="371"/>
      <c r="B19" s="435"/>
      <c r="C19" s="370" t="s">
        <v>1490</v>
      </c>
      <c r="D19" s="94">
        <v>-39650.781223344951</v>
      </c>
      <c r="E19" s="94">
        <v>-3500</v>
      </c>
      <c r="F19" s="94">
        <v>-4500</v>
      </c>
      <c r="G19" s="94"/>
      <c r="H19" s="94"/>
      <c r="I19" s="94">
        <v>-47650.781223344951</v>
      </c>
    </row>
    <row r="20" spans="1:12" s="367" customFormat="1" ht="11.25" customHeight="1">
      <c r="A20" s="371"/>
      <c r="B20" s="1420"/>
      <c r="C20" s="1422" t="s">
        <v>1491</v>
      </c>
      <c r="D20" s="1397">
        <v>167390.95555749693</v>
      </c>
      <c r="E20" s="1397">
        <v>16716.011923145074</v>
      </c>
      <c r="F20" s="1397">
        <v>25095.398350000003</v>
      </c>
      <c r="G20" s="1397">
        <v>124933.45938</v>
      </c>
      <c r="H20" s="1397">
        <v>74535.874285699989</v>
      </c>
      <c r="I20" s="1397">
        <v>408671.69949634199</v>
      </c>
    </row>
    <row r="21" spans="1:12" s="367" customFormat="1" ht="11.25" customHeight="1">
      <c r="A21" s="371"/>
      <c r="E21" s="373"/>
      <c r="F21" s="373"/>
    </row>
    <row r="22" spans="1:12" s="372" customFormat="1" ht="11.25" customHeight="1">
      <c r="A22" s="367"/>
      <c r="F22" s="540"/>
    </row>
    <row r="23" spans="1:12" ht="15">
      <c r="B23" s="2560" t="s">
        <v>2470</v>
      </c>
      <c r="C23" s="2580"/>
      <c r="D23" s="1215">
        <v>1</v>
      </c>
      <c r="E23" s="1215">
        <v>2</v>
      </c>
      <c r="F23" s="1215">
        <v>3</v>
      </c>
      <c r="G23" s="1215">
        <v>4</v>
      </c>
      <c r="H23" s="1215">
        <v>5</v>
      </c>
      <c r="I23" s="967"/>
    </row>
    <row r="24" spans="1:12">
      <c r="B24" s="371" t="s">
        <v>286</v>
      </c>
      <c r="C24" s="367"/>
      <c r="D24" s="367"/>
      <c r="E24" s="442"/>
      <c r="F24" s="442"/>
      <c r="G24" s="442"/>
      <c r="H24" s="443" t="s">
        <v>2358</v>
      </c>
      <c r="I24" s="445"/>
    </row>
    <row r="25" spans="1:12">
      <c r="B25" s="366"/>
      <c r="C25" s="366"/>
      <c r="D25" s="443" t="s">
        <v>2350</v>
      </c>
      <c r="E25" s="440" t="s">
        <v>2352</v>
      </c>
      <c r="F25" s="440" t="s">
        <v>2354</v>
      </c>
      <c r="G25" s="440" t="s">
        <v>2356</v>
      </c>
      <c r="H25" s="441" t="s">
        <v>2359</v>
      </c>
      <c r="I25" s="368"/>
    </row>
    <row r="26" spans="1:12">
      <c r="B26" s="366">
        <v>1</v>
      </c>
      <c r="C26" s="1748" t="s">
        <v>1482</v>
      </c>
      <c r="D26" s="1416" t="s">
        <v>2351</v>
      </c>
      <c r="E26" s="1417" t="s">
        <v>2353</v>
      </c>
      <c r="F26" s="1417" t="s">
        <v>2355</v>
      </c>
      <c r="G26" s="1417" t="s">
        <v>2357</v>
      </c>
      <c r="H26" s="1418" t="s">
        <v>2360</v>
      </c>
      <c r="I26" s="1419" t="s">
        <v>893</v>
      </c>
    </row>
    <row r="27" spans="1:12">
      <c r="B27" s="435">
        <v>5</v>
      </c>
      <c r="C27" s="370" t="s">
        <v>1483</v>
      </c>
      <c r="D27" s="94">
        <v>217240.29086973288</v>
      </c>
      <c r="E27" s="94">
        <v>21679.616352499997</v>
      </c>
      <c r="F27" s="94">
        <v>34788.049229999997</v>
      </c>
      <c r="G27" s="94">
        <v>120577.18942</v>
      </c>
      <c r="H27" s="1538">
        <v>84086.356465810008</v>
      </c>
      <c r="I27" s="94">
        <v>478371.50233804283</v>
      </c>
    </row>
    <row r="28" spans="1:12">
      <c r="B28" s="435">
        <v>6</v>
      </c>
      <c r="C28" s="401" t="s">
        <v>1484</v>
      </c>
      <c r="D28" s="162"/>
      <c r="E28" s="162"/>
      <c r="F28" s="162"/>
      <c r="G28" s="1125">
        <v>25457.005100000002</v>
      </c>
      <c r="H28" s="881">
        <v>19510.215415810002</v>
      </c>
      <c r="I28" s="94">
        <v>44967.220515810004</v>
      </c>
    </row>
    <row r="29" spans="1:12">
      <c r="B29" s="435">
        <v>7</v>
      </c>
      <c r="C29" s="401" t="s">
        <v>1485</v>
      </c>
      <c r="D29" s="162"/>
      <c r="E29" s="162"/>
      <c r="F29" s="162"/>
      <c r="G29" s="1125">
        <v>85401.404309999969</v>
      </c>
      <c r="H29" s="1125">
        <v>42030.730889999999</v>
      </c>
      <c r="I29" s="94">
        <v>127432.13519999996</v>
      </c>
    </row>
    <row r="30" spans="1:12">
      <c r="B30" s="435">
        <v>8</v>
      </c>
      <c r="C30" s="401" t="s">
        <v>1486</v>
      </c>
      <c r="D30" s="162"/>
      <c r="E30" s="162"/>
      <c r="F30" s="162">
        <v>33375.952829999995</v>
      </c>
      <c r="G30" s="1125">
        <v>8835.2527499999997</v>
      </c>
      <c r="H30" s="1125">
        <v>22545.410159999999</v>
      </c>
      <c r="I30" s="94">
        <v>64756.615739999994</v>
      </c>
    </row>
    <row r="31" spans="1:12">
      <c r="B31" s="435">
        <v>9</v>
      </c>
      <c r="C31" s="401" t="s">
        <v>1487</v>
      </c>
      <c r="D31" s="162">
        <v>217240.29086973288</v>
      </c>
      <c r="E31" s="162"/>
      <c r="F31" s="162">
        <v>1412.0963999999999</v>
      </c>
      <c r="G31" s="1125">
        <v>883.52527499999985</v>
      </c>
      <c r="H31" s="162">
        <v>0</v>
      </c>
      <c r="I31" s="94">
        <v>219535.91254473288</v>
      </c>
    </row>
    <row r="32" spans="1:12">
      <c r="B32" s="1420">
        <v>10</v>
      </c>
      <c r="C32" s="1421" t="s">
        <v>1488</v>
      </c>
      <c r="D32" s="1404"/>
      <c r="E32" s="1404">
        <v>21679.616352499997</v>
      </c>
      <c r="F32" s="1404"/>
      <c r="G32" s="1404"/>
      <c r="H32" s="1404"/>
      <c r="I32" s="1340">
        <v>21679.616352499997</v>
      </c>
    </row>
    <row r="33" spans="2:9">
      <c r="B33" s="435"/>
      <c r="C33" s="370" t="s">
        <v>1489</v>
      </c>
      <c r="D33" s="94"/>
      <c r="E33" s="94">
        <v>-1510</v>
      </c>
      <c r="F33" s="94">
        <v>-5613</v>
      </c>
      <c r="G33" s="94">
        <v>-200</v>
      </c>
      <c r="H33" s="94">
        <v>-300</v>
      </c>
      <c r="I33" s="94">
        <v>-7623</v>
      </c>
    </row>
    <row r="34" spans="2:9">
      <c r="B34" s="435"/>
      <c r="C34" s="370" t="s">
        <v>1490</v>
      </c>
      <c r="D34" s="94">
        <v>-39854.044052820238</v>
      </c>
      <c r="E34" s="94"/>
      <c r="F34" s="94">
        <v>-4500</v>
      </c>
      <c r="G34" s="94"/>
      <c r="H34" s="94"/>
      <c r="I34" s="94">
        <v>-44354.044052820238</v>
      </c>
    </row>
    <row r="35" spans="2:9">
      <c r="B35" s="1420"/>
      <c r="C35" s="1422" t="s">
        <v>1491</v>
      </c>
      <c r="D35" s="1397">
        <v>177386.24681691264</v>
      </c>
      <c r="E35" s="1397">
        <v>20169.616352499997</v>
      </c>
      <c r="F35" s="1397">
        <v>24675.049229999997</v>
      </c>
      <c r="G35" s="1397">
        <v>120377.18743499996</v>
      </c>
      <c r="H35" s="1397">
        <v>83786.356465810008</v>
      </c>
      <c r="I35" s="1397">
        <v>426394.45630022255</v>
      </c>
    </row>
  </sheetData>
  <mergeCells count="5">
    <mergeCell ref="B23:C23"/>
    <mergeCell ref="B3:H3"/>
    <mergeCell ref="B5:C5"/>
    <mergeCell ref="D7:H7"/>
    <mergeCell ref="B8:C8"/>
  </mergeCells>
  <conditionalFormatting sqref="I11 D18 H19">
    <cfRule type="cellIs" dxfId="23" priority="6" stopIfTrue="1" operator="lessThan">
      <formula>0</formula>
    </cfRule>
  </conditionalFormatting>
  <conditionalFormatting sqref="I26 D33 H34">
    <cfRule type="cellIs" dxfId="22" priority="1" stopIfTrue="1" operator="lessThan">
      <formula>0</formula>
    </cfRule>
  </conditionalFormatting>
  <hyperlinks>
    <hyperlink ref="B3" location="Contents!A1" display="Back to index page" xr:uid="{2F2219FB-685E-4C61-9480-16EAB3FE0ADD}"/>
    <hyperlink ref="B3:H3" location="CONTENTS!A1" display="Back to contents page" xr:uid="{51B295A1-E2B6-43E2-A80C-BE8D668D3540}"/>
    <hyperlink ref="E3" location="CONTENTS!A1" display="Back to contents page" xr:uid="{B0F8769A-211A-4006-9E8D-2FB7A6B8F779}"/>
  </hyperlinks>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729B-5BE3-472E-BFB3-3CD5D5E7AD9D}">
  <sheetPr codeName="Sheet27"/>
  <dimension ref="A1:AH100"/>
  <sheetViews>
    <sheetView showGridLines="0" showRowColHeaders="0" zoomScaleNormal="100" workbookViewId="0"/>
  </sheetViews>
  <sheetFormatPr baseColWidth="10" defaultColWidth="8.85546875" defaultRowHeight="11.25"/>
  <cols>
    <col min="1" max="1" width="2.5703125" style="18" customWidth="1"/>
    <col min="2" max="2" width="4.5703125" style="619" customWidth="1"/>
    <col min="3" max="3" width="50.85546875" style="619" customWidth="1"/>
    <col min="4" max="5" width="15.5703125" style="619" customWidth="1"/>
    <col min="6" max="6" width="2.85546875" style="619" customWidth="1"/>
    <col min="7" max="8" width="15.5703125" style="619" customWidth="1"/>
    <col min="9" max="9" width="2.85546875" style="619" customWidth="1"/>
    <col min="10" max="11" width="15.5703125" style="619" customWidth="1"/>
    <col min="12" max="12" width="2.85546875" style="619" customWidth="1"/>
    <col min="13" max="14" width="15.5703125" style="619" customWidth="1"/>
    <col min="15" max="15" width="37.5703125" style="619" customWidth="1"/>
    <col min="16" max="17" width="8.85546875" style="619"/>
    <col min="18" max="18" width="12.140625" style="619" bestFit="1" customWidth="1"/>
    <col min="19" max="25" width="11" style="619" bestFit="1" customWidth="1"/>
    <col min="26" max="16384" width="8.85546875" style="619"/>
  </cols>
  <sheetData>
    <row r="1" spans="1:18" s="10" customFormat="1" ht="11.25" customHeight="1">
      <c r="A1" s="7"/>
      <c r="B1" s="7"/>
      <c r="C1" s="7"/>
      <c r="D1" s="8"/>
      <c r="E1" s="8"/>
      <c r="F1" s="8"/>
      <c r="G1" s="9"/>
      <c r="H1" s="9"/>
      <c r="I1" s="9"/>
      <c r="J1" s="9"/>
    </row>
    <row r="2" spans="1:18" s="10" customFormat="1" ht="5.25" customHeight="1">
      <c r="A2" s="7"/>
      <c r="B2" s="7"/>
      <c r="C2" s="7"/>
      <c r="D2" s="8"/>
      <c r="E2" s="8"/>
      <c r="F2" s="8"/>
      <c r="G2" s="9"/>
      <c r="H2" s="9"/>
      <c r="I2" s="9"/>
      <c r="J2" s="9"/>
    </row>
    <row r="3" spans="1:18" s="12" customFormat="1" ht="12.75" customHeight="1">
      <c r="A3" s="11"/>
      <c r="B3" s="2373" t="s">
        <v>280</v>
      </c>
      <c r="C3" s="2373"/>
      <c r="D3" s="2373"/>
      <c r="E3" s="2373"/>
      <c r="F3" s="2373"/>
      <c r="G3" s="2373"/>
      <c r="H3" s="2373"/>
      <c r="I3" s="2373"/>
      <c r="J3" s="2373"/>
    </row>
    <row r="4" spans="1:18" s="10" customFormat="1" ht="5.25" customHeight="1">
      <c r="A4" s="7"/>
      <c r="B4" s="7"/>
      <c r="C4" s="7"/>
      <c r="D4" s="8"/>
      <c r="E4" s="8"/>
      <c r="F4" s="8"/>
      <c r="G4" s="9"/>
      <c r="H4" s="9"/>
      <c r="I4" s="9"/>
      <c r="J4" s="9"/>
      <c r="M4" s="7"/>
      <c r="N4" s="7"/>
    </row>
    <row r="5" spans="1:18" s="6" customFormat="1" ht="15.75" customHeight="1">
      <c r="A5" s="13"/>
      <c r="B5" s="969" t="s">
        <v>1492</v>
      </c>
      <c r="C5" s="1221"/>
    </row>
    <row r="6" spans="1:18" s="6" customFormat="1" ht="11.25" customHeight="1">
      <c r="A6" s="13"/>
      <c r="B6" s="14"/>
      <c r="C6" s="370"/>
    </row>
    <row r="7" spans="1:18" s="6" customFormat="1" ht="22.5" customHeight="1">
      <c r="A7" s="13"/>
      <c r="B7" s="2597" t="s">
        <v>1493</v>
      </c>
      <c r="C7" s="2603"/>
      <c r="D7" s="2603"/>
      <c r="E7" s="2603"/>
      <c r="F7" s="2603"/>
      <c r="G7" s="2603"/>
      <c r="H7" s="2603"/>
      <c r="I7" s="2603"/>
      <c r="J7" s="2603"/>
      <c r="K7" s="2603"/>
      <c r="L7" s="2603"/>
      <c r="M7" s="2603"/>
      <c r="N7" s="2603"/>
    </row>
    <row r="8" spans="1:18" s="6" customFormat="1" ht="6" customHeight="1">
      <c r="A8" s="13"/>
      <c r="B8" s="1183"/>
      <c r="C8" s="1061"/>
      <c r="D8" s="1061"/>
      <c r="E8" s="1061"/>
      <c r="F8" s="1061"/>
      <c r="G8" s="1061"/>
      <c r="H8" s="1061"/>
      <c r="I8" s="1061"/>
      <c r="J8" s="1061"/>
      <c r="K8" s="1061"/>
      <c r="L8" s="1061"/>
      <c r="M8" s="1061"/>
      <c r="N8" s="1061"/>
    </row>
    <row r="9" spans="1:18" s="367" customFormat="1" ht="33.75" customHeight="1">
      <c r="A9" s="1"/>
      <c r="B9" s="2598" t="s">
        <v>2597</v>
      </c>
      <c r="C9" s="2604"/>
      <c r="D9" s="2604"/>
      <c r="E9" s="2604"/>
      <c r="F9" s="2604"/>
      <c r="G9" s="2604"/>
      <c r="H9" s="2604"/>
      <c r="I9" s="2604"/>
      <c r="J9" s="2604"/>
      <c r="K9" s="2604"/>
      <c r="L9" s="2604"/>
      <c r="M9" s="2604"/>
      <c r="N9" s="2604"/>
    </row>
    <row r="10" spans="1:18" s="367" customFormat="1" ht="11.25" customHeight="1">
      <c r="A10" s="617"/>
      <c r="C10" s="1222"/>
      <c r="D10" s="1222"/>
      <c r="E10" s="618"/>
      <c r="F10" s="618"/>
      <c r="G10" s="618"/>
      <c r="H10" s="618"/>
      <c r="I10" s="618"/>
      <c r="J10" s="618"/>
      <c r="K10" s="618"/>
      <c r="L10" s="618"/>
      <c r="M10" s="618"/>
      <c r="N10" s="618"/>
    </row>
    <row r="11" spans="1:18" s="367" customFormat="1" ht="11.25" customHeight="1">
      <c r="A11" s="12"/>
    </row>
    <row r="12" spans="1:18" s="367" customFormat="1" ht="11.25" customHeight="1">
      <c r="A12" s="12"/>
      <c r="B12" s="620" t="s">
        <v>2469</v>
      </c>
      <c r="C12" s="618"/>
      <c r="D12" s="2599" t="s">
        <v>1494</v>
      </c>
      <c r="E12" s="2446"/>
      <c r="F12" s="621"/>
      <c r="G12" s="2600" t="s">
        <v>1495</v>
      </c>
      <c r="H12" s="2601"/>
      <c r="I12" s="1223"/>
      <c r="J12" s="2599" t="s">
        <v>1496</v>
      </c>
      <c r="K12" s="2446"/>
      <c r="L12" s="621"/>
      <c r="M12" s="2602" t="s">
        <v>1497</v>
      </c>
      <c r="N12" s="2446"/>
    </row>
    <row r="13" spans="1:18" s="367" customFormat="1" ht="11.25" customHeight="1">
      <c r="A13" s="12"/>
      <c r="B13" s="622"/>
      <c r="C13" s="618"/>
      <c r="D13" s="621"/>
      <c r="E13" s="623" t="s">
        <v>1498</v>
      </c>
      <c r="F13" s="621"/>
      <c r="G13" s="1223"/>
      <c r="H13" s="623" t="s">
        <v>1498</v>
      </c>
      <c r="I13" s="1223"/>
      <c r="J13" s="621"/>
      <c r="L13" s="621"/>
      <c r="M13" s="1223"/>
      <c r="P13" s="646"/>
      <c r="Q13" s="646"/>
      <c r="R13" s="646"/>
    </row>
    <row r="14" spans="1:18" s="367" customFormat="1" ht="11.25" customHeight="1">
      <c r="A14" s="12"/>
      <c r="B14" s="622"/>
      <c r="C14" s="618"/>
      <c r="D14" s="621"/>
      <c r="E14" s="623" t="s">
        <v>1499</v>
      </c>
      <c r="F14" s="621"/>
      <c r="G14" s="1223"/>
      <c r="H14" s="623" t="s">
        <v>1499</v>
      </c>
      <c r="I14" s="1223"/>
      <c r="J14" s="621"/>
      <c r="K14" s="623" t="s">
        <v>1500</v>
      </c>
      <c r="L14" s="621"/>
      <c r="M14" s="1223"/>
      <c r="N14" s="623" t="s">
        <v>1500</v>
      </c>
      <c r="P14" s="646"/>
      <c r="Q14" s="646"/>
      <c r="R14" s="646"/>
    </row>
    <row r="15" spans="1:18" s="367" customFormat="1" ht="11.25" customHeight="1">
      <c r="A15" s="12"/>
      <c r="B15" s="618"/>
      <c r="D15" s="624"/>
      <c r="E15" s="623" t="s">
        <v>1501</v>
      </c>
      <c r="F15" s="623"/>
      <c r="G15" s="625"/>
      <c r="H15" s="623" t="s">
        <v>1502</v>
      </c>
      <c r="I15" s="623"/>
      <c r="J15" s="624"/>
      <c r="K15" s="623" t="s">
        <v>1503</v>
      </c>
      <c r="L15" s="623"/>
      <c r="M15" s="624"/>
      <c r="N15" s="623" t="s">
        <v>1503</v>
      </c>
      <c r="P15" s="646"/>
      <c r="Q15" s="646"/>
      <c r="R15" s="646"/>
    </row>
    <row r="16" spans="1:18" s="367" customFormat="1" ht="11.25" customHeight="1">
      <c r="A16" s="12"/>
      <c r="B16" s="1423" t="s">
        <v>286</v>
      </c>
      <c r="C16" s="1424"/>
      <c r="D16" s="1416" t="s">
        <v>736</v>
      </c>
      <c r="E16" s="1416" t="s">
        <v>740</v>
      </c>
      <c r="F16" s="1425"/>
      <c r="G16" s="1416" t="s">
        <v>742</v>
      </c>
      <c r="H16" s="1416" t="s">
        <v>744</v>
      </c>
      <c r="I16" s="1425"/>
      <c r="J16" s="1416" t="s">
        <v>746</v>
      </c>
      <c r="K16" s="1416" t="s">
        <v>750</v>
      </c>
      <c r="L16" s="1425"/>
      <c r="M16" s="1416" t="s">
        <v>752</v>
      </c>
      <c r="N16" s="1416" t="s">
        <v>782</v>
      </c>
      <c r="P16" s="1785"/>
      <c r="Q16" s="646"/>
      <c r="R16" s="646"/>
    </row>
    <row r="17" spans="1:25" ht="11.25" customHeight="1">
      <c r="A17" s="12"/>
      <c r="B17" s="859" t="s">
        <v>736</v>
      </c>
      <c r="C17" s="1224" t="s">
        <v>1504</v>
      </c>
      <c r="D17" s="1225">
        <v>464346.22375900001</v>
      </c>
      <c r="E17" s="1225">
        <v>69441.764422000007</v>
      </c>
      <c r="F17" s="1225"/>
      <c r="G17" s="1226"/>
      <c r="H17" s="1226"/>
      <c r="I17" s="1226"/>
      <c r="J17" s="1225">
        <v>2795714.2673140001</v>
      </c>
      <c r="K17" s="1225">
        <v>388864.17084199999</v>
      </c>
      <c r="L17" s="1225"/>
      <c r="M17" s="1226"/>
      <c r="N17" s="1226"/>
      <c r="P17" s="1786"/>
      <c r="Q17" s="646"/>
      <c r="R17" s="1787"/>
      <c r="S17" s="627"/>
      <c r="T17" s="628"/>
      <c r="U17" s="628"/>
      <c r="V17" s="627"/>
      <c r="W17" s="627"/>
      <c r="X17" s="628"/>
      <c r="Y17" s="628"/>
    </row>
    <row r="18" spans="1:25" ht="11.25" customHeight="1">
      <c r="A18" s="12"/>
      <c r="B18" s="860" t="s">
        <v>740</v>
      </c>
      <c r="C18" s="1221" t="s">
        <v>1505</v>
      </c>
      <c r="D18" s="630">
        <v>27.349882000000001</v>
      </c>
      <c r="E18" s="630"/>
      <c r="F18" s="630"/>
      <c r="G18" s="630">
        <v>27.349882000000001</v>
      </c>
      <c r="H18" s="630"/>
      <c r="I18" s="630"/>
      <c r="J18" s="630">
        <v>10038.481822</v>
      </c>
      <c r="K18" s="630">
        <v>2147.9707429999999</v>
      </c>
      <c r="L18" s="630"/>
      <c r="M18" s="630">
        <v>10038.481822</v>
      </c>
      <c r="N18" s="630">
        <v>2147.9707429999999</v>
      </c>
      <c r="P18" s="646"/>
      <c r="Q18" s="646"/>
      <c r="R18" s="1788"/>
      <c r="S18" s="628"/>
      <c r="T18" s="628"/>
      <c r="U18" s="628"/>
      <c r="V18" s="627"/>
      <c r="W18" s="628"/>
      <c r="X18" s="628"/>
      <c r="Y18" s="628"/>
    </row>
    <row r="19" spans="1:25" ht="11.25" customHeight="1">
      <c r="A19" s="12"/>
      <c r="B19" s="860" t="s">
        <v>742</v>
      </c>
      <c r="C19" s="370" t="s">
        <v>781</v>
      </c>
      <c r="D19" s="630">
        <v>35216.559454999995</v>
      </c>
      <c r="E19" s="630">
        <v>35216.559454999995</v>
      </c>
      <c r="F19" s="630"/>
      <c r="G19" s="630">
        <v>35216.559454999995</v>
      </c>
      <c r="H19" s="630">
        <v>35216.559454999995</v>
      </c>
      <c r="I19" s="630"/>
      <c r="J19" s="630">
        <v>382577.70973400003</v>
      </c>
      <c r="K19" s="630">
        <v>243826.88662500001</v>
      </c>
      <c r="L19" s="630"/>
      <c r="M19" s="630">
        <v>382577.70973400003</v>
      </c>
      <c r="N19" s="630">
        <v>243826.88662500001</v>
      </c>
      <c r="P19" s="646"/>
      <c r="Q19" s="646"/>
      <c r="R19" s="1788"/>
      <c r="S19" s="628"/>
      <c r="T19" s="628"/>
      <c r="U19" s="628"/>
      <c r="V19" s="628"/>
      <c r="W19" s="628"/>
      <c r="X19" s="628"/>
      <c r="Y19" s="628"/>
    </row>
    <row r="20" spans="1:25" ht="11.25" customHeight="1">
      <c r="A20" s="12"/>
      <c r="B20" s="861" t="s">
        <v>744</v>
      </c>
      <c r="C20" s="401" t="s">
        <v>1506</v>
      </c>
      <c r="D20" s="631">
        <v>638.05648899999994</v>
      </c>
      <c r="E20" s="631">
        <v>638.05648899999994</v>
      </c>
      <c r="F20" s="631"/>
      <c r="G20" s="631">
        <v>638.05648899999994</v>
      </c>
      <c r="H20" s="631">
        <v>638.05648899999994</v>
      </c>
      <c r="I20" s="631"/>
      <c r="J20" s="631">
        <v>68387.486051</v>
      </c>
      <c r="K20" s="631">
        <v>67902.796533999994</v>
      </c>
      <c r="L20" s="631"/>
      <c r="M20" s="631">
        <v>68387.486051</v>
      </c>
      <c r="N20" s="631">
        <v>67902.796533999994</v>
      </c>
      <c r="P20" s="646"/>
      <c r="Q20" s="646"/>
      <c r="R20" s="1788"/>
      <c r="S20" s="627"/>
      <c r="T20" s="627"/>
      <c r="U20" s="627"/>
      <c r="V20" s="627"/>
      <c r="W20" s="627"/>
      <c r="X20" s="627"/>
      <c r="Y20" s="627"/>
    </row>
    <row r="21" spans="1:25" ht="11.25" customHeight="1">
      <c r="A21" s="12"/>
      <c r="B21" s="861" t="s">
        <v>746</v>
      </c>
      <c r="C21" s="401" t="s">
        <v>1507</v>
      </c>
      <c r="D21" s="631"/>
      <c r="E21" s="631"/>
      <c r="F21" s="631"/>
      <c r="G21" s="631"/>
      <c r="H21" s="631"/>
      <c r="I21" s="631"/>
      <c r="J21" s="631"/>
      <c r="K21" s="631"/>
      <c r="L21" s="631"/>
      <c r="M21" s="631"/>
      <c r="N21" s="631"/>
      <c r="P21" s="1789"/>
      <c r="Q21" s="646"/>
      <c r="R21" s="1788"/>
      <c r="S21" s="628"/>
      <c r="T21" s="628"/>
      <c r="U21" s="628"/>
      <c r="V21" s="627"/>
      <c r="W21" s="627"/>
      <c r="X21" s="627"/>
      <c r="Y21" s="627"/>
    </row>
    <row r="22" spans="1:25" ht="11.25" customHeight="1">
      <c r="A22" s="12"/>
      <c r="B22" s="861" t="s">
        <v>748</v>
      </c>
      <c r="C22" s="401" t="s">
        <v>1508</v>
      </c>
      <c r="D22" s="631">
        <v>3440.460079</v>
      </c>
      <c r="E22" s="631">
        <v>3440.460079</v>
      </c>
      <c r="F22" s="631"/>
      <c r="G22" s="631">
        <v>3440.460079</v>
      </c>
      <c r="H22" s="631">
        <v>3440.460079</v>
      </c>
      <c r="I22" s="631"/>
      <c r="J22" s="631">
        <v>166091.487203</v>
      </c>
      <c r="K22" s="631">
        <v>40124.633259000002</v>
      </c>
      <c r="L22" s="631"/>
      <c r="M22" s="631">
        <v>166091.487203</v>
      </c>
      <c r="N22" s="631">
        <v>40124.633259000002</v>
      </c>
      <c r="P22" s="646"/>
      <c r="Q22" s="646"/>
      <c r="R22" s="1788"/>
      <c r="S22" s="628"/>
      <c r="T22" s="628"/>
      <c r="U22" s="628"/>
      <c r="V22" s="628"/>
      <c r="W22" s="628"/>
      <c r="X22" s="628"/>
      <c r="Y22" s="628"/>
    </row>
    <row r="23" spans="1:25" ht="11.25" customHeight="1">
      <c r="A23" s="12"/>
      <c r="B23" s="861" t="s">
        <v>750</v>
      </c>
      <c r="C23" s="401" t="s">
        <v>1509</v>
      </c>
      <c r="D23" s="631">
        <v>28203.706499</v>
      </c>
      <c r="E23" s="631">
        <v>28203.706499</v>
      </c>
      <c r="F23" s="631"/>
      <c r="G23" s="631">
        <v>28203.706499</v>
      </c>
      <c r="H23" s="631">
        <v>28203.706499</v>
      </c>
      <c r="I23" s="631"/>
      <c r="J23" s="631">
        <v>194455.929347</v>
      </c>
      <c r="K23" s="631">
        <v>189930.00020100002</v>
      </c>
      <c r="L23" s="631"/>
      <c r="M23" s="631">
        <v>194455.929347</v>
      </c>
      <c r="N23" s="631">
        <v>189930.00020100002</v>
      </c>
      <c r="P23" s="646"/>
      <c r="Q23" s="646"/>
      <c r="R23" s="1788"/>
      <c r="S23" s="628"/>
      <c r="T23" s="628"/>
      <c r="U23" s="628"/>
      <c r="V23" s="627"/>
      <c r="W23" s="627"/>
      <c r="X23" s="627"/>
      <c r="Y23" s="627"/>
    </row>
    <row r="24" spans="1:25" ht="11.25" customHeight="1">
      <c r="A24" s="12"/>
      <c r="B24" s="861" t="s">
        <v>752</v>
      </c>
      <c r="C24" s="401" t="s">
        <v>1510</v>
      </c>
      <c r="D24" s="631">
        <v>3572.3928769999998</v>
      </c>
      <c r="E24" s="631">
        <v>3572.3928769999998</v>
      </c>
      <c r="F24" s="631"/>
      <c r="G24" s="631">
        <v>3572.3928769999998</v>
      </c>
      <c r="H24" s="631">
        <v>3572.3928769999998</v>
      </c>
      <c r="I24" s="631"/>
      <c r="J24" s="631">
        <v>22030.287848</v>
      </c>
      <c r="K24" s="631">
        <v>13772.253164999998</v>
      </c>
      <c r="L24" s="631"/>
      <c r="M24" s="631">
        <v>22030.287848</v>
      </c>
      <c r="N24" s="631">
        <v>13772.253164999998</v>
      </c>
      <c r="P24" s="646"/>
      <c r="Q24" s="646"/>
      <c r="R24" s="1788"/>
      <c r="S24" s="627"/>
      <c r="T24" s="627"/>
      <c r="U24" s="627"/>
      <c r="V24" s="627"/>
      <c r="W24" s="627"/>
      <c r="X24" s="627"/>
      <c r="Y24" s="627"/>
    </row>
    <row r="25" spans="1:25" ht="11.25" customHeight="1">
      <c r="A25" s="12"/>
      <c r="B25" s="1426" t="s">
        <v>784</v>
      </c>
      <c r="C25" s="1427" t="s">
        <v>441</v>
      </c>
      <c r="D25" s="1428">
        <v>429102.31442199997</v>
      </c>
      <c r="E25" s="1428">
        <v>34225.204966999998</v>
      </c>
      <c r="F25" s="1428"/>
      <c r="G25" s="1429"/>
      <c r="H25" s="1429"/>
      <c r="I25" s="1429"/>
      <c r="J25" s="1428">
        <v>2403098.0757579999</v>
      </c>
      <c r="K25" s="1428">
        <v>142889.313474</v>
      </c>
      <c r="L25" s="1428"/>
      <c r="M25" s="1429"/>
      <c r="N25" s="1429"/>
      <c r="P25" s="646"/>
      <c r="Q25" s="646"/>
      <c r="R25" s="1788"/>
      <c r="S25" s="628"/>
      <c r="T25" s="628"/>
      <c r="U25" s="628"/>
      <c r="V25" s="628"/>
      <c r="W25" s="628"/>
      <c r="X25" s="628"/>
      <c r="Y25" s="628"/>
    </row>
    <row r="26" spans="1:25" ht="11.25" customHeight="1">
      <c r="A26" s="12"/>
      <c r="B26" s="629"/>
      <c r="C26" s="1227"/>
      <c r="D26" s="632"/>
      <c r="E26" s="632"/>
      <c r="F26" s="632"/>
      <c r="G26" s="1228"/>
      <c r="H26" s="1228"/>
      <c r="I26" s="1228"/>
      <c r="J26" s="633"/>
      <c r="K26" s="633"/>
      <c r="L26" s="633"/>
      <c r="M26" s="1228"/>
      <c r="N26" s="1228"/>
      <c r="P26" s="646"/>
      <c r="Q26" s="646"/>
      <c r="R26" s="1787"/>
      <c r="S26" s="628"/>
      <c r="T26" s="628"/>
      <c r="U26" s="628"/>
      <c r="V26" s="627"/>
      <c r="W26" s="628"/>
      <c r="X26" s="628"/>
      <c r="Y26" s="628"/>
    </row>
    <row r="27" spans="1:25" ht="11.25" customHeight="1">
      <c r="A27" s="23"/>
      <c r="P27" s="646"/>
      <c r="Q27" s="646"/>
      <c r="R27" s="646"/>
    </row>
    <row r="28" spans="1:25" s="367" customFormat="1" ht="11.25" customHeight="1">
      <c r="A28" s="12"/>
      <c r="B28" s="620" t="s">
        <v>287</v>
      </c>
      <c r="C28" s="618"/>
      <c r="D28" s="2599" t="s">
        <v>1494</v>
      </c>
      <c r="E28" s="2446"/>
      <c r="F28" s="621"/>
      <c r="G28" s="2600" t="s">
        <v>1495</v>
      </c>
      <c r="H28" s="2601"/>
      <c r="I28" s="1223"/>
      <c r="J28" s="2599" t="s">
        <v>1496</v>
      </c>
      <c r="K28" s="2446"/>
      <c r="L28" s="621"/>
      <c r="M28" s="2602" t="s">
        <v>1497</v>
      </c>
      <c r="N28" s="2446"/>
      <c r="P28" s="646"/>
      <c r="Q28" s="646"/>
      <c r="R28" s="646"/>
    </row>
    <row r="29" spans="1:25" s="367" customFormat="1" ht="11.25" customHeight="1">
      <c r="A29" s="12"/>
      <c r="B29" s="622"/>
      <c r="C29" s="618"/>
      <c r="D29" s="621"/>
      <c r="E29" s="623" t="s">
        <v>1498</v>
      </c>
      <c r="F29" s="621"/>
      <c r="G29" s="1223"/>
      <c r="H29" s="623" t="s">
        <v>1498</v>
      </c>
      <c r="I29" s="1223"/>
      <c r="J29" s="621"/>
      <c r="L29" s="621"/>
      <c r="M29" s="1223"/>
      <c r="O29" s="646"/>
      <c r="P29" s="646"/>
      <c r="Q29" s="646"/>
      <c r="R29" s="646"/>
    </row>
    <row r="30" spans="1:25" s="367" customFormat="1" ht="11.25" customHeight="1">
      <c r="A30" s="12"/>
      <c r="B30" s="622"/>
      <c r="C30" s="618"/>
      <c r="D30" s="621"/>
      <c r="E30" s="623" t="s">
        <v>1499</v>
      </c>
      <c r="F30" s="621"/>
      <c r="G30" s="1223"/>
      <c r="H30" s="623" t="s">
        <v>1499</v>
      </c>
      <c r="I30" s="1223"/>
      <c r="J30" s="621"/>
      <c r="K30" s="623" t="s">
        <v>1500</v>
      </c>
      <c r="L30" s="621"/>
      <c r="M30" s="1223"/>
      <c r="N30" s="623" t="s">
        <v>1500</v>
      </c>
      <c r="O30" s="646"/>
      <c r="P30" s="646"/>
      <c r="Q30" s="646"/>
      <c r="R30" s="646"/>
    </row>
    <row r="31" spans="1:25" s="367" customFormat="1" ht="11.25" customHeight="1">
      <c r="A31" s="12"/>
      <c r="B31" s="618"/>
      <c r="D31" s="624"/>
      <c r="E31" s="623" t="s">
        <v>1501</v>
      </c>
      <c r="F31" s="623"/>
      <c r="G31" s="625"/>
      <c r="H31" s="623" t="s">
        <v>1502</v>
      </c>
      <c r="I31" s="623"/>
      <c r="J31" s="624"/>
      <c r="K31" s="623" t="s">
        <v>1503</v>
      </c>
      <c r="L31" s="623"/>
      <c r="M31" s="624"/>
      <c r="N31" s="623" t="s">
        <v>1503</v>
      </c>
      <c r="O31" s="646"/>
      <c r="P31" s="646"/>
      <c r="Q31" s="646"/>
      <c r="R31" s="646"/>
    </row>
    <row r="32" spans="1:25" s="367" customFormat="1" ht="11.25" customHeight="1">
      <c r="A32" s="12"/>
      <c r="B32" s="1423" t="s">
        <v>286</v>
      </c>
      <c r="C32" s="1424"/>
      <c r="D32" s="1416" t="s">
        <v>736</v>
      </c>
      <c r="E32" s="1416" t="s">
        <v>740</v>
      </c>
      <c r="F32" s="1425"/>
      <c r="G32" s="1416" t="s">
        <v>742</v>
      </c>
      <c r="H32" s="1416" t="s">
        <v>744</v>
      </c>
      <c r="I32" s="1425"/>
      <c r="J32" s="1416" t="s">
        <v>746</v>
      </c>
      <c r="K32" s="1416" t="s">
        <v>750</v>
      </c>
      <c r="L32" s="1425"/>
      <c r="M32" s="1416" t="s">
        <v>752</v>
      </c>
      <c r="N32" s="1416" t="s">
        <v>782</v>
      </c>
      <c r="O32" s="646"/>
      <c r="P32" s="626"/>
    </row>
    <row r="33" spans="1:25" ht="11.25" customHeight="1">
      <c r="A33" s="12"/>
      <c r="B33" s="859" t="s">
        <v>736</v>
      </c>
      <c r="C33" s="1224" t="s">
        <v>1504</v>
      </c>
      <c r="D33" s="1225">
        <v>408770.21326599998</v>
      </c>
      <c r="E33" s="1225">
        <v>72003.573409999997</v>
      </c>
      <c r="F33" s="1225"/>
      <c r="G33" s="1226"/>
      <c r="H33" s="1226"/>
      <c r="I33" s="1226"/>
      <c r="J33" s="1225">
        <v>2704721.5063299998</v>
      </c>
      <c r="K33" s="1225">
        <v>645263.48018499999</v>
      </c>
      <c r="L33" s="1225"/>
      <c r="M33" s="1226"/>
      <c r="N33" s="1226"/>
      <c r="O33" s="646"/>
      <c r="R33" s="627"/>
      <c r="S33" s="627"/>
      <c r="T33" s="628"/>
      <c r="U33" s="628"/>
      <c r="V33" s="627"/>
      <c r="W33" s="627"/>
      <c r="X33" s="628"/>
      <c r="Y33" s="628"/>
    </row>
    <row r="34" spans="1:25" ht="11.25" customHeight="1">
      <c r="A34" s="12"/>
      <c r="B34" s="860" t="s">
        <v>740</v>
      </c>
      <c r="C34" s="1221" t="s">
        <v>1505</v>
      </c>
      <c r="D34" s="630">
        <v>362.35580200000004</v>
      </c>
      <c r="E34" s="630"/>
      <c r="F34" s="630"/>
      <c r="G34" s="630">
        <v>362.35580200000004</v>
      </c>
      <c r="H34" s="630"/>
      <c r="I34" s="630"/>
      <c r="J34" s="630">
        <v>6099.5099769999997</v>
      </c>
      <c r="K34" s="630"/>
      <c r="L34" s="630"/>
      <c r="M34" s="630">
        <v>6099.5099769999997</v>
      </c>
      <c r="N34" s="630"/>
      <c r="O34" s="646"/>
      <c r="R34" s="628"/>
      <c r="S34" s="628"/>
      <c r="T34" s="628"/>
      <c r="U34" s="628"/>
      <c r="V34" s="627"/>
      <c r="W34" s="628"/>
      <c r="X34" s="628"/>
      <c r="Y34" s="628"/>
    </row>
    <row r="35" spans="1:25" ht="11.25" customHeight="1">
      <c r="A35" s="12"/>
      <c r="B35" s="860" t="s">
        <v>742</v>
      </c>
      <c r="C35" s="370" t="s">
        <v>781</v>
      </c>
      <c r="D35" s="630">
        <v>35661.107788999994</v>
      </c>
      <c r="E35" s="630">
        <v>34754.641614</v>
      </c>
      <c r="F35" s="630"/>
      <c r="G35" s="630">
        <v>35661.107788999994</v>
      </c>
      <c r="H35" s="630">
        <v>34754.641614</v>
      </c>
      <c r="I35" s="630"/>
      <c r="J35" s="630">
        <v>365479.30757099995</v>
      </c>
      <c r="K35" s="630">
        <v>341841.84950300003</v>
      </c>
      <c r="L35" s="630"/>
      <c r="M35" s="630">
        <v>365479.30757099995</v>
      </c>
      <c r="N35" s="630">
        <v>341841.84950300003</v>
      </c>
      <c r="O35" s="646"/>
      <c r="R35" s="628"/>
      <c r="S35" s="628"/>
      <c r="T35" s="628"/>
      <c r="U35" s="628"/>
      <c r="V35" s="628"/>
      <c r="W35" s="628"/>
      <c r="X35" s="628"/>
      <c r="Y35" s="628"/>
    </row>
    <row r="36" spans="1:25" ht="11.25" customHeight="1">
      <c r="A36" s="12"/>
      <c r="B36" s="861" t="s">
        <v>744</v>
      </c>
      <c r="C36" s="401" t="s">
        <v>1506</v>
      </c>
      <c r="D36" s="631">
        <v>837.44828000000007</v>
      </c>
      <c r="E36" s="631"/>
      <c r="F36" s="631"/>
      <c r="G36" s="631">
        <v>837.44828000000007</v>
      </c>
      <c r="H36" s="631"/>
      <c r="I36" s="631"/>
      <c r="J36" s="631">
        <v>60224.553289999996</v>
      </c>
      <c r="K36" s="631">
        <v>55826.168777999999</v>
      </c>
      <c r="L36" s="631"/>
      <c r="M36" s="631">
        <v>60224.553289999996</v>
      </c>
      <c r="N36" s="631">
        <v>55826.168777999999</v>
      </c>
      <c r="O36" s="646"/>
      <c r="R36" s="628"/>
      <c r="S36" s="627"/>
      <c r="T36" s="627"/>
      <c r="U36" s="627"/>
      <c r="V36" s="627"/>
      <c r="W36" s="627"/>
      <c r="X36" s="627"/>
      <c r="Y36" s="627"/>
    </row>
    <row r="37" spans="1:25" ht="11.25" customHeight="1">
      <c r="A37" s="12"/>
      <c r="B37" s="861" t="s">
        <v>746</v>
      </c>
      <c r="C37" s="401" t="s">
        <v>1507</v>
      </c>
      <c r="D37" s="631"/>
      <c r="E37" s="631"/>
      <c r="F37" s="631"/>
      <c r="G37" s="631"/>
      <c r="H37" s="631"/>
      <c r="I37" s="631"/>
      <c r="J37" s="631"/>
      <c r="K37" s="631"/>
      <c r="L37" s="631"/>
      <c r="M37" s="631"/>
      <c r="N37" s="631"/>
      <c r="O37" s="646"/>
      <c r="R37" s="628"/>
      <c r="S37" s="628"/>
      <c r="T37" s="628"/>
      <c r="U37" s="628"/>
      <c r="V37" s="627"/>
      <c r="W37" s="627"/>
      <c r="X37" s="627"/>
      <c r="Y37" s="627"/>
    </row>
    <row r="38" spans="1:25" ht="11.25" customHeight="1">
      <c r="A38" s="12"/>
      <c r="B38" s="861" t="s">
        <v>748</v>
      </c>
      <c r="C38" s="401" t="s">
        <v>1508</v>
      </c>
      <c r="D38" s="631">
        <v>12932.553022</v>
      </c>
      <c r="E38" s="631">
        <v>12932.553022</v>
      </c>
      <c r="F38" s="631"/>
      <c r="G38" s="631">
        <v>12932.553022</v>
      </c>
      <c r="H38" s="631">
        <v>12932.553022</v>
      </c>
      <c r="I38" s="631"/>
      <c r="J38" s="631">
        <v>61993.682072999996</v>
      </c>
      <c r="K38" s="631">
        <v>50462.597715000004</v>
      </c>
      <c r="L38" s="631"/>
      <c r="M38" s="631">
        <v>61993.682072999996</v>
      </c>
      <c r="N38" s="631">
        <v>50462.597715000004</v>
      </c>
      <c r="O38" s="646"/>
      <c r="R38" s="628"/>
      <c r="S38" s="628"/>
      <c r="T38" s="628"/>
      <c r="U38" s="628"/>
      <c r="V38" s="628"/>
      <c r="W38" s="628"/>
      <c r="X38" s="628"/>
      <c r="Y38" s="628"/>
    </row>
    <row r="39" spans="1:25" ht="11.25" customHeight="1">
      <c r="A39" s="12"/>
      <c r="B39" s="861" t="s">
        <v>750</v>
      </c>
      <c r="C39" s="401" t="s">
        <v>1509</v>
      </c>
      <c r="D39" s="631">
        <v>19379.764447999998</v>
      </c>
      <c r="E39" s="631">
        <v>18536.834375999999</v>
      </c>
      <c r="F39" s="631"/>
      <c r="G39" s="631">
        <v>19379.764447999998</v>
      </c>
      <c r="H39" s="631">
        <v>18536.834375999999</v>
      </c>
      <c r="I39" s="631"/>
      <c r="J39" s="631">
        <v>174770.70361000003</v>
      </c>
      <c r="K39" s="631">
        <v>164206.87222999998</v>
      </c>
      <c r="L39" s="631"/>
      <c r="M39" s="631">
        <v>174770.70361000003</v>
      </c>
      <c r="N39" s="631">
        <v>164206.87222999998</v>
      </c>
      <c r="O39" s="646"/>
      <c r="R39" s="628"/>
      <c r="S39" s="628"/>
      <c r="T39" s="628"/>
      <c r="U39" s="628"/>
      <c r="V39" s="627"/>
      <c r="W39" s="627"/>
      <c r="X39" s="627"/>
      <c r="Y39" s="627"/>
    </row>
    <row r="40" spans="1:25" ht="11.25" customHeight="1">
      <c r="A40" s="12"/>
      <c r="B40" s="861" t="s">
        <v>752</v>
      </c>
      <c r="C40" s="401" t="s">
        <v>1510</v>
      </c>
      <c r="D40" s="631">
        <v>3348.7903190000002</v>
      </c>
      <c r="E40" s="631">
        <v>3285.2542170000002</v>
      </c>
      <c r="F40" s="631"/>
      <c r="G40" s="631">
        <v>3348.7903190000002</v>
      </c>
      <c r="H40" s="631">
        <v>3285.2542170000002</v>
      </c>
      <c r="I40" s="631"/>
      <c r="J40" s="631">
        <v>7203.0296550000003</v>
      </c>
      <c r="K40" s="631">
        <v>5775.1813789999997</v>
      </c>
      <c r="L40" s="631"/>
      <c r="M40" s="631">
        <v>7203.0296550000003</v>
      </c>
      <c r="N40" s="631">
        <v>5775.1813789999997</v>
      </c>
      <c r="O40" s="646"/>
      <c r="R40" s="628"/>
      <c r="S40" s="627"/>
      <c r="T40" s="627"/>
      <c r="U40" s="627"/>
      <c r="V40" s="627"/>
      <c r="W40" s="627"/>
      <c r="X40" s="627"/>
      <c r="Y40" s="627"/>
    </row>
    <row r="41" spans="1:25" ht="11.25" customHeight="1">
      <c r="A41" s="12"/>
      <c r="B41" s="1426" t="s">
        <v>784</v>
      </c>
      <c r="C41" s="1427" t="s">
        <v>441</v>
      </c>
      <c r="D41" s="1428">
        <v>372746.74967500003</v>
      </c>
      <c r="E41" s="1428">
        <v>37248.931795999997</v>
      </c>
      <c r="F41" s="1428"/>
      <c r="G41" s="1429"/>
      <c r="H41" s="1429"/>
      <c r="I41" s="1429"/>
      <c r="J41" s="1428">
        <v>2333142.688782</v>
      </c>
      <c r="K41" s="1428">
        <v>303421.63068199996</v>
      </c>
      <c r="L41" s="1428"/>
      <c r="M41" s="1429"/>
      <c r="N41" s="1429"/>
      <c r="O41" s="646"/>
      <c r="R41" s="628"/>
      <c r="S41" s="628"/>
      <c r="T41" s="628"/>
      <c r="U41" s="628"/>
      <c r="V41" s="628"/>
      <c r="W41" s="628"/>
      <c r="X41" s="628"/>
      <c r="Y41" s="628"/>
    </row>
    <row r="42" spans="1:25">
      <c r="B42" s="667"/>
      <c r="C42" s="668"/>
      <c r="D42" s="665"/>
      <c r="E42" s="665"/>
      <c r="F42" s="665"/>
      <c r="G42" s="669"/>
      <c r="H42" s="669"/>
      <c r="I42" s="669"/>
      <c r="J42" s="665"/>
      <c r="K42" s="665"/>
      <c r="L42" s="665"/>
      <c r="M42" s="669"/>
      <c r="N42" s="669"/>
      <c r="O42" s="646"/>
    </row>
    <row r="44" spans="1:25">
      <c r="B44" s="367"/>
      <c r="C44" s="367"/>
      <c r="D44" s="367"/>
      <c r="E44" s="367"/>
      <c r="F44" s="367"/>
      <c r="G44" s="367"/>
      <c r="H44" s="367"/>
      <c r="I44" s="367"/>
      <c r="J44" s="367"/>
      <c r="K44" s="367"/>
      <c r="L44" s="367"/>
    </row>
    <row r="45" spans="1:25">
      <c r="B45" s="367"/>
      <c r="C45" s="367"/>
      <c r="D45" s="367"/>
      <c r="E45" s="367"/>
      <c r="F45" s="367"/>
      <c r="G45" s="367"/>
      <c r="H45" s="367"/>
      <c r="I45" s="367"/>
      <c r="J45" s="367"/>
      <c r="K45" s="367"/>
      <c r="L45" s="367"/>
    </row>
    <row r="55" spans="14:34">
      <c r="N55" s="646"/>
      <c r="O55" s="646"/>
      <c r="P55" s="646"/>
      <c r="Q55" s="646"/>
      <c r="R55" s="646"/>
      <c r="S55" s="646"/>
      <c r="T55" s="646"/>
      <c r="U55" s="646"/>
      <c r="V55" s="646"/>
      <c r="W55" s="646"/>
      <c r="X55" s="646"/>
      <c r="Y55" s="646"/>
      <c r="Z55" s="646"/>
      <c r="AA55" s="646"/>
      <c r="AB55" s="646"/>
      <c r="AC55" s="646"/>
      <c r="AD55" s="646"/>
      <c r="AE55" s="646"/>
      <c r="AF55" s="646"/>
      <c r="AG55" s="646"/>
      <c r="AH55" s="646"/>
    </row>
    <row r="56" spans="14:34" ht="12.75">
      <c r="N56" s="646"/>
      <c r="O56" s="2373"/>
      <c r="P56" s="2373"/>
      <c r="Q56" s="2373"/>
      <c r="R56" s="2373"/>
      <c r="S56" s="2373"/>
      <c r="T56" s="2373"/>
      <c r="U56" s="2373"/>
      <c r="V56" s="2373"/>
      <c r="W56" s="2373"/>
      <c r="X56" s="12"/>
      <c r="Y56" s="12"/>
      <c r="Z56" s="12"/>
      <c r="AA56" s="12"/>
      <c r="AB56" s="646"/>
      <c r="AC56" s="646"/>
      <c r="AD56" s="646"/>
      <c r="AE56" s="646"/>
      <c r="AF56" s="646"/>
      <c r="AG56" s="646"/>
      <c r="AH56" s="646"/>
    </row>
    <row r="57" spans="14:34" ht="12.75">
      <c r="N57" s="646"/>
      <c r="O57" s="7"/>
      <c r="P57" s="7"/>
      <c r="Q57" s="8"/>
      <c r="R57" s="8"/>
      <c r="S57" s="8"/>
      <c r="T57" s="9"/>
      <c r="U57" s="9"/>
      <c r="V57" s="9"/>
      <c r="W57" s="9"/>
      <c r="X57" s="10"/>
      <c r="Y57" s="10"/>
      <c r="Z57" s="7"/>
      <c r="AA57" s="7"/>
      <c r="AB57" s="646"/>
      <c r="AC57" s="646"/>
      <c r="AD57" s="646"/>
      <c r="AE57" s="646"/>
      <c r="AF57" s="646"/>
      <c r="AG57" s="646"/>
      <c r="AH57" s="646"/>
    </row>
    <row r="58" spans="14:34" ht="15.75">
      <c r="N58" s="646"/>
      <c r="O58" s="969"/>
      <c r="P58" s="1520"/>
      <c r="Q58" s="6"/>
      <c r="R58" s="6"/>
      <c r="S58" s="6"/>
      <c r="T58" s="6"/>
      <c r="U58" s="6"/>
      <c r="V58" s="6"/>
      <c r="W58" s="6"/>
      <c r="X58" s="6"/>
      <c r="Y58" s="6"/>
      <c r="Z58" s="6"/>
      <c r="AA58" s="6"/>
      <c r="AB58" s="646"/>
      <c r="AC58" s="646"/>
      <c r="AD58" s="646"/>
      <c r="AE58" s="646"/>
      <c r="AF58" s="646"/>
      <c r="AG58" s="646"/>
      <c r="AH58" s="646"/>
    </row>
    <row r="59" spans="14:34" ht="15.75">
      <c r="N59" s="646"/>
      <c r="O59" s="14"/>
      <c r="P59" s="1520"/>
      <c r="Q59" s="6"/>
      <c r="R59" s="6"/>
      <c r="S59" s="6"/>
      <c r="T59" s="6"/>
      <c r="U59" s="6"/>
      <c r="V59" s="6"/>
      <c r="W59" s="6"/>
      <c r="X59" s="6"/>
      <c r="Y59" s="6"/>
      <c r="Z59" s="6"/>
      <c r="AA59" s="6"/>
      <c r="AB59" s="646"/>
      <c r="AC59" s="646"/>
      <c r="AD59" s="646"/>
      <c r="AE59" s="646"/>
      <c r="AF59" s="646"/>
      <c r="AG59" s="646"/>
      <c r="AH59" s="646"/>
    </row>
    <row r="60" spans="14:34">
      <c r="N60" s="646"/>
      <c r="O60" s="2597"/>
      <c r="P60" s="2597"/>
      <c r="Q60" s="2597"/>
      <c r="R60" s="2597"/>
      <c r="S60" s="2597"/>
      <c r="T60" s="2597"/>
      <c r="U60" s="2597"/>
      <c r="V60" s="2597"/>
      <c r="W60" s="2597"/>
      <c r="X60" s="2597"/>
      <c r="Y60" s="2597"/>
      <c r="Z60" s="2597"/>
      <c r="AA60" s="2597"/>
      <c r="AB60" s="646"/>
      <c r="AC60" s="646"/>
      <c r="AD60" s="646"/>
      <c r="AE60" s="646"/>
      <c r="AF60" s="646"/>
      <c r="AG60" s="646"/>
      <c r="AH60" s="646"/>
    </row>
    <row r="61" spans="14:34">
      <c r="N61" s="646"/>
      <c r="O61" s="2598"/>
      <c r="P61" s="2598"/>
      <c r="Q61" s="2598"/>
      <c r="R61" s="2598"/>
      <c r="S61" s="2598"/>
      <c r="T61" s="2598"/>
      <c r="U61" s="2598"/>
      <c r="V61" s="2598"/>
      <c r="W61" s="2598"/>
      <c r="X61" s="2598"/>
      <c r="Y61" s="2598"/>
      <c r="Z61" s="2598"/>
      <c r="AA61" s="2598"/>
      <c r="AB61" s="646"/>
      <c r="AC61" s="646"/>
      <c r="AD61" s="646"/>
      <c r="AE61" s="646"/>
      <c r="AF61" s="646"/>
      <c r="AG61" s="646"/>
      <c r="AH61" s="646"/>
    </row>
    <row r="62" spans="14:34">
      <c r="N62" s="646"/>
      <c r="O62" s="646"/>
      <c r="P62" s="1518"/>
      <c r="Q62" s="1518"/>
      <c r="R62" s="1521"/>
      <c r="S62" s="1521"/>
      <c r="T62" s="1521"/>
      <c r="U62" s="1521"/>
      <c r="V62" s="1521"/>
      <c r="W62" s="1521"/>
      <c r="X62" s="1521"/>
      <c r="Y62" s="1521"/>
      <c r="Z62" s="1521"/>
      <c r="AA62" s="1521"/>
      <c r="AB62" s="646"/>
      <c r="AC62" s="646"/>
      <c r="AD62" s="646"/>
      <c r="AE62" s="646"/>
      <c r="AF62" s="646"/>
      <c r="AG62" s="646"/>
      <c r="AH62" s="646"/>
    </row>
    <row r="63" spans="14:34">
      <c r="N63" s="646"/>
      <c r="O63" s="646"/>
      <c r="P63" s="646"/>
      <c r="Q63" s="646"/>
      <c r="R63" s="646"/>
      <c r="S63" s="646"/>
      <c r="T63" s="646"/>
      <c r="U63" s="646"/>
      <c r="V63" s="646"/>
      <c r="W63" s="646"/>
      <c r="X63" s="646"/>
      <c r="Y63" s="646"/>
      <c r="Z63" s="646"/>
      <c r="AA63" s="646"/>
      <c r="AB63" s="646"/>
      <c r="AC63" s="646"/>
      <c r="AD63" s="646"/>
      <c r="AE63" s="646"/>
      <c r="AF63" s="646"/>
      <c r="AG63" s="646"/>
      <c r="AH63" s="646"/>
    </row>
    <row r="64" spans="14:34">
      <c r="N64" s="646"/>
      <c r="O64" s="663"/>
      <c r="P64" s="1521"/>
      <c r="Q64" s="2594"/>
      <c r="R64" s="2594"/>
      <c r="S64" s="1522"/>
      <c r="T64" s="2595"/>
      <c r="U64" s="2595"/>
      <c r="V64" s="1523"/>
      <c r="W64" s="2594"/>
      <c r="X64" s="2594"/>
      <c r="Y64" s="1522"/>
      <c r="Z64" s="2596"/>
      <c r="AA64" s="2596"/>
      <c r="AB64" s="646"/>
      <c r="AC64" s="646"/>
      <c r="AD64" s="646"/>
      <c r="AE64" s="646"/>
      <c r="AF64" s="646"/>
      <c r="AG64" s="646"/>
      <c r="AH64" s="646"/>
    </row>
    <row r="65" spans="14:34">
      <c r="N65" s="646"/>
      <c r="O65" s="1524"/>
      <c r="P65" s="1521"/>
      <c r="Q65" s="1522"/>
      <c r="R65" s="664"/>
      <c r="S65" s="1522"/>
      <c r="T65" s="1523"/>
      <c r="U65" s="664"/>
      <c r="V65" s="1523"/>
      <c r="W65" s="1522"/>
      <c r="X65" s="646"/>
      <c r="Y65" s="1522"/>
      <c r="Z65" s="1523"/>
      <c r="AA65" s="646"/>
      <c r="AB65" s="646"/>
      <c r="AC65" s="646"/>
      <c r="AD65" s="646"/>
      <c r="AE65" s="646"/>
      <c r="AF65" s="646"/>
      <c r="AG65" s="646"/>
      <c r="AH65" s="646"/>
    </row>
    <row r="66" spans="14:34">
      <c r="N66" s="646"/>
      <c r="O66" s="1524"/>
      <c r="P66" s="1521"/>
      <c r="Q66" s="1522"/>
      <c r="R66" s="664"/>
      <c r="S66" s="1522"/>
      <c r="T66" s="1523"/>
      <c r="U66" s="664"/>
      <c r="V66" s="1523"/>
      <c r="W66" s="1522"/>
      <c r="X66" s="664"/>
      <c r="Y66" s="1522"/>
      <c r="Z66" s="1523"/>
      <c r="AA66" s="664"/>
      <c r="AB66" s="646"/>
      <c r="AC66" s="646"/>
      <c r="AD66" s="646"/>
      <c r="AE66" s="646"/>
      <c r="AF66" s="646"/>
      <c r="AG66" s="646"/>
      <c r="AH66" s="646"/>
    </row>
    <row r="67" spans="14:34">
      <c r="N67" s="646"/>
      <c r="O67" s="1521"/>
      <c r="P67" s="646"/>
      <c r="Q67" s="1525"/>
      <c r="R67" s="664"/>
      <c r="S67" s="664"/>
      <c r="T67" s="1519"/>
      <c r="U67" s="664"/>
      <c r="V67" s="664"/>
      <c r="W67" s="1525"/>
      <c r="X67" s="664"/>
      <c r="Y67" s="664"/>
      <c r="Z67" s="1525"/>
      <c r="AA67" s="664"/>
      <c r="AB67" s="646"/>
      <c r="AC67" s="646"/>
      <c r="AD67" s="646"/>
      <c r="AE67" s="646"/>
      <c r="AF67" s="646"/>
      <c r="AG67" s="646"/>
      <c r="AH67" s="646"/>
    </row>
    <row r="68" spans="14:34">
      <c r="N68" s="646"/>
      <c r="O68" s="1526"/>
      <c r="P68" s="1527"/>
      <c r="Q68" s="1528"/>
      <c r="R68" s="1528"/>
      <c r="S68" s="1528"/>
      <c r="T68" s="1528"/>
      <c r="U68" s="1528"/>
      <c r="V68" s="1528"/>
      <c r="W68" s="1528"/>
      <c r="X68" s="1528"/>
      <c r="Y68" s="1528"/>
      <c r="Z68" s="1528"/>
      <c r="AA68" s="1528"/>
      <c r="AB68" s="646"/>
      <c r="AC68" s="646"/>
      <c r="AD68" s="646"/>
      <c r="AE68" s="646"/>
      <c r="AF68" s="646"/>
      <c r="AG68" s="646"/>
      <c r="AH68" s="646"/>
    </row>
    <row r="69" spans="14:34">
      <c r="N69" s="646"/>
      <c r="O69" s="1529"/>
      <c r="P69" s="1530"/>
      <c r="Q69" s="645"/>
      <c r="R69" s="645"/>
      <c r="S69" s="645"/>
      <c r="T69" s="645"/>
      <c r="U69" s="645"/>
      <c r="V69" s="645"/>
      <c r="W69" s="645"/>
      <c r="X69" s="645"/>
      <c r="Y69" s="645"/>
      <c r="Z69" s="645"/>
      <c r="AA69" s="645"/>
      <c r="AB69" s="646"/>
      <c r="AC69" s="646"/>
      <c r="AD69" s="646"/>
      <c r="AE69" s="646"/>
      <c r="AF69" s="646"/>
      <c r="AG69" s="646"/>
      <c r="AH69" s="646"/>
    </row>
    <row r="70" spans="14:34">
      <c r="N70" s="646"/>
      <c r="O70" s="1531"/>
      <c r="P70" s="1520"/>
      <c r="Q70" s="645"/>
      <c r="R70" s="645"/>
      <c r="S70" s="645"/>
      <c r="T70" s="645"/>
      <c r="U70" s="645"/>
      <c r="V70" s="645"/>
      <c r="W70" s="645"/>
      <c r="X70" s="645"/>
      <c r="Y70" s="645"/>
      <c r="Z70" s="645"/>
      <c r="AA70" s="645"/>
      <c r="AB70" s="646"/>
      <c r="AC70" s="646"/>
      <c r="AD70" s="646"/>
      <c r="AE70" s="646"/>
      <c r="AF70" s="646"/>
      <c r="AG70" s="646"/>
      <c r="AH70" s="646"/>
    </row>
    <row r="71" spans="14:34">
      <c r="N71" s="646"/>
      <c r="O71" s="1531"/>
      <c r="P71" s="1520"/>
      <c r="Q71" s="645"/>
      <c r="R71" s="645"/>
      <c r="S71" s="645"/>
      <c r="T71" s="645"/>
      <c r="U71" s="645"/>
      <c r="V71" s="645"/>
      <c r="W71" s="645"/>
      <c r="X71" s="645"/>
      <c r="Y71" s="645"/>
      <c r="Z71" s="645"/>
      <c r="AA71" s="645"/>
      <c r="AB71" s="646"/>
      <c r="AC71" s="646"/>
      <c r="AD71" s="646"/>
      <c r="AE71" s="646"/>
      <c r="AF71" s="646"/>
      <c r="AG71" s="646"/>
      <c r="AH71" s="646"/>
    </row>
    <row r="72" spans="14:34">
      <c r="N72" s="646"/>
      <c r="O72" s="1532"/>
      <c r="P72" s="1533"/>
      <c r="Q72" s="665"/>
      <c r="R72" s="665"/>
      <c r="S72" s="665"/>
      <c r="T72" s="665"/>
      <c r="U72" s="665"/>
      <c r="V72" s="665"/>
      <c r="W72" s="665"/>
      <c r="X72" s="665"/>
      <c r="Y72" s="665"/>
      <c r="Z72" s="665"/>
      <c r="AA72" s="665"/>
      <c r="AB72" s="646"/>
      <c r="AC72" s="646"/>
      <c r="AD72" s="646"/>
      <c r="AE72" s="646"/>
      <c r="AF72" s="646"/>
      <c r="AG72" s="646"/>
      <c r="AH72" s="646"/>
    </row>
    <row r="73" spans="14:34">
      <c r="N73" s="646"/>
      <c r="O73" s="1532"/>
      <c r="P73" s="1533"/>
      <c r="Q73" s="665"/>
      <c r="R73" s="665"/>
      <c r="S73" s="665"/>
      <c r="T73" s="665"/>
      <c r="U73" s="665"/>
      <c r="V73" s="665"/>
      <c r="W73" s="665"/>
      <c r="X73" s="665"/>
      <c r="Y73" s="665"/>
      <c r="Z73" s="665"/>
      <c r="AA73" s="665"/>
      <c r="AB73" s="646"/>
      <c r="AC73" s="646"/>
      <c r="AD73" s="646"/>
      <c r="AE73" s="646"/>
      <c r="AF73" s="646"/>
      <c r="AG73" s="646"/>
      <c r="AH73" s="646"/>
    </row>
    <row r="74" spans="14:34">
      <c r="N74" s="646"/>
      <c r="O74" s="1532"/>
      <c r="P74" s="1533"/>
      <c r="Q74" s="665"/>
      <c r="R74" s="665"/>
      <c r="S74" s="665"/>
      <c r="T74" s="665"/>
      <c r="U74" s="665"/>
      <c r="V74" s="665"/>
      <c r="W74" s="665"/>
      <c r="X74" s="665"/>
      <c r="Y74" s="665"/>
      <c r="Z74" s="665"/>
      <c r="AA74" s="665"/>
      <c r="AB74" s="646"/>
      <c r="AC74" s="646"/>
      <c r="AD74" s="646"/>
      <c r="AE74" s="646"/>
      <c r="AF74" s="646"/>
      <c r="AG74" s="646"/>
      <c r="AH74" s="646"/>
    </row>
    <row r="75" spans="14:34">
      <c r="N75" s="646"/>
      <c r="O75" s="1532"/>
      <c r="P75" s="1533"/>
      <c r="Q75" s="665"/>
      <c r="R75" s="665"/>
      <c r="S75" s="665"/>
      <c r="T75" s="665"/>
      <c r="U75" s="665"/>
      <c r="V75" s="665"/>
      <c r="W75" s="665"/>
      <c r="X75" s="665"/>
      <c r="Y75" s="665"/>
      <c r="Z75" s="665"/>
      <c r="AA75" s="665"/>
      <c r="AB75" s="646"/>
      <c r="AC75" s="646"/>
      <c r="AD75" s="646"/>
      <c r="AE75" s="646"/>
      <c r="AF75" s="646"/>
      <c r="AG75" s="646"/>
      <c r="AH75" s="646"/>
    </row>
    <row r="76" spans="14:34">
      <c r="N76" s="646"/>
      <c r="O76" s="1532"/>
      <c r="P76" s="1533"/>
      <c r="Q76" s="665"/>
      <c r="R76" s="665"/>
      <c r="S76" s="665"/>
      <c r="T76" s="665"/>
      <c r="U76" s="665"/>
      <c r="V76" s="665"/>
      <c r="W76" s="665"/>
      <c r="X76" s="665"/>
      <c r="Y76" s="665"/>
      <c r="Z76" s="665"/>
      <c r="AA76" s="665"/>
      <c r="AB76" s="646"/>
      <c r="AC76" s="646"/>
      <c r="AD76" s="646"/>
      <c r="AE76" s="646"/>
      <c r="AF76" s="646"/>
      <c r="AG76" s="646"/>
      <c r="AH76" s="646"/>
    </row>
    <row r="77" spans="14:34">
      <c r="N77" s="646"/>
      <c r="O77" s="1531"/>
      <c r="P77" s="1520"/>
      <c r="Q77" s="645"/>
      <c r="R77" s="645"/>
      <c r="S77" s="645"/>
      <c r="T77" s="1534"/>
      <c r="U77" s="1534"/>
      <c r="V77" s="1534"/>
      <c r="W77" s="645"/>
      <c r="X77" s="645"/>
      <c r="Y77" s="645"/>
      <c r="Z77" s="1534"/>
      <c r="AA77" s="1534"/>
      <c r="AB77" s="646"/>
      <c r="AC77" s="646"/>
      <c r="AD77" s="646"/>
      <c r="AE77" s="646"/>
      <c r="AF77" s="646"/>
      <c r="AG77" s="646"/>
      <c r="AH77" s="646"/>
    </row>
    <row r="78" spans="14:34">
      <c r="N78" s="646"/>
      <c r="O78" s="1535"/>
      <c r="P78" s="1536"/>
      <c r="Q78" s="633"/>
      <c r="R78" s="633"/>
      <c r="S78" s="633"/>
      <c r="T78" s="1228"/>
      <c r="U78" s="1228"/>
      <c r="V78" s="1228"/>
      <c r="W78" s="633"/>
      <c r="X78" s="633"/>
      <c r="Y78" s="633"/>
      <c r="Z78" s="1228"/>
      <c r="AA78" s="1228"/>
      <c r="AB78" s="646"/>
      <c r="AC78" s="646"/>
      <c r="AD78" s="646"/>
      <c r="AE78" s="646"/>
      <c r="AF78" s="646"/>
      <c r="AG78" s="646"/>
      <c r="AH78" s="646"/>
    </row>
    <row r="79" spans="14:34">
      <c r="N79" s="646"/>
      <c r="O79" s="646"/>
      <c r="P79" s="646"/>
      <c r="Q79" s="646"/>
      <c r="R79" s="646"/>
      <c r="S79" s="646"/>
      <c r="T79" s="646"/>
      <c r="U79" s="646"/>
      <c r="V79" s="646"/>
      <c r="W79" s="646"/>
      <c r="X79" s="646"/>
      <c r="Y79" s="646"/>
      <c r="Z79" s="646"/>
      <c r="AA79" s="646"/>
      <c r="AB79" s="646"/>
      <c r="AC79" s="646"/>
      <c r="AD79" s="646"/>
      <c r="AE79" s="646"/>
      <c r="AF79" s="646"/>
      <c r="AG79" s="646"/>
      <c r="AH79" s="646"/>
    </row>
    <row r="80" spans="14:34">
      <c r="N80" s="646"/>
      <c r="O80" s="663"/>
      <c r="P80" s="1521"/>
      <c r="Q80" s="2594"/>
      <c r="R80" s="2594"/>
      <c r="S80" s="1522"/>
      <c r="T80" s="2595"/>
      <c r="U80" s="2595"/>
      <c r="V80" s="1523"/>
      <c r="W80" s="2594"/>
      <c r="X80" s="2594"/>
      <c r="Y80" s="1522"/>
      <c r="Z80" s="2596"/>
      <c r="AA80" s="2596"/>
      <c r="AB80" s="646"/>
      <c r="AC80" s="646"/>
      <c r="AD80" s="646"/>
      <c r="AE80" s="646"/>
      <c r="AF80" s="646"/>
      <c r="AG80" s="646"/>
      <c r="AH80" s="646"/>
    </row>
    <row r="81" spans="14:34">
      <c r="N81" s="646"/>
      <c r="O81" s="1524"/>
      <c r="P81" s="1521"/>
      <c r="Q81" s="1522"/>
      <c r="R81" s="664"/>
      <c r="S81" s="1522"/>
      <c r="T81" s="1523"/>
      <c r="U81" s="664"/>
      <c r="V81" s="1523"/>
      <c r="W81" s="1522"/>
      <c r="X81" s="646"/>
      <c r="Y81" s="1522"/>
      <c r="Z81" s="1523"/>
      <c r="AA81" s="646"/>
      <c r="AB81" s="646"/>
      <c r="AC81" s="646"/>
      <c r="AD81" s="646"/>
      <c r="AE81" s="646"/>
      <c r="AF81" s="646"/>
      <c r="AG81" s="646"/>
      <c r="AH81" s="646"/>
    </row>
    <row r="82" spans="14:34">
      <c r="N82" s="646"/>
      <c r="O82" s="1524"/>
      <c r="P82" s="1521"/>
      <c r="Q82" s="1522"/>
      <c r="R82" s="664"/>
      <c r="S82" s="1522"/>
      <c r="T82" s="1523"/>
      <c r="U82" s="664"/>
      <c r="V82" s="1523"/>
      <c r="W82" s="1522"/>
      <c r="X82" s="664"/>
      <c r="Y82" s="1522"/>
      <c r="Z82" s="1523"/>
      <c r="AA82" s="664"/>
      <c r="AB82" s="646"/>
      <c r="AC82" s="646"/>
      <c r="AD82" s="646"/>
      <c r="AE82" s="646"/>
      <c r="AF82" s="646"/>
      <c r="AG82" s="646"/>
      <c r="AH82" s="646"/>
    </row>
    <row r="83" spans="14:34">
      <c r="N83" s="646"/>
      <c r="O83" s="1521"/>
      <c r="P83" s="646"/>
      <c r="Q83" s="1525"/>
      <c r="R83" s="664"/>
      <c r="S83" s="664"/>
      <c r="T83" s="1519"/>
      <c r="U83" s="664"/>
      <c r="V83" s="664"/>
      <c r="W83" s="1525"/>
      <c r="X83" s="664"/>
      <c r="Y83" s="664"/>
      <c r="Z83" s="1525"/>
      <c r="AA83" s="664"/>
      <c r="AB83" s="646"/>
      <c r="AC83" s="646"/>
      <c r="AD83" s="646"/>
      <c r="AE83" s="646"/>
      <c r="AF83" s="646"/>
      <c r="AG83" s="646"/>
      <c r="AH83" s="646"/>
    </row>
    <row r="84" spans="14:34">
      <c r="N84" s="646"/>
      <c r="O84" s="1526"/>
      <c r="P84" s="1527"/>
      <c r="Q84" s="1528"/>
      <c r="R84" s="1528"/>
      <c r="S84" s="1528"/>
      <c r="T84" s="1528"/>
      <c r="U84" s="1528"/>
      <c r="V84" s="1528"/>
      <c r="W84" s="1528"/>
      <c r="X84" s="1528"/>
      <c r="Y84" s="1528"/>
      <c r="Z84" s="1528"/>
      <c r="AA84" s="1528"/>
      <c r="AB84" s="646"/>
      <c r="AC84" s="646"/>
      <c r="AD84" s="646"/>
      <c r="AE84" s="646"/>
      <c r="AF84" s="646"/>
      <c r="AG84" s="646"/>
      <c r="AH84" s="646"/>
    </row>
    <row r="85" spans="14:34">
      <c r="N85" s="646"/>
      <c r="O85" s="1529"/>
      <c r="P85" s="1530"/>
      <c r="Q85" s="645"/>
      <c r="R85" s="645"/>
      <c r="S85" s="645"/>
      <c r="T85" s="645"/>
      <c r="U85" s="645"/>
      <c r="V85" s="645"/>
      <c r="W85" s="645"/>
      <c r="X85" s="645"/>
      <c r="Y85" s="645"/>
      <c r="Z85" s="645"/>
      <c r="AA85" s="645"/>
      <c r="AB85" s="646"/>
      <c r="AC85" s="646"/>
      <c r="AD85" s="646"/>
      <c r="AE85" s="646"/>
      <c r="AF85" s="646"/>
      <c r="AG85" s="646"/>
      <c r="AH85" s="646"/>
    </row>
    <row r="86" spans="14:34">
      <c r="N86" s="646"/>
      <c r="O86" s="1531"/>
      <c r="P86" s="1520"/>
      <c r="Q86" s="645"/>
      <c r="R86" s="645"/>
      <c r="S86" s="645"/>
      <c r="T86" s="645"/>
      <c r="U86" s="645"/>
      <c r="V86" s="645"/>
      <c r="W86" s="645"/>
      <c r="X86" s="645"/>
      <c r="Y86" s="645"/>
      <c r="Z86" s="645"/>
      <c r="AA86" s="645"/>
      <c r="AB86" s="646"/>
      <c r="AC86" s="646"/>
      <c r="AD86" s="646"/>
      <c r="AE86" s="646"/>
      <c r="AF86" s="646"/>
      <c r="AG86" s="646"/>
      <c r="AH86" s="646"/>
    </row>
    <row r="87" spans="14:34">
      <c r="N87" s="646"/>
      <c r="O87" s="1531"/>
      <c r="P87" s="1520"/>
      <c r="Q87" s="645"/>
      <c r="R87" s="645"/>
      <c r="S87" s="645"/>
      <c r="T87" s="645"/>
      <c r="U87" s="645"/>
      <c r="V87" s="645"/>
      <c r="W87" s="645"/>
      <c r="X87" s="645"/>
      <c r="Y87" s="645"/>
      <c r="Z87" s="645"/>
      <c r="AA87" s="645"/>
      <c r="AB87" s="646"/>
      <c r="AC87" s="646"/>
      <c r="AD87" s="646"/>
      <c r="AE87" s="646"/>
      <c r="AF87" s="646"/>
      <c r="AG87" s="646"/>
      <c r="AH87" s="646"/>
    </row>
    <row r="88" spans="14:34">
      <c r="N88" s="646"/>
      <c r="O88" s="1532"/>
      <c r="P88" s="1533"/>
      <c r="Q88" s="665"/>
      <c r="R88" s="665"/>
      <c r="S88" s="665"/>
      <c r="T88" s="665"/>
      <c r="U88" s="665"/>
      <c r="V88" s="665"/>
      <c r="W88" s="665"/>
      <c r="X88" s="665"/>
      <c r="Y88" s="665"/>
      <c r="Z88" s="665"/>
      <c r="AA88" s="665"/>
      <c r="AB88" s="646"/>
      <c r="AC88" s="646"/>
      <c r="AD88" s="646"/>
      <c r="AE88" s="646"/>
      <c r="AF88" s="646"/>
      <c r="AG88" s="646"/>
      <c r="AH88" s="646"/>
    </row>
    <row r="89" spans="14:34">
      <c r="N89" s="646"/>
      <c r="O89" s="1532"/>
      <c r="P89" s="1533"/>
      <c r="Q89" s="665"/>
      <c r="R89" s="665"/>
      <c r="S89" s="665"/>
      <c r="T89" s="665"/>
      <c r="U89" s="665"/>
      <c r="V89" s="665"/>
      <c r="W89" s="665"/>
      <c r="X89" s="665"/>
      <c r="Y89" s="665"/>
      <c r="Z89" s="665"/>
      <c r="AA89" s="665"/>
      <c r="AB89" s="646"/>
      <c r="AC89" s="646"/>
      <c r="AD89" s="646"/>
      <c r="AE89" s="646"/>
      <c r="AF89" s="646"/>
      <c r="AG89" s="646"/>
      <c r="AH89" s="646"/>
    </row>
    <row r="90" spans="14:34">
      <c r="N90" s="646"/>
      <c r="O90" s="1532"/>
      <c r="P90" s="1533"/>
      <c r="Q90" s="665"/>
      <c r="R90" s="665"/>
      <c r="S90" s="665"/>
      <c r="T90" s="665"/>
      <c r="U90" s="665"/>
      <c r="V90" s="665"/>
      <c r="W90" s="665"/>
      <c r="X90" s="665"/>
      <c r="Y90" s="665"/>
      <c r="Z90" s="665"/>
      <c r="AA90" s="665"/>
      <c r="AB90" s="646"/>
      <c r="AC90" s="646"/>
      <c r="AD90" s="646"/>
      <c r="AE90" s="646"/>
      <c r="AF90" s="646"/>
      <c r="AG90" s="646"/>
      <c r="AH90" s="646"/>
    </row>
    <row r="91" spans="14:34">
      <c r="N91" s="646"/>
      <c r="O91" s="1532"/>
      <c r="P91" s="1533"/>
      <c r="Q91" s="665"/>
      <c r="R91" s="665"/>
      <c r="S91" s="665"/>
      <c r="T91" s="665"/>
      <c r="U91" s="665"/>
      <c r="V91" s="665"/>
      <c r="W91" s="665"/>
      <c r="X91" s="665"/>
      <c r="Y91" s="665"/>
      <c r="Z91" s="665"/>
      <c r="AA91" s="665"/>
      <c r="AB91" s="646"/>
      <c r="AC91" s="646"/>
      <c r="AD91" s="646"/>
      <c r="AE91" s="646"/>
      <c r="AF91" s="646"/>
      <c r="AG91" s="646"/>
      <c r="AH91" s="646"/>
    </row>
    <row r="92" spans="14:34">
      <c r="N92" s="646"/>
      <c r="O92" s="1532"/>
      <c r="P92" s="1533"/>
      <c r="Q92" s="665"/>
      <c r="R92" s="665"/>
      <c r="S92" s="665"/>
      <c r="T92" s="665"/>
      <c r="U92" s="665"/>
      <c r="V92" s="665"/>
      <c r="W92" s="665"/>
      <c r="X92" s="665"/>
      <c r="Y92" s="665"/>
      <c r="Z92" s="665"/>
      <c r="AA92" s="665"/>
      <c r="AB92" s="646"/>
      <c r="AC92" s="646"/>
      <c r="AD92" s="646"/>
      <c r="AE92" s="646"/>
      <c r="AF92" s="646"/>
      <c r="AG92" s="646"/>
      <c r="AH92" s="646"/>
    </row>
    <row r="93" spans="14:34">
      <c r="N93" s="646"/>
      <c r="O93" s="1531"/>
      <c r="P93" s="1520"/>
      <c r="Q93" s="645"/>
      <c r="R93" s="645"/>
      <c r="S93" s="645"/>
      <c r="T93" s="1534"/>
      <c r="U93" s="1534"/>
      <c r="V93" s="1534"/>
      <c r="W93" s="645"/>
      <c r="X93" s="645"/>
      <c r="Y93" s="645"/>
      <c r="Z93" s="1534"/>
      <c r="AA93" s="1534"/>
      <c r="AB93" s="646"/>
      <c r="AC93" s="646"/>
      <c r="AD93" s="646"/>
      <c r="AE93" s="646"/>
      <c r="AF93" s="646"/>
      <c r="AG93" s="646"/>
      <c r="AH93" s="646"/>
    </row>
    <row r="94" spans="14:34">
      <c r="N94" s="646"/>
      <c r="O94" s="1537"/>
      <c r="P94" s="668"/>
      <c r="Q94" s="665"/>
      <c r="R94" s="665"/>
      <c r="S94" s="665"/>
      <c r="T94" s="669"/>
      <c r="U94" s="669"/>
      <c r="V94" s="669"/>
      <c r="W94" s="665"/>
      <c r="X94" s="665"/>
      <c r="Y94" s="665"/>
      <c r="Z94" s="669"/>
      <c r="AA94" s="669"/>
      <c r="AB94" s="646"/>
      <c r="AC94" s="646"/>
      <c r="AD94" s="646"/>
      <c r="AE94" s="646"/>
      <c r="AF94" s="646"/>
      <c r="AG94" s="646"/>
      <c r="AH94" s="646"/>
    </row>
    <row r="95" spans="14:34">
      <c r="N95" s="646"/>
      <c r="O95" s="646"/>
      <c r="P95" s="646"/>
      <c r="Q95" s="646"/>
      <c r="R95" s="646"/>
      <c r="S95" s="646"/>
      <c r="T95" s="646"/>
      <c r="U95" s="646"/>
      <c r="V95" s="646"/>
      <c r="W95" s="646"/>
      <c r="X95" s="646"/>
      <c r="Y95" s="646"/>
      <c r="Z95" s="646"/>
      <c r="AA95" s="646"/>
      <c r="AB95" s="646"/>
      <c r="AC95" s="646"/>
      <c r="AD95" s="646"/>
      <c r="AE95" s="646"/>
      <c r="AF95" s="646"/>
      <c r="AG95" s="646"/>
      <c r="AH95" s="646"/>
    </row>
    <row r="96" spans="14:34">
      <c r="N96" s="646"/>
      <c r="O96" s="646"/>
      <c r="P96" s="646"/>
      <c r="Q96" s="646"/>
      <c r="R96" s="646"/>
      <c r="S96" s="646"/>
      <c r="T96" s="646"/>
      <c r="U96" s="646"/>
      <c r="V96" s="646"/>
      <c r="W96" s="646"/>
      <c r="X96" s="646"/>
      <c r="Y96" s="646"/>
      <c r="Z96" s="646"/>
      <c r="AA96" s="646"/>
      <c r="AB96" s="646"/>
      <c r="AC96" s="646"/>
      <c r="AD96" s="646"/>
      <c r="AE96" s="646"/>
      <c r="AF96" s="646"/>
      <c r="AG96" s="646"/>
      <c r="AH96" s="646"/>
    </row>
    <row r="97" spans="14:34">
      <c r="N97" s="646"/>
      <c r="O97" s="646"/>
      <c r="P97" s="646"/>
      <c r="Q97" s="646"/>
      <c r="R97" s="646"/>
      <c r="S97" s="646"/>
      <c r="T97" s="646"/>
      <c r="U97" s="646"/>
      <c r="V97" s="646"/>
      <c r="W97" s="646"/>
      <c r="X97" s="646"/>
      <c r="Y97" s="646"/>
      <c r="Z97" s="646"/>
      <c r="AA97" s="646"/>
      <c r="AB97" s="646"/>
      <c r="AC97" s="646"/>
      <c r="AD97" s="646"/>
      <c r="AE97" s="646"/>
      <c r="AF97" s="646"/>
      <c r="AG97" s="646"/>
      <c r="AH97" s="646"/>
    </row>
    <row r="98" spans="14:34">
      <c r="N98" s="646"/>
      <c r="O98" s="646"/>
      <c r="P98" s="646"/>
      <c r="Q98" s="646"/>
      <c r="R98" s="646"/>
      <c r="S98" s="646"/>
      <c r="T98" s="646"/>
      <c r="U98" s="646"/>
      <c r="V98" s="646"/>
      <c r="W98" s="646"/>
      <c r="X98" s="646"/>
      <c r="Y98" s="646"/>
      <c r="Z98" s="646"/>
      <c r="AA98" s="646"/>
      <c r="AB98" s="646"/>
      <c r="AC98" s="646"/>
      <c r="AD98" s="646"/>
      <c r="AE98" s="646"/>
      <c r="AF98" s="646"/>
      <c r="AG98" s="646"/>
      <c r="AH98" s="646"/>
    </row>
    <row r="99" spans="14:34">
      <c r="N99" s="646"/>
      <c r="O99" s="646"/>
      <c r="P99" s="646"/>
      <c r="Q99" s="646"/>
      <c r="R99" s="646"/>
      <c r="S99" s="646"/>
      <c r="T99" s="646"/>
      <c r="U99" s="646"/>
      <c r="V99" s="646"/>
      <c r="W99" s="646"/>
      <c r="X99" s="646"/>
      <c r="Y99" s="646"/>
      <c r="Z99" s="646"/>
      <c r="AA99" s="646"/>
      <c r="AB99" s="646"/>
      <c r="AC99" s="646"/>
      <c r="AD99" s="646"/>
      <c r="AE99" s="646"/>
      <c r="AF99" s="646"/>
      <c r="AG99" s="646"/>
      <c r="AH99" s="646"/>
    </row>
    <row r="100" spans="14:34">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row>
  </sheetData>
  <mergeCells count="22">
    <mergeCell ref="D28:E28"/>
    <mergeCell ref="G28:H28"/>
    <mergeCell ref="J28:K28"/>
    <mergeCell ref="M28:N28"/>
    <mergeCell ref="B3:J3"/>
    <mergeCell ref="B7:N7"/>
    <mergeCell ref="B9:N9"/>
    <mergeCell ref="D12:E12"/>
    <mergeCell ref="G12:H12"/>
    <mergeCell ref="J12:K12"/>
    <mergeCell ref="M12:N12"/>
    <mergeCell ref="Q80:R80"/>
    <mergeCell ref="T80:U80"/>
    <mergeCell ref="W80:X80"/>
    <mergeCell ref="Z80:AA80"/>
    <mergeCell ref="O56:W56"/>
    <mergeCell ref="O60:AA60"/>
    <mergeCell ref="O61:AA61"/>
    <mergeCell ref="Q64:R64"/>
    <mergeCell ref="T64:U64"/>
    <mergeCell ref="W64:X64"/>
    <mergeCell ref="Z64:AA64"/>
  </mergeCells>
  <conditionalFormatting sqref="D17:N26">
    <cfRule type="cellIs" dxfId="21" priority="7" stopIfTrue="1" operator="lessThan">
      <formula>0</formula>
    </cfRule>
  </conditionalFormatting>
  <conditionalFormatting sqref="D33:N42">
    <cfRule type="cellIs" dxfId="20" priority="4" stopIfTrue="1" operator="lessThan">
      <formula>0</formula>
    </cfRule>
  </conditionalFormatting>
  <conditionalFormatting sqref="Q69:AA78">
    <cfRule type="cellIs" dxfId="19" priority="2" stopIfTrue="1" operator="lessThan">
      <formula>0</formula>
    </cfRule>
  </conditionalFormatting>
  <conditionalFormatting sqref="Q85:AA94">
    <cfRule type="cellIs" dxfId="18" priority="1" stopIfTrue="1" operator="lessThan">
      <formula>0</formula>
    </cfRule>
  </conditionalFormatting>
  <hyperlinks>
    <hyperlink ref="B3" location="Contents!A1" display="Back to index page" xr:uid="{CBD851CF-CC8A-4621-876A-DEDA91754200}"/>
    <hyperlink ref="B3:J3" location="CONTENTS!A1" display="Back to contents page" xr:uid="{5A3ACD84-B84A-4184-B16F-4A36A7B02B4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20BA-2A2D-41D0-91E2-C8F31A85977C}">
  <sheetPr codeName="Sheet28"/>
  <dimension ref="A1:V58"/>
  <sheetViews>
    <sheetView showGridLines="0" showRowColHeaders="0" zoomScaleNormal="100" workbookViewId="0"/>
  </sheetViews>
  <sheetFormatPr baseColWidth="10" defaultColWidth="8.85546875" defaultRowHeight="11.25"/>
  <cols>
    <col min="1" max="1" width="2.5703125" style="18" customWidth="1"/>
    <col min="2" max="2" width="4.85546875" style="619" customWidth="1"/>
    <col min="3" max="3" width="65.5703125" style="619" customWidth="1"/>
    <col min="4" max="5" width="21.42578125" style="619" customWidth="1"/>
    <col min="6" max="6" width="2.85546875" style="619" customWidth="1"/>
    <col min="7" max="8" width="21.42578125" style="619" customWidth="1"/>
    <col min="9" max="9" width="2.85546875" style="619" customWidth="1"/>
    <col min="10" max="11" width="15.5703125" style="619" customWidth="1"/>
    <col min="12" max="12" width="2.85546875" style="619" customWidth="1"/>
    <col min="13" max="14" width="15.5703125" style="619" customWidth="1"/>
    <col min="15" max="15" width="37.5703125" style="619" customWidth="1"/>
    <col min="16" max="17" width="8.85546875" style="619"/>
    <col min="18" max="18" width="12.140625" style="619" bestFit="1" customWidth="1"/>
    <col min="19" max="25" width="11" style="619" bestFit="1" customWidth="1"/>
    <col min="26" max="16384" width="8.85546875" style="619"/>
  </cols>
  <sheetData>
    <row r="1" spans="1:22" s="10" customFormat="1" ht="11.25" customHeight="1">
      <c r="A1" s="7"/>
      <c r="B1" s="7"/>
      <c r="C1" s="7"/>
      <c r="D1" s="8"/>
      <c r="E1" s="8"/>
      <c r="F1" s="8"/>
      <c r="G1" s="9"/>
      <c r="H1" s="9"/>
      <c r="I1" s="9"/>
      <c r="J1" s="9"/>
    </row>
    <row r="2" spans="1:22" s="10" customFormat="1" ht="5.25" customHeight="1">
      <c r="A2" s="7"/>
      <c r="B2" s="7"/>
      <c r="C2" s="7"/>
      <c r="D2" s="8"/>
      <c r="E2" s="8"/>
      <c r="F2" s="8"/>
      <c r="G2" s="9"/>
      <c r="H2" s="9"/>
      <c r="I2" s="9"/>
      <c r="J2" s="9"/>
    </row>
    <row r="3" spans="1:22" s="12" customFormat="1" ht="12.75" customHeight="1">
      <c r="A3" s="11"/>
      <c r="B3" s="2373" t="s">
        <v>280</v>
      </c>
      <c r="C3" s="2373"/>
      <c r="D3" s="2373"/>
      <c r="E3" s="2373"/>
      <c r="F3" s="2373"/>
      <c r="G3" s="2373"/>
      <c r="H3" s="2373"/>
      <c r="I3" s="2373"/>
      <c r="J3" s="2373"/>
    </row>
    <row r="4" spans="1:22" s="10" customFormat="1" ht="5.25" customHeight="1">
      <c r="A4" s="7"/>
      <c r="B4" s="7"/>
      <c r="C4" s="7"/>
      <c r="D4" s="8"/>
      <c r="E4" s="8"/>
      <c r="F4" s="8"/>
      <c r="G4" s="9"/>
      <c r="H4" s="9"/>
      <c r="I4" s="9"/>
      <c r="J4" s="9"/>
      <c r="M4" s="7"/>
      <c r="N4" s="7"/>
    </row>
    <row r="5" spans="1:22" s="6" customFormat="1" ht="15.75" customHeight="1">
      <c r="A5" s="13"/>
      <c r="B5" s="969" t="s">
        <v>1511</v>
      </c>
    </row>
    <row r="6" spans="1:22" s="6" customFormat="1" ht="11.25" customHeight="1">
      <c r="A6" s="13"/>
      <c r="B6" s="969"/>
    </row>
    <row r="7" spans="1:22" s="6" customFormat="1" ht="11.25" customHeight="1">
      <c r="A7" s="13"/>
      <c r="B7" s="14"/>
    </row>
    <row r="8" spans="1:22" s="367" customFormat="1" ht="11.25" customHeight="1">
      <c r="A8" s="12"/>
      <c r="B8" s="620" t="s">
        <v>2469</v>
      </c>
      <c r="C8" s="640"/>
      <c r="D8" s="369"/>
      <c r="E8" s="369"/>
      <c r="F8" s="621"/>
      <c r="G8" s="2606" t="s">
        <v>1512</v>
      </c>
      <c r="H8" s="2375"/>
      <c r="I8" s="58"/>
      <c r="J8" s="58"/>
      <c r="L8" s="641"/>
    </row>
    <row r="9" spans="1:22" s="367" customFormat="1" ht="11.25" customHeight="1">
      <c r="A9" s="12"/>
      <c r="B9" s="618"/>
      <c r="C9" s="640"/>
      <c r="D9" s="2606" t="s">
        <v>1513</v>
      </c>
      <c r="E9" s="2607"/>
      <c r="F9" s="621"/>
      <c r="G9" s="2606" t="s">
        <v>1514</v>
      </c>
      <c r="H9" s="2606"/>
      <c r="I9" s="58"/>
      <c r="J9" s="58"/>
      <c r="K9" s="641"/>
      <c r="L9" s="641"/>
    </row>
    <row r="10" spans="1:22" s="367" customFormat="1" ht="11.25" customHeight="1">
      <c r="A10" s="12" t="s">
        <v>32</v>
      </c>
      <c r="B10" s="618"/>
      <c r="C10" s="618"/>
      <c r="D10" s="2608" t="s">
        <v>1515</v>
      </c>
      <c r="E10" s="2601"/>
      <c r="F10" s="621"/>
      <c r="G10" s="2608" t="s">
        <v>1516</v>
      </c>
      <c r="H10" s="2608"/>
      <c r="I10" s="624"/>
      <c r="J10" s="2605"/>
      <c r="V10" s="642"/>
    </row>
    <row r="11" spans="1:22" s="367" customFormat="1" ht="11.25" customHeight="1">
      <c r="A11" s="12"/>
      <c r="B11" s="618"/>
      <c r="C11" s="618"/>
      <c r="D11" s="624"/>
      <c r="E11" s="623" t="s">
        <v>1498</v>
      </c>
      <c r="F11" s="624"/>
      <c r="G11" s="624"/>
      <c r="H11" s="623" t="s">
        <v>726</v>
      </c>
      <c r="I11" s="624"/>
      <c r="J11" s="2605"/>
      <c r="V11" s="642"/>
    </row>
    <row r="12" spans="1:22" s="367" customFormat="1" ht="11.25" customHeight="1">
      <c r="A12" s="12"/>
      <c r="B12" s="618"/>
      <c r="E12" s="623" t="s">
        <v>1517</v>
      </c>
      <c r="F12" s="623"/>
      <c r="G12" s="625"/>
      <c r="H12" s="623" t="s">
        <v>1503</v>
      </c>
      <c r="I12" s="623"/>
      <c r="J12" s="2605"/>
    </row>
    <row r="13" spans="1:22" s="367" customFormat="1" ht="11.25" customHeight="1">
      <c r="A13" s="12"/>
      <c r="B13" s="1423" t="s">
        <v>286</v>
      </c>
      <c r="C13" s="1424"/>
      <c r="D13" s="1420" t="s">
        <v>736</v>
      </c>
      <c r="E13" s="1420" t="s">
        <v>740</v>
      </c>
      <c r="F13" s="1420"/>
      <c r="G13" s="1420" t="s">
        <v>742</v>
      </c>
      <c r="H13" s="1420" t="s">
        <v>746</v>
      </c>
      <c r="I13" s="636"/>
      <c r="J13" s="636"/>
    </row>
    <row r="14" spans="1:22" s="367" customFormat="1" ht="11.25" customHeight="1">
      <c r="A14" s="2"/>
      <c r="B14" s="862">
        <v>130</v>
      </c>
      <c r="C14" s="677" t="s">
        <v>1518</v>
      </c>
      <c r="D14" s="678">
        <v>99486.338143000001</v>
      </c>
      <c r="E14" s="678">
        <v>84339.419201000012</v>
      </c>
      <c r="F14" s="678"/>
      <c r="G14" s="678">
        <v>469170.60377699998</v>
      </c>
      <c r="H14" s="678">
        <v>339082.98518800002</v>
      </c>
      <c r="I14" s="630"/>
      <c r="J14" s="632"/>
    </row>
    <row r="15" spans="1:22" ht="11.25" customHeight="1">
      <c r="A15" s="12"/>
      <c r="B15" s="863">
        <v>140</v>
      </c>
      <c r="C15" s="643" t="s">
        <v>1519</v>
      </c>
      <c r="D15" s="444"/>
      <c r="E15" s="444"/>
      <c r="F15" s="444"/>
      <c r="G15" s="444"/>
      <c r="H15" s="444"/>
      <c r="I15" s="630"/>
      <c r="J15" s="632"/>
    </row>
    <row r="16" spans="1:22" ht="11.25" customHeight="1">
      <c r="A16" s="12"/>
      <c r="B16" s="863">
        <v>150</v>
      </c>
      <c r="C16" s="643" t="s">
        <v>1505</v>
      </c>
      <c r="D16" s="444">
        <v>14825.116686000001</v>
      </c>
      <c r="E16" s="444"/>
      <c r="F16" s="444"/>
      <c r="G16" s="444">
        <v>103845.38872800001</v>
      </c>
      <c r="H16" s="444"/>
      <c r="I16" s="630"/>
      <c r="J16" s="632"/>
    </row>
    <row r="17" spans="1:13" ht="11.25" customHeight="1">
      <c r="A17" s="12"/>
      <c r="B17" s="863">
        <v>160</v>
      </c>
      <c r="C17" s="88" t="s">
        <v>781</v>
      </c>
      <c r="D17" s="444">
        <v>84661.221457000007</v>
      </c>
      <c r="E17" s="444">
        <v>84339.419201000012</v>
      </c>
      <c r="F17" s="444"/>
      <c r="G17" s="444">
        <v>365325.21504900005</v>
      </c>
      <c r="H17" s="444">
        <v>339082.98518800002</v>
      </c>
      <c r="I17" s="630"/>
      <c r="J17" s="632"/>
    </row>
    <row r="18" spans="1:13" s="646" customFormat="1" ht="11.25" customHeight="1">
      <c r="A18" s="12"/>
      <c r="B18" s="864">
        <v>170</v>
      </c>
      <c r="C18" s="415" t="s">
        <v>1520</v>
      </c>
      <c r="D18" s="644">
        <v>43847.400777999996</v>
      </c>
      <c r="E18" s="644">
        <v>43847.400777999996</v>
      </c>
      <c r="F18" s="644"/>
      <c r="G18" s="644">
        <v>114691.91108400001</v>
      </c>
      <c r="H18" s="644">
        <v>114007.16429</v>
      </c>
      <c r="I18" s="645"/>
      <c r="J18" s="632"/>
    </row>
    <row r="19" spans="1:13" s="646" customFormat="1" ht="11.25" customHeight="1">
      <c r="A19" s="12"/>
      <c r="B19" s="864">
        <v>180</v>
      </c>
      <c r="C19" s="415" t="s">
        <v>1521</v>
      </c>
      <c r="D19" s="644"/>
      <c r="E19" s="644"/>
      <c r="F19" s="644"/>
      <c r="G19" s="644"/>
      <c r="H19" s="644"/>
      <c r="I19" s="645"/>
      <c r="J19" s="632"/>
    </row>
    <row r="20" spans="1:13" s="646" customFormat="1" ht="11.25" customHeight="1">
      <c r="A20" s="12"/>
      <c r="B20" s="864">
        <v>190</v>
      </c>
      <c r="C20" s="415" t="s">
        <v>1522</v>
      </c>
      <c r="D20" s="644">
        <v>7558.4681579999997</v>
      </c>
      <c r="E20" s="644">
        <v>7558.4681579999997</v>
      </c>
      <c r="F20" s="644"/>
      <c r="G20" s="644">
        <v>33773.010044000002</v>
      </c>
      <c r="H20" s="644">
        <v>31250.018962999999</v>
      </c>
      <c r="I20" s="645"/>
      <c r="J20" s="632"/>
    </row>
    <row r="21" spans="1:13" s="646" customFormat="1" ht="11.25" customHeight="1">
      <c r="A21" s="12"/>
      <c r="B21" s="864">
        <v>200</v>
      </c>
      <c r="C21" s="415" t="s">
        <v>1523</v>
      </c>
      <c r="D21" s="644">
        <v>76728.900420999998</v>
      </c>
      <c r="E21" s="644">
        <v>76485.326233999993</v>
      </c>
      <c r="F21" s="644"/>
      <c r="G21" s="644">
        <v>322347.85921700002</v>
      </c>
      <c r="H21" s="644">
        <v>305027.19905500003</v>
      </c>
      <c r="I21" s="645"/>
      <c r="J21" s="632"/>
    </row>
    <row r="22" spans="1:13" s="646" customFormat="1" ht="11.25" customHeight="1">
      <c r="A22" s="12"/>
      <c r="B22" s="864">
        <v>210</v>
      </c>
      <c r="C22" s="415" t="s">
        <v>1524</v>
      </c>
      <c r="D22" s="644">
        <v>373.85287800000003</v>
      </c>
      <c r="E22" s="644">
        <v>295.62480900000003</v>
      </c>
      <c r="F22" s="644"/>
      <c r="G22" s="644">
        <v>9204.3457880000005</v>
      </c>
      <c r="H22" s="644">
        <v>2805.7671700000001</v>
      </c>
      <c r="I22" s="645"/>
      <c r="J22" s="632"/>
    </row>
    <row r="23" spans="1:13" s="646" customFormat="1" ht="11.25" customHeight="1">
      <c r="A23" s="12"/>
      <c r="B23" s="863">
        <v>220</v>
      </c>
      <c r="C23" s="88" t="s">
        <v>1525</v>
      </c>
      <c r="D23" s="647"/>
      <c r="E23" s="647"/>
      <c r="F23" s="647"/>
      <c r="G23" s="647"/>
      <c r="H23" s="647"/>
      <c r="I23" s="645"/>
      <c r="J23" s="632"/>
    </row>
    <row r="24" spans="1:13" s="646" customFormat="1" ht="11.25" customHeight="1">
      <c r="A24" s="12"/>
      <c r="B24" s="863">
        <v>230</v>
      </c>
      <c r="C24" s="648" t="s">
        <v>1526</v>
      </c>
      <c r="D24" s="647"/>
      <c r="E24" s="647"/>
      <c r="F24" s="647"/>
      <c r="G24" s="647"/>
      <c r="H24" s="647"/>
      <c r="I24" s="645"/>
      <c r="J24" s="632"/>
    </row>
    <row r="25" spans="1:13" s="646" customFormat="1" ht="11.25" customHeight="1">
      <c r="A25" s="12"/>
      <c r="B25" s="1430">
        <v>240</v>
      </c>
      <c r="C25" s="1431" t="s">
        <v>1527</v>
      </c>
      <c r="D25" s="1432"/>
      <c r="E25" s="1432"/>
      <c r="F25" s="1432"/>
      <c r="G25" s="1433"/>
      <c r="H25" s="1433"/>
      <c r="I25" s="645"/>
      <c r="J25" s="632"/>
    </row>
    <row r="26" spans="1:13" s="646" customFormat="1" ht="11.25" customHeight="1">
      <c r="A26" s="12"/>
      <c r="B26" s="865">
        <v>241</v>
      </c>
      <c r="C26" s="681" t="s">
        <v>1528</v>
      </c>
      <c r="D26" s="1434"/>
      <c r="E26" s="1434"/>
      <c r="F26" s="1435"/>
      <c r="G26" s="1433"/>
      <c r="H26" s="1433"/>
      <c r="I26" s="633"/>
      <c r="J26" s="632"/>
    </row>
    <row r="27" spans="1:13" s="646" customFormat="1" ht="11.25" customHeight="1">
      <c r="A27" s="12"/>
      <c r="B27" s="866">
        <v>250</v>
      </c>
      <c r="C27" s="680" t="s">
        <v>1529</v>
      </c>
      <c r="D27" s="679">
        <v>563832.56190199999</v>
      </c>
      <c r="E27" s="679">
        <v>153781.18362299999</v>
      </c>
      <c r="F27" s="679"/>
      <c r="G27" s="1434"/>
      <c r="H27" s="1434"/>
      <c r="I27" s="632"/>
      <c r="J27" s="632"/>
      <c r="K27" s="619"/>
      <c r="L27" s="619"/>
    </row>
    <row r="28" spans="1:13" ht="11.25" customHeight="1">
      <c r="A28" s="12"/>
      <c r="B28" s="650"/>
      <c r="C28" s="651"/>
      <c r="D28" s="652"/>
      <c r="E28" s="652"/>
      <c r="F28" s="652"/>
      <c r="G28" s="653"/>
      <c r="H28" s="653"/>
      <c r="I28" s="633"/>
      <c r="J28" s="633"/>
      <c r="K28" s="621"/>
      <c r="L28" s="633"/>
    </row>
    <row r="29" spans="1:13" s="646" customFormat="1" ht="11.25" customHeight="1">
      <c r="A29" s="12"/>
      <c r="B29" s="619"/>
      <c r="C29" s="619"/>
      <c r="D29" s="619"/>
      <c r="E29" s="619"/>
      <c r="F29" s="619"/>
      <c r="G29" s="619"/>
      <c r="H29" s="619"/>
      <c r="I29" s="619"/>
      <c r="J29" s="619"/>
      <c r="K29" s="619"/>
      <c r="L29" s="619"/>
      <c r="M29" s="633"/>
    </row>
    <row r="30" spans="1:13" ht="11.25" customHeight="1">
      <c r="B30" s="620" t="s">
        <v>287</v>
      </c>
      <c r="C30" s="640"/>
      <c r="D30" s="369"/>
      <c r="E30" s="369"/>
      <c r="F30" s="621"/>
      <c r="G30" s="2606" t="s">
        <v>1512</v>
      </c>
      <c r="H30" s="2375"/>
    </row>
    <row r="31" spans="1:13" ht="11.25" customHeight="1">
      <c r="B31" s="618"/>
      <c r="C31" s="640"/>
      <c r="D31" s="2606" t="s">
        <v>1513</v>
      </c>
      <c r="E31" s="2607"/>
      <c r="F31" s="621"/>
      <c r="G31" s="2606" t="s">
        <v>1514</v>
      </c>
      <c r="H31" s="2606"/>
      <c r="I31" s="58"/>
      <c r="J31" s="58"/>
      <c r="K31" s="367"/>
      <c r="L31" s="641"/>
    </row>
    <row r="32" spans="1:13" s="367" customFormat="1" ht="11.25" customHeight="1">
      <c r="A32" s="12"/>
      <c r="B32" s="618"/>
      <c r="C32" s="618"/>
      <c r="D32" s="2608" t="s">
        <v>1515</v>
      </c>
      <c r="E32" s="2601"/>
      <c r="F32" s="621"/>
      <c r="G32" s="2608" t="s">
        <v>1516</v>
      </c>
      <c r="H32" s="2608"/>
      <c r="I32" s="58"/>
      <c r="J32" s="58"/>
      <c r="K32" s="641"/>
      <c r="L32" s="641"/>
    </row>
    <row r="33" spans="1:22" s="367" customFormat="1" ht="11.25" customHeight="1">
      <c r="A33" s="12"/>
      <c r="B33" s="618"/>
      <c r="C33" s="618"/>
      <c r="D33" s="624"/>
      <c r="E33" s="623" t="s">
        <v>1498</v>
      </c>
      <c r="F33" s="624"/>
      <c r="G33" s="624"/>
      <c r="H33" s="623" t="s">
        <v>726</v>
      </c>
      <c r="I33" s="624"/>
      <c r="J33" s="2605"/>
    </row>
    <row r="34" spans="1:22" s="367" customFormat="1" ht="11.25" customHeight="1">
      <c r="A34" s="12" t="s">
        <v>32</v>
      </c>
      <c r="B34" s="618"/>
      <c r="E34" s="623" t="s">
        <v>1517</v>
      </c>
      <c r="F34" s="623"/>
      <c r="G34" s="625"/>
      <c r="H34" s="623" t="s">
        <v>1503</v>
      </c>
      <c r="I34" s="624"/>
      <c r="J34" s="2605"/>
      <c r="V34" s="642"/>
    </row>
    <row r="35" spans="1:22" s="367" customFormat="1" ht="11.25" customHeight="1">
      <c r="A35" s="12"/>
      <c r="B35" s="1423" t="s">
        <v>286</v>
      </c>
      <c r="C35" s="1424"/>
      <c r="D35" s="1420" t="s">
        <v>736</v>
      </c>
      <c r="E35" s="1420" t="s">
        <v>740</v>
      </c>
      <c r="F35" s="1420"/>
      <c r="G35" s="1420" t="s">
        <v>742</v>
      </c>
      <c r="H35" s="1420" t="s">
        <v>746</v>
      </c>
      <c r="I35" s="624"/>
      <c r="J35" s="2605"/>
      <c r="V35" s="642"/>
    </row>
    <row r="36" spans="1:22" s="367" customFormat="1" ht="11.25" customHeight="1">
      <c r="A36" s="12"/>
      <c r="B36" s="862">
        <v>130</v>
      </c>
      <c r="C36" s="677" t="s">
        <v>1518</v>
      </c>
      <c r="D36" s="678">
        <v>90804.972041999994</v>
      </c>
      <c r="E36" s="678">
        <v>54823.394263999995</v>
      </c>
      <c r="F36" s="678"/>
      <c r="G36" s="678">
        <v>205605.52350000001</v>
      </c>
      <c r="H36" s="678">
        <v>117901.690713</v>
      </c>
      <c r="I36" s="623"/>
      <c r="J36" s="2605"/>
      <c r="V36" s="642"/>
    </row>
    <row r="37" spans="1:22" s="367" customFormat="1" ht="11.25" customHeight="1">
      <c r="A37" s="12"/>
      <c r="B37" s="863">
        <v>140</v>
      </c>
      <c r="C37" s="643" t="s">
        <v>1519</v>
      </c>
      <c r="D37" s="444"/>
      <c r="E37" s="444"/>
      <c r="F37" s="444"/>
      <c r="G37" s="444"/>
      <c r="H37" s="444"/>
      <c r="I37" s="636"/>
      <c r="J37" s="636"/>
    </row>
    <row r="38" spans="1:22" s="367" customFormat="1" ht="11.25" customHeight="1">
      <c r="A38" s="12"/>
      <c r="B38" s="863">
        <v>150</v>
      </c>
      <c r="C38" s="643" t="s">
        <v>1505</v>
      </c>
      <c r="D38" s="444">
        <v>29579.365999000001</v>
      </c>
      <c r="E38" s="444"/>
      <c r="F38" s="444"/>
      <c r="G38" s="444">
        <v>8442.9473460000008</v>
      </c>
      <c r="H38" s="444"/>
      <c r="I38" s="630"/>
      <c r="J38" s="632"/>
    </row>
    <row r="39" spans="1:22" s="367" customFormat="1" ht="11.25" customHeight="1">
      <c r="A39" s="2"/>
      <c r="B39" s="863">
        <v>160</v>
      </c>
      <c r="C39" s="88" t="s">
        <v>781</v>
      </c>
      <c r="D39" s="444">
        <v>61225.606043</v>
      </c>
      <c r="E39" s="444">
        <v>54823.394263999995</v>
      </c>
      <c r="F39" s="444"/>
      <c r="G39" s="444">
        <v>165666.73993700001</v>
      </c>
      <c r="H39" s="444">
        <v>117901.690713</v>
      </c>
      <c r="I39" s="630"/>
      <c r="J39" s="632"/>
      <c r="K39" s="619"/>
      <c r="L39" s="619"/>
    </row>
    <row r="40" spans="1:22" ht="11.25" customHeight="1">
      <c r="A40" s="12"/>
      <c r="B40" s="864">
        <v>170</v>
      </c>
      <c r="C40" s="415" t="s">
        <v>1520</v>
      </c>
      <c r="D40" s="644">
        <v>27925.016168000002</v>
      </c>
      <c r="E40" s="644">
        <v>22974.706376999999</v>
      </c>
      <c r="F40" s="644"/>
      <c r="G40" s="644">
        <v>77241.902109999995</v>
      </c>
      <c r="H40" s="644">
        <v>60658.659023999993</v>
      </c>
      <c r="I40" s="630"/>
      <c r="J40" s="632"/>
    </row>
    <row r="41" spans="1:22" ht="11.25" customHeight="1">
      <c r="A41" s="12"/>
      <c r="B41" s="864">
        <v>180</v>
      </c>
      <c r="C41" s="415" t="s">
        <v>1521</v>
      </c>
      <c r="D41" s="644"/>
      <c r="E41" s="644"/>
      <c r="F41" s="644"/>
      <c r="G41" s="644"/>
      <c r="H41" s="644"/>
      <c r="I41" s="630"/>
      <c r="J41" s="632"/>
    </row>
    <row r="42" spans="1:22" ht="11.25" customHeight="1">
      <c r="A42" s="12"/>
      <c r="B42" s="864">
        <v>190</v>
      </c>
      <c r="C42" s="415" t="s">
        <v>1522</v>
      </c>
      <c r="D42" s="644">
        <v>31196.377225</v>
      </c>
      <c r="E42" s="644">
        <v>31064.245758000001</v>
      </c>
      <c r="F42" s="644"/>
      <c r="G42" s="644">
        <v>73055.873366</v>
      </c>
      <c r="H42" s="644">
        <v>52778.828496000002</v>
      </c>
      <c r="I42" s="645"/>
      <c r="J42" s="632"/>
      <c r="K42" s="646"/>
      <c r="L42" s="646"/>
    </row>
    <row r="43" spans="1:22" s="646" customFormat="1" ht="11.25" customHeight="1">
      <c r="A43" s="12"/>
      <c r="B43" s="864">
        <v>200</v>
      </c>
      <c r="C43" s="415" t="s">
        <v>1523</v>
      </c>
      <c r="D43" s="644">
        <v>29908.140037000001</v>
      </c>
      <c r="E43" s="644">
        <v>23753.773462999998</v>
      </c>
      <c r="F43" s="644"/>
      <c r="G43" s="644">
        <v>91050.131844000003</v>
      </c>
      <c r="H43" s="644">
        <v>64862.565320000002</v>
      </c>
      <c r="I43" s="645"/>
      <c r="J43" s="632"/>
    </row>
    <row r="44" spans="1:22" s="646" customFormat="1" ht="11.25" customHeight="1">
      <c r="A44" s="12"/>
      <c r="B44" s="864">
        <v>210</v>
      </c>
      <c r="C44" s="415" t="s">
        <v>1524</v>
      </c>
      <c r="D44" s="644">
        <v>121.088781</v>
      </c>
      <c r="E44" s="644">
        <v>5.3750429999999998</v>
      </c>
      <c r="F44" s="644"/>
      <c r="G44" s="644">
        <v>1560.7347279999999</v>
      </c>
      <c r="H44" s="644">
        <v>260.296897</v>
      </c>
      <c r="I44" s="645"/>
      <c r="J44" s="632"/>
    </row>
    <row r="45" spans="1:22" s="646" customFormat="1" ht="11.25" customHeight="1">
      <c r="A45" s="12"/>
      <c r="B45" s="863">
        <v>220</v>
      </c>
      <c r="C45" s="88" t="s">
        <v>1525</v>
      </c>
      <c r="D45" s="647"/>
      <c r="E45" s="647"/>
      <c r="F45" s="647"/>
      <c r="G45" s="647"/>
      <c r="H45" s="647"/>
      <c r="I45" s="645"/>
      <c r="J45" s="632"/>
    </row>
    <row r="46" spans="1:22" s="646" customFormat="1" ht="11.25" customHeight="1">
      <c r="A46" s="12"/>
      <c r="B46" s="863">
        <v>230</v>
      </c>
      <c r="C46" s="648" t="s">
        <v>1526</v>
      </c>
      <c r="D46" s="647"/>
      <c r="E46" s="647"/>
      <c r="F46" s="647"/>
      <c r="G46" s="647">
        <v>31495.836217</v>
      </c>
      <c r="H46" s="647"/>
      <c r="I46" s="645"/>
      <c r="J46" s="632"/>
    </row>
    <row r="47" spans="1:22" s="646" customFormat="1" ht="11.25" customHeight="1">
      <c r="A47" s="12"/>
      <c r="B47" s="1430">
        <v>240</v>
      </c>
      <c r="C47" s="1431" t="s">
        <v>1527</v>
      </c>
      <c r="D47" s="1432"/>
      <c r="E47" s="1432"/>
      <c r="F47" s="1432"/>
      <c r="G47" s="1433">
        <v>5362.3022719999999</v>
      </c>
      <c r="H47" s="1433"/>
      <c r="I47" s="645"/>
      <c r="J47" s="632"/>
    </row>
    <row r="48" spans="1:22" s="646" customFormat="1" ht="11.25" customHeight="1">
      <c r="A48" s="12"/>
      <c r="B48" s="865">
        <v>241</v>
      </c>
      <c r="C48" s="681" t="s">
        <v>1528</v>
      </c>
      <c r="D48" s="1434"/>
      <c r="E48" s="1434"/>
      <c r="F48" s="1435"/>
      <c r="G48" s="1433"/>
      <c r="H48" s="1433"/>
      <c r="I48" s="645"/>
      <c r="J48" s="632"/>
    </row>
    <row r="49" spans="1:12" s="646" customFormat="1" ht="11.25" customHeight="1">
      <c r="A49" s="12"/>
      <c r="B49" s="866">
        <v>250</v>
      </c>
      <c r="C49" s="680" t="s">
        <v>1529</v>
      </c>
      <c r="D49" s="1032">
        <v>499575.18530800001</v>
      </c>
      <c r="E49" s="1032">
        <v>126826.967674</v>
      </c>
      <c r="F49" s="1032"/>
      <c r="G49" s="1033"/>
      <c r="H49" s="1434"/>
      <c r="I49" s="645"/>
      <c r="J49" s="632"/>
    </row>
    <row r="50" spans="1:12" s="646" customFormat="1">
      <c r="A50" s="12"/>
      <c r="B50" s="671"/>
      <c r="C50" s="648"/>
      <c r="D50" s="647"/>
      <c r="E50" s="647"/>
      <c r="F50" s="647"/>
      <c r="G50" s="644"/>
      <c r="H50" s="647"/>
      <c r="I50" s="645"/>
      <c r="J50" s="632"/>
    </row>
    <row r="51" spans="1:12" s="646" customFormat="1">
      <c r="A51" s="12"/>
      <c r="B51" s="671"/>
      <c r="C51" s="648"/>
      <c r="D51" s="672"/>
      <c r="E51" s="672"/>
      <c r="F51" s="672"/>
      <c r="G51" s="647"/>
      <c r="H51" s="647"/>
      <c r="I51" s="633"/>
      <c r="J51" s="632"/>
    </row>
    <row r="52" spans="1:12" s="646" customFormat="1" ht="22.5" customHeight="1">
      <c r="A52" s="12"/>
      <c r="B52" s="670"/>
      <c r="C52" s="648"/>
      <c r="D52" s="647"/>
      <c r="E52" s="647"/>
      <c r="F52" s="647"/>
      <c r="G52" s="647"/>
      <c r="H52" s="647"/>
      <c r="I52" s="632"/>
      <c r="J52" s="632"/>
      <c r="K52" s="619"/>
      <c r="L52" s="619"/>
    </row>
    <row r="53" spans="1:12" ht="11.25" customHeight="1">
      <c r="A53" s="12"/>
      <c r="B53" s="646"/>
      <c r="C53" s="646"/>
      <c r="D53" s="646"/>
      <c r="E53" s="646"/>
      <c r="F53" s="646"/>
      <c r="G53" s="646"/>
      <c r="H53" s="646"/>
    </row>
    <row r="54" spans="1:12">
      <c r="B54" s="646"/>
      <c r="C54" s="646"/>
      <c r="D54" s="646"/>
      <c r="E54" s="646"/>
      <c r="F54" s="646"/>
      <c r="G54" s="646"/>
      <c r="H54" s="646"/>
    </row>
    <row r="55" spans="1:12">
      <c r="B55" s="646"/>
      <c r="C55" s="646"/>
      <c r="D55" s="646"/>
      <c r="E55" s="646"/>
      <c r="F55" s="646"/>
      <c r="G55" s="646"/>
      <c r="H55" s="646"/>
    </row>
    <row r="56" spans="1:12">
      <c r="B56" s="646"/>
      <c r="C56" s="646"/>
      <c r="D56" s="646"/>
      <c r="E56" s="646"/>
      <c r="F56" s="646"/>
      <c r="G56" s="646"/>
      <c r="H56" s="646"/>
    </row>
    <row r="57" spans="1:12">
      <c r="B57" s="646"/>
      <c r="C57" s="646"/>
      <c r="D57" s="646"/>
      <c r="E57" s="646"/>
      <c r="F57" s="646"/>
      <c r="G57" s="646"/>
      <c r="H57" s="646"/>
    </row>
    <row r="58" spans="1:12">
      <c r="B58" s="646"/>
      <c r="C58" s="646"/>
      <c r="D58" s="646"/>
      <c r="E58" s="646"/>
      <c r="F58" s="646"/>
      <c r="G58" s="646"/>
      <c r="H58" s="646"/>
    </row>
  </sheetData>
  <mergeCells count="13">
    <mergeCell ref="J33:J36"/>
    <mergeCell ref="B3:J3"/>
    <mergeCell ref="G8:H8"/>
    <mergeCell ref="D9:E9"/>
    <mergeCell ref="G9:H9"/>
    <mergeCell ref="D10:E10"/>
    <mergeCell ref="G10:H10"/>
    <mergeCell ref="J10:J12"/>
    <mergeCell ref="G31:H31"/>
    <mergeCell ref="D32:E32"/>
    <mergeCell ref="G32:H32"/>
    <mergeCell ref="G30:H30"/>
    <mergeCell ref="D31:E31"/>
  </mergeCells>
  <conditionalFormatting sqref="D9:D23 G12:G24 E13:F23 H13:I24 J14:J27 D28:L28 M29">
    <cfRule type="cellIs" dxfId="17" priority="20" stopIfTrue="1" operator="lessThan">
      <formula>0</formula>
    </cfRule>
  </conditionalFormatting>
  <conditionalFormatting sqref="D31:D45 G34:G46 E35:F45 H35:H46">
    <cfRule type="cellIs" dxfId="16" priority="6" stopIfTrue="1" operator="lessThan">
      <formula>0</formula>
    </cfRule>
  </conditionalFormatting>
  <conditionalFormatting sqref="D24:F27">
    <cfRule type="cellIs" dxfId="15" priority="7" stopIfTrue="1" operator="lessThan">
      <formula>0</formula>
    </cfRule>
  </conditionalFormatting>
  <conditionalFormatting sqref="D46:F49">
    <cfRule type="cellIs" dxfId="14" priority="1" stopIfTrue="1" operator="lessThan">
      <formula>0</formula>
    </cfRule>
  </conditionalFormatting>
  <conditionalFormatting sqref="F8:G11">
    <cfRule type="cellIs" dxfId="13" priority="18" stopIfTrue="1" operator="lessThan">
      <formula>0</formula>
    </cfRule>
  </conditionalFormatting>
  <conditionalFormatting sqref="F30:G33">
    <cfRule type="cellIs" dxfId="12" priority="5" stopIfTrue="1" operator="lessThan">
      <formula>0</formula>
    </cfRule>
  </conditionalFormatting>
  <conditionalFormatting sqref="G47:H49">
    <cfRule type="cellIs" dxfId="11" priority="2" stopIfTrue="1" operator="lessThan">
      <formula>0</formula>
    </cfRule>
  </conditionalFormatting>
  <conditionalFormatting sqref="G25:I27">
    <cfRule type="cellIs" dxfId="10" priority="8" stopIfTrue="1" operator="lessThan">
      <formula>0</formula>
    </cfRule>
  </conditionalFormatting>
  <conditionalFormatting sqref="I37">
    <cfRule type="cellIs" dxfId="9" priority="16" stopIfTrue="1" operator="lessThan">
      <formula>0</formula>
    </cfRule>
  </conditionalFormatting>
  <conditionalFormatting sqref="I38:J49 D50:J52">
    <cfRule type="cellIs" dxfId="8" priority="9" stopIfTrue="1" operator="lessThan">
      <formula>0</formula>
    </cfRule>
  </conditionalFormatting>
  <hyperlinks>
    <hyperlink ref="B3" location="Contents!A1" display="Back to index page" xr:uid="{990B74DF-02C2-49D3-82E5-10D6A1735228}"/>
    <hyperlink ref="B3:J3" location="CONTENTS!A1" display="Back to contents page" xr:uid="{4DA78584-31C6-4C3E-974A-862E4D026C0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6633-D2DC-4EF9-8871-2A70F3C938AC}">
  <sheetPr codeName="Sheet29"/>
  <dimension ref="A1:N35"/>
  <sheetViews>
    <sheetView showGridLines="0" showRowColHeaders="0" zoomScaleNormal="100" workbookViewId="0"/>
  </sheetViews>
  <sheetFormatPr baseColWidth="10" defaultColWidth="8.85546875" defaultRowHeight="11.25"/>
  <cols>
    <col min="1" max="1" width="2.5703125" style="18" customWidth="1"/>
    <col min="2" max="2" width="4.85546875" style="619" customWidth="1"/>
    <col min="3" max="3" width="50.85546875" style="619" customWidth="1"/>
    <col min="4" max="5" width="27" style="619" customWidth="1"/>
    <col min="6" max="6" width="2.85546875" style="619" customWidth="1"/>
    <col min="7" max="8" width="15.5703125" style="619" customWidth="1"/>
    <col min="9" max="9" width="2.85546875" style="619" customWidth="1"/>
    <col min="10" max="11" width="15.5703125" style="619" customWidth="1"/>
    <col min="12" max="12" width="2.85546875" style="619" customWidth="1"/>
    <col min="13" max="14" width="15.5703125" style="619" customWidth="1"/>
    <col min="15" max="15" width="37.5703125" style="619" customWidth="1"/>
    <col min="16" max="17" width="8.85546875" style="619"/>
    <col min="18" max="18" width="12.140625" style="619" bestFit="1" customWidth="1"/>
    <col min="19" max="25" width="11" style="619" bestFit="1" customWidth="1"/>
    <col min="26" max="16384" width="8.85546875" style="619"/>
  </cols>
  <sheetData>
    <row r="1" spans="1:14" s="10" customFormat="1" ht="11.25" customHeight="1">
      <c r="A1" s="7"/>
      <c r="B1" s="7"/>
      <c r="C1" s="7"/>
      <c r="D1" s="8"/>
      <c r="E1" s="8"/>
      <c r="F1" s="8"/>
      <c r="G1" s="9"/>
      <c r="H1" s="9"/>
      <c r="I1" s="9"/>
      <c r="J1" s="9"/>
    </row>
    <row r="2" spans="1:14" s="10" customFormat="1" ht="5.25" customHeight="1">
      <c r="A2" s="7"/>
      <c r="B2" s="7"/>
      <c r="C2" s="7"/>
      <c r="D2" s="8"/>
      <c r="E2" s="8"/>
      <c r="F2" s="8"/>
      <c r="G2" s="9"/>
      <c r="H2" s="9"/>
      <c r="I2" s="9"/>
      <c r="J2" s="9"/>
    </row>
    <row r="3" spans="1:14" s="12" customFormat="1" ht="12.75" customHeight="1">
      <c r="A3" s="11"/>
      <c r="B3" s="2373" t="s">
        <v>280</v>
      </c>
      <c r="C3" s="2373"/>
      <c r="D3" s="2373"/>
      <c r="E3" s="2373"/>
      <c r="F3" s="2373"/>
      <c r="G3" s="2373"/>
      <c r="H3" s="2373"/>
      <c r="I3" s="2373"/>
      <c r="J3" s="2373"/>
    </row>
    <row r="4" spans="1:14" s="10" customFormat="1" ht="5.25" customHeight="1">
      <c r="A4" s="7"/>
      <c r="B4" s="7"/>
      <c r="C4" s="7"/>
      <c r="D4" s="8"/>
      <c r="E4" s="8"/>
      <c r="F4" s="8"/>
      <c r="G4" s="9"/>
      <c r="H4" s="9"/>
      <c r="I4" s="9"/>
      <c r="J4" s="9"/>
      <c r="M4" s="7"/>
      <c r="N4" s="7"/>
    </row>
    <row r="5" spans="1:14" s="6" customFormat="1" ht="15.75" customHeight="1">
      <c r="A5" s="13"/>
      <c r="B5" s="969" t="s">
        <v>1530</v>
      </c>
    </row>
    <row r="6" spans="1:14" s="6" customFormat="1" ht="11.25" customHeight="1">
      <c r="A6" s="13"/>
      <c r="B6" s="969"/>
    </row>
    <row r="7" spans="1:14" s="367" customFormat="1" ht="11.25" customHeight="1">
      <c r="A7" s="12"/>
      <c r="B7" s="29"/>
      <c r="C7" s="618"/>
      <c r="D7" s="634"/>
      <c r="F7" s="623"/>
      <c r="G7" s="635"/>
      <c r="H7" s="635"/>
      <c r="I7" s="635"/>
    </row>
    <row r="8" spans="1:14" s="367" customFormat="1" ht="11.25" customHeight="1">
      <c r="A8" s="12"/>
      <c r="B8" s="620" t="s">
        <v>2469</v>
      </c>
      <c r="C8" s="618"/>
      <c r="D8" s="634"/>
      <c r="E8" s="673"/>
      <c r="F8" s="623"/>
      <c r="G8" s="635"/>
      <c r="H8" s="635"/>
      <c r="I8" s="635"/>
    </row>
    <row r="9" spans="1:14" s="367" customFormat="1" ht="11.25" customHeight="1">
      <c r="A9" s="12"/>
      <c r="B9" s="618"/>
      <c r="C9" s="618"/>
      <c r="D9" s="634"/>
      <c r="E9" s="673" t="s">
        <v>1531</v>
      </c>
      <c r="F9" s="623"/>
      <c r="G9" s="635"/>
      <c r="H9" s="635"/>
      <c r="I9" s="635"/>
      <c r="J9" s="635"/>
    </row>
    <row r="10" spans="1:14" s="367" customFormat="1" ht="11.25" customHeight="1">
      <c r="A10" s="12"/>
      <c r="B10" s="618"/>
      <c r="C10" s="618"/>
      <c r="D10" s="634"/>
      <c r="E10" s="673" t="s">
        <v>1532</v>
      </c>
      <c r="F10" s="623"/>
      <c r="G10" s="635"/>
      <c r="H10" s="635"/>
      <c r="I10" s="635"/>
      <c r="J10" s="635"/>
    </row>
    <row r="11" spans="1:14" s="367" customFormat="1" ht="11.25" customHeight="1">
      <c r="A11" s="12"/>
      <c r="B11" s="618"/>
      <c r="C11" s="618"/>
      <c r="D11" s="634" t="s">
        <v>1533</v>
      </c>
      <c r="E11" s="673" t="s">
        <v>1534</v>
      </c>
      <c r="F11" s="623"/>
      <c r="G11" s="635"/>
      <c r="H11" s="635"/>
      <c r="I11" s="635"/>
      <c r="J11" s="635"/>
    </row>
    <row r="12" spans="1:14" s="367" customFormat="1" ht="11.25" customHeight="1">
      <c r="A12" s="12"/>
      <c r="B12" s="618"/>
      <c r="C12" s="618"/>
      <c r="D12" s="634" t="s">
        <v>1535</v>
      </c>
      <c r="E12" s="673" t="s">
        <v>1536</v>
      </c>
      <c r="F12" s="623"/>
      <c r="G12" s="635"/>
      <c r="H12" s="635"/>
      <c r="I12" s="635"/>
      <c r="J12" s="635"/>
    </row>
    <row r="13" spans="1:14" s="367" customFormat="1" ht="11.25" customHeight="1">
      <c r="A13" s="12"/>
      <c r="B13" s="1436" t="s">
        <v>286</v>
      </c>
      <c r="C13" s="369"/>
      <c r="D13" s="1416" t="s">
        <v>736</v>
      </c>
      <c r="E13" s="1416" t="s">
        <v>740</v>
      </c>
      <c r="F13" s="636"/>
      <c r="G13" s="636"/>
      <c r="H13" s="635"/>
      <c r="I13" s="635"/>
      <c r="J13" s="635"/>
    </row>
    <row r="14" spans="1:14" s="367" customFormat="1">
      <c r="A14" s="2"/>
      <c r="B14" s="867" t="s">
        <v>736</v>
      </c>
      <c r="C14" s="649" t="s">
        <v>1537</v>
      </c>
      <c r="D14" s="676">
        <v>487356.03788200003</v>
      </c>
      <c r="E14" s="676">
        <v>536012.821108</v>
      </c>
      <c r="F14" s="630"/>
      <c r="G14" s="632"/>
      <c r="H14" s="635"/>
      <c r="I14" s="635"/>
      <c r="J14" s="635"/>
    </row>
    <row r="15" spans="1:14">
      <c r="A15" s="12"/>
      <c r="B15" s="637"/>
      <c r="C15" s="637"/>
      <c r="D15" s="637"/>
      <c r="E15" s="637"/>
      <c r="F15" s="637"/>
      <c r="G15" s="637"/>
      <c r="H15" s="635"/>
      <c r="I15" s="635"/>
      <c r="J15" s="635"/>
      <c r="K15" s="637"/>
      <c r="L15" s="638"/>
    </row>
    <row r="16" spans="1:14">
      <c r="A16" s="12"/>
      <c r="B16" s="646"/>
      <c r="C16" s="663"/>
      <c r="D16" s="646"/>
      <c r="E16" s="674"/>
      <c r="H16" s="635"/>
      <c r="I16" s="635"/>
      <c r="J16" s="635"/>
    </row>
    <row r="17" spans="1:12" ht="11.25" customHeight="1">
      <c r="A17" s="12"/>
      <c r="B17" s="620" t="s">
        <v>287</v>
      </c>
      <c r="C17" s="618"/>
      <c r="D17" s="634"/>
      <c r="E17" s="673"/>
      <c r="F17" s="211"/>
      <c r="G17" s="211"/>
      <c r="H17" s="635"/>
      <c r="I17" s="635"/>
      <c r="J17" s="635"/>
      <c r="K17" s="639"/>
      <c r="L17" s="639"/>
    </row>
    <row r="18" spans="1:12">
      <c r="A18" s="12"/>
      <c r="B18" s="618"/>
      <c r="C18" s="618"/>
      <c r="D18" s="634"/>
      <c r="E18" s="673" t="s">
        <v>1531</v>
      </c>
      <c r="F18" s="637"/>
      <c r="G18" s="637"/>
      <c r="H18" s="635"/>
      <c r="I18" s="635"/>
      <c r="J18" s="635"/>
      <c r="K18" s="639"/>
      <c r="L18" s="639"/>
    </row>
    <row r="19" spans="1:12">
      <c r="A19" s="12"/>
      <c r="B19" s="618"/>
      <c r="C19" s="618"/>
      <c r="D19" s="634"/>
      <c r="E19" s="673" t="s">
        <v>1532</v>
      </c>
      <c r="F19" s="637"/>
      <c r="G19" s="637"/>
      <c r="H19" s="635"/>
      <c r="I19" s="635"/>
      <c r="J19" s="635"/>
      <c r="K19" s="638"/>
      <c r="L19" s="638"/>
    </row>
    <row r="20" spans="1:12">
      <c r="A20" s="23"/>
      <c r="B20" s="618"/>
      <c r="C20" s="618"/>
      <c r="D20" s="634" t="s">
        <v>1533</v>
      </c>
      <c r="E20" s="673" t="s">
        <v>1534</v>
      </c>
      <c r="F20" s="664"/>
      <c r="G20" s="635"/>
      <c r="H20" s="635"/>
      <c r="I20" s="635"/>
      <c r="J20" s="367"/>
      <c r="K20" s="367" t="s">
        <v>32</v>
      </c>
      <c r="L20" s="367"/>
    </row>
    <row r="21" spans="1:12" ht="11.25" customHeight="1">
      <c r="A21" s="23"/>
      <c r="B21" s="618"/>
      <c r="C21" s="618"/>
      <c r="D21" s="634" t="s">
        <v>1535</v>
      </c>
      <c r="E21" s="673" t="s">
        <v>1536</v>
      </c>
      <c r="F21" s="664"/>
      <c r="G21" s="635"/>
      <c r="H21" s="635"/>
      <c r="I21" s="635"/>
      <c r="J21" s="367"/>
      <c r="K21" s="367"/>
      <c r="L21" s="367"/>
    </row>
    <row r="22" spans="1:12" ht="11.25" customHeight="1">
      <c r="A22" s="23"/>
      <c r="B22" s="1436" t="s">
        <v>286</v>
      </c>
      <c r="C22" s="369"/>
      <c r="D22" s="1416" t="s">
        <v>736</v>
      </c>
      <c r="E22" s="1416" t="s">
        <v>740</v>
      </c>
      <c r="F22" s="664"/>
      <c r="G22" s="635"/>
      <c r="H22" s="635"/>
      <c r="I22" s="635"/>
      <c r="J22" s="367"/>
      <c r="K22" s="367"/>
      <c r="L22" s="367"/>
    </row>
    <row r="23" spans="1:12" ht="11.25" customHeight="1">
      <c r="A23" s="23"/>
      <c r="B23" s="867" t="s">
        <v>736</v>
      </c>
      <c r="C23" s="649" t="s">
        <v>1537</v>
      </c>
      <c r="D23" s="676">
        <v>546265.26079299999</v>
      </c>
      <c r="E23" s="676">
        <v>499575.18530900002</v>
      </c>
      <c r="F23" s="664"/>
      <c r="G23" s="635"/>
      <c r="H23" s="635"/>
      <c r="I23" s="635"/>
      <c r="J23" s="367"/>
      <c r="K23" s="367"/>
      <c r="L23" s="367"/>
    </row>
    <row r="24" spans="1:12" ht="11.25" customHeight="1">
      <c r="A24" s="23"/>
      <c r="B24" s="666"/>
      <c r="C24" s="675"/>
      <c r="D24" s="647"/>
      <c r="E24" s="647"/>
      <c r="F24" s="664"/>
      <c r="G24" s="635"/>
      <c r="H24" s="635"/>
      <c r="I24" s="635"/>
      <c r="J24" s="367"/>
      <c r="K24" s="367"/>
      <c r="L24" s="367"/>
    </row>
    <row r="25" spans="1:12" ht="11.25" customHeight="1">
      <c r="A25" s="23"/>
      <c r="B25" s="12"/>
      <c r="C25" s="646"/>
      <c r="D25" s="647"/>
      <c r="E25" s="647"/>
      <c r="F25" s="664"/>
      <c r="G25" s="635"/>
      <c r="H25" s="635"/>
      <c r="I25" s="635"/>
      <c r="J25" s="367"/>
      <c r="K25" s="367"/>
      <c r="L25" s="367"/>
    </row>
    <row r="26" spans="1:12">
      <c r="A26" s="23"/>
      <c r="B26" s="675"/>
      <c r="C26" s="93"/>
      <c r="D26" s="647"/>
      <c r="E26" s="647"/>
      <c r="F26" s="666"/>
      <c r="G26" s="636"/>
      <c r="H26" s="636"/>
      <c r="I26" s="636"/>
      <c r="J26" s="367"/>
      <c r="K26" s="367"/>
      <c r="L26" s="367"/>
    </row>
    <row r="27" spans="1:12">
      <c r="A27" s="23"/>
      <c r="B27" s="675"/>
      <c r="C27" s="675"/>
      <c r="D27" s="647"/>
      <c r="E27" s="647"/>
      <c r="F27" s="645"/>
      <c r="G27" s="632"/>
      <c r="H27" s="632"/>
      <c r="I27" s="632"/>
      <c r="J27" s="367"/>
      <c r="K27" s="367"/>
      <c r="L27" s="367"/>
    </row>
    <row r="28" spans="1:12">
      <c r="B28" s="646"/>
      <c r="C28" s="646"/>
      <c r="D28" s="646"/>
      <c r="E28" s="646"/>
      <c r="F28" s="675"/>
      <c r="G28" s="637"/>
      <c r="H28" s="637"/>
      <c r="I28" s="637"/>
      <c r="J28" s="637"/>
      <c r="K28" s="637"/>
      <c r="L28" s="638"/>
    </row>
    <row r="29" spans="1:12">
      <c r="B29" s="646"/>
      <c r="C29" s="646"/>
      <c r="D29" s="646"/>
      <c r="E29" s="646"/>
      <c r="F29" s="646"/>
    </row>
    <row r="30" spans="1:12">
      <c r="B30" s="646"/>
      <c r="C30" s="646"/>
      <c r="D30" s="646"/>
      <c r="E30" s="646"/>
      <c r="F30" s="93"/>
      <c r="G30" s="211"/>
      <c r="H30" s="211"/>
      <c r="I30" s="211"/>
      <c r="J30" s="211"/>
      <c r="K30" s="639"/>
      <c r="L30" s="639"/>
    </row>
    <row r="31" spans="1:12">
      <c r="B31" s="646"/>
      <c r="C31" s="646"/>
      <c r="D31" s="646"/>
      <c r="E31" s="646"/>
      <c r="F31" s="675"/>
      <c r="G31" s="637"/>
      <c r="H31" s="637"/>
      <c r="I31" s="637"/>
      <c r="J31" s="637"/>
      <c r="K31" s="639"/>
      <c r="L31" s="639"/>
    </row>
    <row r="32" spans="1:12">
      <c r="F32" s="646"/>
    </row>
    <row r="33" spans="6:6">
      <c r="F33" s="646"/>
    </row>
    <row r="34" spans="6:6">
      <c r="F34" s="646"/>
    </row>
    <row r="35" spans="6:6">
      <c r="F35" s="646"/>
    </row>
  </sheetData>
  <mergeCells count="1">
    <mergeCell ref="B3:J3"/>
  </mergeCells>
  <conditionalFormatting sqref="D7:D13">
    <cfRule type="cellIs" dxfId="7" priority="1" stopIfTrue="1" operator="lessThan">
      <formula>0</formula>
    </cfRule>
  </conditionalFormatting>
  <conditionalFormatting sqref="D17:D21">
    <cfRule type="cellIs" dxfId="6" priority="3" stopIfTrue="1" operator="lessThan">
      <formula>0</formula>
    </cfRule>
  </conditionalFormatting>
  <conditionalFormatting sqref="D22:E27">
    <cfRule type="cellIs" dxfId="5" priority="2" stopIfTrue="1" operator="lessThan">
      <formula>0</formula>
    </cfRule>
  </conditionalFormatting>
  <conditionalFormatting sqref="E13:G13 D14:G14">
    <cfRule type="cellIs" dxfId="4" priority="6" stopIfTrue="1" operator="lessThan">
      <formula>0</formula>
    </cfRule>
  </conditionalFormatting>
  <conditionalFormatting sqref="F20:I20 G21:I25 F26:I27">
    <cfRule type="cellIs" dxfId="3" priority="10" stopIfTrue="1" operator="lessThan">
      <formula>0</formula>
    </cfRule>
  </conditionalFormatting>
  <conditionalFormatting sqref="G7:I8 G9:J10 G11:G12 H11:J19">
    <cfRule type="cellIs" dxfId="2" priority="11" stopIfTrue="1" operator="lessThan">
      <formula>0</formula>
    </cfRule>
  </conditionalFormatting>
  <hyperlinks>
    <hyperlink ref="B3" location="Contents!A1" display="Back to index page" xr:uid="{37A85984-D272-46A8-AB6C-3A2B2B5E7C38}"/>
    <hyperlink ref="B3:J3" location="CONTENTS!A1" display="Back to contents page" xr:uid="{D6319510-4872-4D05-B07E-BCFAC7003975}"/>
  </hyperlinks>
  <printOptions horizontalCentered="1" verticalCentered="1"/>
  <pageMargins left="0.23622047244094491" right="0.23622047244094491" top="0.74803149606299213" bottom="0.74803149606299213" header="0.31496062992125984" footer="0.31496062992125984"/>
  <pageSetup paperSize="9" scale="62" orientation="landscape" r:id="rId1"/>
  <ignoredErrors>
    <ignoredError sqref="D22:E22 B23 B14 D13:E13"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67D2-70B9-443F-AEE7-B9A26D78AD2F}">
  <sheetPr>
    <pageSetUpPr fitToPage="1"/>
  </sheetPr>
  <dimension ref="A1:N27"/>
  <sheetViews>
    <sheetView showGridLines="0" showRowColHeaders="0" zoomScaleNormal="100" zoomScalePageLayoutView="80" workbookViewId="0"/>
  </sheetViews>
  <sheetFormatPr baseColWidth="10" defaultColWidth="9.42578125" defaultRowHeight="15"/>
  <cols>
    <col min="1" max="1" width="2.5703125" customWidth="1"/>
    <col min="2" max="2" width="2.85546875" customWidth="1"/>
    <col min="3" max="3" width="58.5703125" customWidth="1"/>
    <col min="4" max="5" width="15.5703125" customWidth="1"/>
    <col min="6" max="6" width="14.5703125" style="147" customWidth="1"/>
    <col min="7" max="7" width="13.42578125" customWidth="1"/>
    <col min="8" max="8" width="10.42578125" customWidth="1"/>
    <col min="9" max="9" width="12.5703125" customWidth="1"/>
    <col min="10" max="11" width="13.42578125" customWidth="1"/>
    <col min="12" max="12" width="12.42578125" customWidth="1"/>
    <col min="13" max="13" width="11.5703125" customWidth="1"/>
    <col min="14" max="14" width="12.5703125" customWidth="1"/>
  </cols>
  <sheetData>
    <row r="1" spans="1:14" ht="11.25" customHeight="1"/>
    <row r="2" spans="1:14" s="1884" customFormat="1" ht="5.25" customHeight="1">
      <c r="B2" s="1904"/>
      <c r="C2" s="1905"/>
    </row>
    <row r="3" spans="1:14" s="12" customFormat="1" ht="12.75" customHeight="1">
      <c r="A3" s="11"/>
      <c r="B3" s="2373" t="s">
        <v>280</v>
      </c>
      <c r="C3" s="2373"/>
      <c r="D3" s="2373"/>
      <c r="E3" s="2373"/>
      <c r="F3" s="2373"/>
      <c r="G3" s="2373"/>
      <c r="H3" s="2373"/>
    </row>
    <row r="4" spans="1:14" s="1884" customFormat="1" ht="5.25" customHeight="1">
      <c r="B4"/>
    </row>
    <row r="5" spans="1:14" s="6" customFormat="1" ht="15.75" customHeight="1">
      <c r="A5" s="13"/>
      <c r="B5" s="969" t="s">
        <v>2816</v>
      </c>
    </row>
    <row r="6" spans="1:14" s="6" customFormat="1" ht="15.75" customHeight="1">
      <c r="A6" s="13"/>
      <c r="B6" s="969"/>
    </row>
    <row r="7" spans="1:14" s="6" customFormat="1" ht="15.75" customHeight="1">
      <c r="A7" s="13"/>
      <c r="B7" s="969"/>
    </row>
    <row r="8" spans="1:14" s="6" customFormat="1" ht="15.75" customHeight="1">
      <c r="A8" s="13"/>
      <c r="B8" s="969"/>
    </row>
    <row r="9" spans="1:14" s="6" customFormat="1" ht="15.75" customHeight="1">
      <c r="A9" s="13"/>
      <c r="B9" s="969"/>
    </row>
    <row r="10" spans="1:14" s="1884" customFormat="1" ht="15.75" customHeight="1">
      <c r="B10" s="620" t="s">
        <v>3016</v>
      </c>
      <c r="C10" s="620"/>
    </row>
    <row r="11" spans="1:14">
      <c r="B11" s="885"/>
      <c r="C11" s="1922" t="s">
        <v>286</v>
      </c>
      <c r="D11" s="1039" t="s">
        <v>292</v>
      </c>
      <c r="E11" s="1039" t="s">
        <v>294</v>
      </c>
      <c r="F11" s="1039" t="s">
        <v>296</v>
      </c>
      <c r="G11" s="1216" t="s">
        <v>298</v>
      </c>
      <c r="H11" s="1039" t="s">
        <v>303</v>
      </c>
      <c r="I11" s="1039" t="s">
        <v>310</v>
      </c>
      <c r="J11" s="1039" t="s">
        <v>312</v>
      </c>
      <c r="K11" s="1039" t="s">
        <v>317</v>
      </c>
      <c r="L11" s="1039" t="s">
        <v>323</v>
      </c>
      <c r="M11" s="1039" t="s">
        <v>346</v>
      </c>
      <c r="N11" s="1216" t="s">
        <v>370</v>
      </c>
    </row>
    <row r="12" spans="1:14" ht="23.25">
      <c r="B12" s="1319"/>
      <c r="C12" s="1319" t="s">
        <v>2817</v>
      </c>
      <c r="D12" s="1437" t="s">
        <v>2761</v>
      </c>
      <c r="E12" s="1437" t="s">
        <v>2762</v>
      </c>
      <c r="F12" s="1437" t="s">
        <v>2763</v>
      </c>
      <c r="G12" s="1437" t="s">
        <v>2764</v>
      </c>
      <c r="H12" s="1437" t="s">
        <v>2765</v>
      </c>
      <c r="I12" s="1437" t="s">
        <v>2766</v>
      </c>
      <c r="J12" s="1437" t="s">
        <v>2767</v>
      </c>
      <c r="K12" s="1437" t="s">
        <v>2768</v>
      </c>
      <c r="L12" s="1437" t="s">
        <v>2769</v>
      </c>
      <c r="M12" s="1437" t="s">
        <v>2770</v>
      </c>
      <c r="N12" s="1909" t="s">
        <v>2771</v>
      </c>
    </row>
    <row r="13" spans="1:14">
      <c r="B13" s="1910">
        <v>1</v>
      </c>
      <c r="C13" s="119" t="s">
        <v>2772</v>
      </c>
      <c r="D13" s="1906"/>
      <c r="E13" s="1906"/>
      <c r="F13" s="1906"/>
      <c r="G13" s="1906"/>
      <c r="H13" s="1906"/>
      <c r="I13" s="1906"/>
      <c r="J13" s="1906"/>
      <c r="K13" s="1906"/>
      <c r="L13" s="1906"/>
      <c r="M13" s="1906"/>
      <c r="N13" s="1906"/>
    </row>
    <row r="14" spans="1:14">
      <c r="B14" s="863">
        <v>2</v>
      </c>
      <c r="C14" s="119" t="s">
        <v>2773</v>
      </c>
      <c r="D14" s="1906"/>
      <c r="E14" s="1906"/>
      <c r="F14" s="1906"/>
      <c r="G14" s="1906"/>
      <c r="H14" s="1906"/>
      <c r="I14" s="1906"/>
      <c r="J14" s="1906"/>
      <c r="K14" s="1906"/>
      <c r="L14" s="1906"/>
      <c r="M14" s="1906"/>
      <c r="N14" s="1906"/>
    </row>
    <row r="15" spans="1:14">
      <c r="B15" s="863">
        <v>3</v>
      </c>
      <c r="C15" s="119" t="s">
        <v>2774</v>
      </c>
      <c r="D15" s="1906"/>
      <c r="E15" s="1906"/>
      <c r="F15" s="1906"/>
      <c r="G15" s="1906"/>
      <c r="H15" s="1906"/>
      <c r="I15" s="1906"/>
      <c r="J15" s="1906"/>
      <c r="K15" s="1906"/>
      <c r="L15" s="1906"/>
      <c r="M15" s="1906"/>
      <c r="N15" s="1906"/>
    </row>
    <row r="16" spans="1:14">
      <c r="B16" s="863">
        <v>4</v>
      </c>
      <c r="C16" s="119" t="s">
        <v>2775</v>
      </c>
      <c r="D16" s="1906"/>
      <c r="E16" s="1906"/>
      <c r="F16" s="1906"/>
      <c r="G16" s="1906"/>
      <c r="H16" s="1906"/>
      <c r="I16" s="1906"/>
      <c r="J16" s="1906"/>
      <c r="K16" s="1906"/>
      <c r="L16" s="1906"/>
      <c r="M16" s="1906"/>
      <c r="N16" s="1906"/>
    </row>
    <row r="17" spans="2:14">
      <c r="B17" s="864">
        <v>5</v>
      </c>
      <c r="C17" s="119" t="s">
        <v>2776</v>
      </c>
      <c r="D17" s="1906"/>
      <c r="E17" s="1906"/>
      <c r="F17" s="1906"/>
      <c r="G17" s="1906"/>
      <c r="H17" s="1906"/>
      <c r="I17" s="1906"/>
      <c r="J17" s="1906"/>
      <c r="K17" s="1906"/>
      <c r="L17" s="1906"/>
      <c r="M17" s="1906"/>
      <c r="N17" s="1906"/>
    </row>
    <row r="18" spans="2:14">
      <c r="B18" s="1911" t="s">
        <v>2777</v>
      </c>
      <c r="C18" s="1911"/>
      <c r="D18" s="1912"/>
      <c r="E18" s="1912"/>
      <c r="F18" s="1912"/>
      <c r="G18" s="1912"/>
      <c r="H18" s="1912"/>
      <c r="I18" s="1912"/>
      <c r="J18" s="1912"/>
      <c r="K18" s="1912"/>
      <c r="L18" s="1912"/>
      <c r="M18" s="1912"/>
      <c r="N18" s="1913"/>
    </row>
    <row r="19" spans="2:14">
      <c r="B19" s="1910">
        <v>6</v>
      </c>
      <c r="C19" s="119" t="s">
        <v>2772</v>
      </c>
      <c r="D19" s="1906"/>
      <c r="E19" s="1906"/>
      <c r="F19" s="1906"/>
      <c r="G19" s="1906"/>
      <c r="H19" s="1906"/>
      <c r="I19" s="1906"/>
      <c r="J19" s="1906"/>
      <c r="K19" s="1906"/>
      <c r="L19" s="1906"/>
      <c r="M19" s="1906"/>
      <c r="N19" s="1906"/>
    </row>
    <row r="20" spans="2:14">
      <c r="B20" s="863">
        <v>7</v>
      </c>
      <c r="C20" s="119" t="s">
        <v>2773</v>
      </c>
      <c r="D20" s="1906"/>
      <c r="E20" s="1906"/>
      <c r="F20" s="1906"/>
      <c r="G20" s="1906"/>
      <c r="H20" s="1906"/>
      <c r="I20" s="1906"/>
      <c r="J20" s="1906"/>
      <c r="K20" s="1906"/>
      <c r="L20" s="1906"/>
      <c r="M20" s="1906"/>
      <c r="N20" s="1906"/>
    </row>
    <row r="21" spans="2:14">
      <c r="B21" s="863">
        <v>8</v>
      </c>
      <c r="C21" s="119" t="s">
        <v>2774</v>
      </c>
      <c r="D21" s="1906"/>
      <c r="E21" s="1906"/>
      <c r="F21" s="1906"/>
      <c r="G21" s="1906"/>
      <c r="H21" s="1906"/>
      <c r="I21" s="1906"/>
      <c r="J21" s="1906"/>
      <c r="K21" s="1906"/>
      <c r="L21" s="1906"/>
      <c r="M21" s="1906"/>
      <c r="N21" s="1906"/>
    </row>
    <row r="22" spans="2:14">
      <c r="B22" s="863">
        <v>9</v>
      </c>
      <c r="C22" s="119" t="s">
        <v>2775</v>
      </c>
      <c r="D22" s="1906"/>
      <c r="E22" s="1906"/>
      <c r="F22" s="1906"/>
      <c r="G22" s="1906"/>
      <c r="H22" s="1906"/>
      <c r="I22" s="1906"/>
      <c r="J22" s="1906"/>
      <c r="K22" s="1906"/>
      <c r="L22" s="1906"/>
      <c r="M22" s="1906"/>
      <c r="N22" s="1906"/>
    </row>
    <row r="23" spans="2:14">
      <c r="B23" s="864">
        <v>10</v>
      </c>
      <c r="C23" s="119" t="s">
        <v>2776</v>
      </c>
      <c r="D23" s="1906"/>
      <c r="E23" s="1906"/>
      <c r="F23" s="1906"/>
      <c r="G23" s="1906"/>
      <c r="H23" s="1906"/>
      <c r="I23" s="1906"/>
      <c r="J23" s="1906"/>
      <c r="K23" s="1906"/>
      <c r="L23" s="1906"/>
      <c r="M23" s="1906"/>
      <c r="N23" s="1906"/>
    </row>
    <row r="24" spans="2:14" ht="14.45" customHeight="1">
      <c r="B24" s="1911" t="s">
        <v>2778</v>
      </c>
      <c r="C24" s="1911"/>
      <c r="D24" s="1912"/>
      <c r="E24" s="1912"/>
      <c r="F24" s="1912"/>
      <c r="G24" s="1912"/>
      <c r="H24" s="1912"/>
      <c r="I24" s="1912"/>
      <c r="J24" s="1912"/>
      <c r="K24" s="1912"/>
      <c r="L24" s="1912"/>
      <c r="M24" s="1912"/>
      <c r="N24" s="1913"/>
    </row>
    <row r="25" spans="2:14">
      <c r="B25" s="1910">
        <v>11</v>
      </c>
      <c r="C25" s="119" t="s">
        <v>2779</v>
      </c>
      <c r="D25" s="1914"/>
      <c r="E25" s="1914"/>
      <c r="F25" s="1914"/>
      <c r="G25" s="1914"/>
      <c r="H25" s="1914"/>
      <c r="I25" s="1914"/>
      <c r="J25" s="1914"/>
      <c r="K25" s="1914"/>
      <c r="L25" s="1914"/>
      <c r="M25" s="1914"/>
      <c r="N25" s="1914"/>
    </row>
    <row r="26" spans="2:14">
      <c r="B26" s="863">
        <v>12</v>
      </c>
      <c r="C26" s="119" t="s">
        <v>2779</v>
      </c>
      <c r="D26" s="1914"/>
      <c r="E26" s="1914"/>
      <c r="F26" s="1914"/>
      <c r="G26" s="1914"/>
      <c r="H26" s="1914"/>
      <c r="I26" s="1914"/>
      <c r="J26" s="1914"/>
      <c r="K26" s="1914"/>
      <c r="L26" s="1914"/>
      <c r="M26" s="1914"/>
      <c r="N26" s="1914"/>
    </row>
    <row r="27" spans="2:14">
      <c r="B27" s="863">
        <v>13</v>
      </c>
      <c r="C27" s="119" t="s">
        <v>2779</v>
      </c>
      <c r="D27" s="1914"/>
      <c r="E27" s="1914"/>
      <c r="F27" s="1914"/>
      <c r="G27" s="1914"/>
      <c r="H27" s="1914"/>
      <c r="I27" s="1914"/>
      <c r="J27" s="1914"/>
      <c r="K27" s="1914"/>
      <c r="L27" s="1914"/>
      <c r="M27" s="1914"/>
      <c r="N27" s="1914"/>
    </row>
  </sheetData>
  <mergeCells count="1">
    <mergeCell ref="B3:H3"/>
  </mergeCells>
  <hyperlinks>
    <hyperlink ref="B3" location="Contents!A1" display="Back to index page" xr:uid="{E044396C-1A9B-4399-87D2-9FD14A3D48F7}"/>
    <hyperlink ref="B3:H3" location="CONTENTS!A1" display="Back to contents page" xr:uid="{393AF9D3-6F38-46D0-8FB5-372E9762C29F}"/>
  </hyperlinks>
  <pageMargins left="0.70866141732283472" right="0.70866141732283472" top="0.74803149606299213" bottom="0.74803149606299213" header="0.31496062992125984" footer="0.31496062992125984"/>
  <pageSetup paperSize="9" scale="62" orientation="landscape" r:id="rId1"/>
  <headerFooter>
    <oddHeader>&amp;CEN
Annex XXXI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9CF7D-6A9A-41D8-AEEB-E31DA7108114}">
  <sheetPr>
    <pageSetUpPr fitToPage="1"/>
  </sheetPr>
  <dimension ref="A1:K35"/>
  <sheetViews>
    <sheetView showGridLines="0" showRowColHeaders="0" zoomScaleNormal="100" zoomScalePageLayoutView="90" workbookViewId="0"/>
  </sheetViews>
  <sheetFormatPr baseColWidth="10" defaultColWidth="9.42578125" defaultRowHeight="15"/>
  <cols>
    <col min="1" max="1" width="2.5703125" customWidth="1"/>
    <col min="2" max="2" width="15.5703125" customWidth="1"/>
    <col min="3" max="3" width="85.28515625" customWidth="1"/>
    <col min="4" max="7" width="17.42578125" customWidth="1"/>
    <col min="8" max="9" width="18.5703125" customWidth="1"/>
    <col min="10" max="10" width="10.42578125" style="147" customWidth="1"/>
    <col min="11" max="18" width="10.42578125" customWidth="1"/>
  </cols>
  <sheetData>
    <row r="1" spans="1:11" ht="11.1" customHeight="1"/>
    <row r="2" spans="1:11" ht="5.25" customHeight="1">
      <c r="K2" s="1902"/>
    </row>
    <row r="3" spans="1:11" s="12" customFormat="1" ht="12.75" customHeight="1">
      <c r="A3" s="11"/>
      <c r="B3" s="2373" t="s">
        <v>280</v>
      </c>
      <c r="C3" s="2373"/>
      <c r="D3" s="2373"/>
      <c r="E3" s="2373"/>
      <c r="F3" s="2373"/>
      <c r="G3" s="2373"/>
      <c r="H3" s="2373"/>
    </row>
    <row r="4" spans="1:11" s="11" customFormat="1" ht="5.25" customHeight="1"/>
    <row r="5" spans="1:11" s="6" customFormat="1" ht="15.75" customHeight="1">
      <c r="A5" s="13"/>
      <c r="B5" s="969" t="s">
        <v>3022</v>
      </c>
    </row>
    <row r="6" spans="1:11">
      <c r="B6" s="1903"/>
      <c r="C6" s="279"/>
      <c r="D6" s="279"/>
      <c r="E6" s="279"/>
      <c r="F6" s="279"/>
      <c r="G6" s="279"/>
      <c r="H6" s="279"/>
      <c r="I6" s="279"/>
    </row>
    <row r="7" spans="1:11" s="1884" customFormat="1" ht="18.75">
      <c r="B7" s="1904"/>
      <c r="E7" s="1905"/>
      <c r="F7" s="1905"/>
    </row>
    <row r="8" spans="1:11" s="1884" customFormat="1">
      <c r="B8" s="620" t="s">
        <v>3016</v>
      </c>
      <c r="D8" s="1921"/>
    </row>
    <row r="9" spans="1:11">
      <c r="B9" s="1947" t="s">
        <v>286</v>
      </c>
      <c r="C9" s="1948"/>
      <c r="D9" s="1039" t="s">
        <v>292</v>
      </c>
      <c r="E9" s="1039" t="s">
        <v>294</v>
      </c>
      <c r="F9" s="1039" t="s">
        <v>296</v>
      </c>
      <c r="G9" s="1216" t="s">
        <v>298</v>
      </c>
      <c r="H9" s="1884"/>
      <c r="I9" s="147"/>
      <c r="J9"/>
    </row>
    <row r="10" spans="1:11" ht="11.25" customHeight="1">
      <c r="B10" s="1908" t="s">
        <v>2780</v>
      </c>
      <c r="C10" s="1915"/>
      <c r="D10" s="1999" t="s">
        <v>2854</v>
      </c>
      <c r="E10" s="1999" t="s">
        <v>2855</v>
      </c>
      <c r="F10" s="1999" t="s">
        <v>2856</v>
      </c>
      <c r="G10" s="1915" t="s">
        <v>2781</v>
      </c>
      <c r="I10" s="548"/>
      <c r="J10"/>
    </row>
    <row r="11" spans="1:11" ht="11.25" customHeight="1">
      <c r="B11" s="862">
        <v>1</v>
      </c>
      <c r="C11" s="655" t="s">
        <v>2782</v>
      </c>
      <c r="D11" s="1914"/>
      <c r="E11" s="1914"/>
      <c r="F11" s="1914"/>
      <c r="G11" s="1906"/>
      <c r="I11" s="147"/>
      <c r="J11"/>
    </row>
    <row r="12" spans="1:11" ht="11.25" customHeight="1">
      <c r="B12" s="865" t="s">
        <v>2783</v>
      </c>
      <c r="C12" s="655" t="s">
        <v>2784</v>
      </c>
      <c r="D12" s="1914"/>
      <c r="E12" s="1914"/>
      <c r="F12" s="1914"/>
      <c r="G12" s="1906"/>
      <c r="I12" s="147"/>
      <c r="J12"/>
    </row>
    <row r="13" spans="1:11" ht="11.25" customHeight="1">
      <c r="B13" s="863" t="s">
        <v>2785</v>
      </c>
      <c r="C13" s="119" t="s">
        <v>2786</v>
      </c>
      <c r="D13" s="1906"/>
      <c r="E13" s="1906"/>
      <c r="F13" s="1906"/>
      <c r="G13" s="1906"/>
      <c r="I13" s="147"/>
      <c r="J13"/>
    </row>
    <row r="14" spans="1:11" ht="11.25" customHeight="1">
      <c r="B14" s="863" t="s">
        <v>2787</v>
      </c>
      <c r="C14" s="119" t="s">
        <v>2788</v>
      </c>
      <c r="D14" s="1906"/>
      <c r="E14" s="1906"/>
      <c r="F14" s="1906"/>
      <c r="G14" s="1906"/>
      <c r="I14" s="147"/>
      <c r="J14"/>
    </row>
    <row r="15" spans="1:11" ht="11.25" customHeight="1">
      <c r="B15" s="863" t="s">
        <v>2789</v>
      </c>
      <c r="C15" s="119" t="s">
        <v>2790</v>
      </c>
      <c r="D15" s="1906"/>
      <c r="E15" s="1906"/>
      <c r="F15" s="1906"/>
      <c r="G15" s="1906"/>
      <c r="I15" s="147"/>
      <c r="J15"/>
    </row>
    <row r="16" spans="1:11" ht="11.25" customHeight="1">
      <c r="B16" s="1917" t="s">
        <v>2791</v>
      </c>
      <c r="C16" s="119" t="s">
        <v>2792</v>
      </c>
      <c r="D16" s="1906"/>
      <c r="E16" s="1906"/>
      <c r="F16" s="1906"/>
      <c r="G16" s="1906"/>
      <c r="I16" s="147"/>
      <c r="J16"/>
    </row>
    <row r="17" spans="2:10" ht="11.25" customHeight="1">
      <c r="B17" s="865">
        <v>2</v>
      </c>
      <c r="C17" s="655" t="s">
        <v>2793</v>
      </c>
      <c r="D17" s="1914"/>
      <c r="E17" s="1914"/>
      <c r="F17" s="1914"/>
      <c r="G17" s="1906"/>
      <c r="I17" s="147"/>
      <c r="J17"/>
    </row>
    <row r="18" spans="2:10" ht="11.25" customHeight="1">
      <c r="B18" s="863" t="s">
        <v>1070</v>
      </c>
      <c r="C18" s="119" t="s">
        <v>2794</v>
      </c>
      <c r="D18" s="1906"/>
      <c r="E18" s="1906"/>
      <c r="F18" s="1906"/>
      <c r="G18" s="1906"/>
      <c r="I18" s="147"/>
      <c r="J18"/>
    </row>
    <row r="19" spans="2:10" ht="11.25" customHeight="1">
      <c r="B19" s="863" t="s">
        <v>1072</v>
      </c>
      <c r="C19" s="119" t="s">
        <v>2795</v>
      </c>
      <c r="D19" s="1906"/>
      <c r="E19" s="1906"/>
      <c r="F19" s="1906"/>
      <c r="G19" s="1906"/>
      <c r="I19" s="147"/>
      <c r="J19"/>
    </row>
    <row r="20" spans="2:10" ht="11.25" customHeight="1">
      <c r="B20" s="863" t="s">
        <v>1074</v>
      </c>
      <c r="C20" s="119" t="s">
        <v>2796</v>
      </c>
      <c r="D20" s="1906"/>
      <c r="E20" s="1906"/>
      <c r="F20" s="1906"/>
      <c r="G20" s="1906"/>
      <c r="I20" s="147"/>
      <c r="J20"/>
    </row>
    <row r="21" spans="2:10" ht="11.25" customHeight="1">
      <c r="B21" s="1917" t="s">
        <v>2797</v>
      </c>
      <c r="C21" s="119" t="s">
        <v>2798</v>
      </c>
      <c r="D21" s="1906"/>
      <c r="E21" s="1906"/>
      <c r="F21" s="1906"/>
      <c r="G21" s="1906"/>
      <c r="I21" s="147"/>
      <c r="J21"/>
    </row>
    <row r="22" spans="2:10" ht="11.25" customHeight="1">
      <c r="B22" s="865">
        <v>3</v>
      </c>
      <c r="C22" s="655" t="s">
        <v>2799</v>
      </c>
      <c r="D22" s="1914"/>
      <c r="E22" s="1914"/>
      <c r="F22" s="1914"/>
      <c r="G22" s="1906"/>
      <c r="I22" s="147"/>
      <c r="J22"/>
    </row>
    <row r="23" spans="2:10" ht="11.25" customHeight="1">
      <c r="B23" s="863" t="s">
        <v>299</v>
      </c>
      <c r="C23" s="119" t="s">
        <v>2800</v>
      </c>
      <c r="D23" s="1906"/>
      <c r="E23" s="1906"/>
      <c r="F23" s="1906"/>
      <c r="G23" s="1906"/>
      <c r="I23" s="147"/>
      <c r="J23"/>
    </row>
    <row r="24" spans="2:10" ht="11.25" customHeight="1">
      <c r="B24" s="863" t="s">
        <v>2801</v>
      </c>
      <c r="C24" s="119" t="s">
        <v>2802</v>
      </c>
      <c r="D24" s="1906"/>
      <c r="E24" s="1906"/>
      <c r="F24" s="1906"/>
      <c r="G24" s="1906"/>
      <c r="I24" s="147"/>
      <c r="J24"/>
    </row>
    <row r="25" spans="2:10" ht="11.25" customHeight="1">
      <c r="B25" s="863" t="s">
        <v>2818</v>
      </c>
      <c r="C25" s="119" t="s">
        <v>2803</v>
      </c>
      <c r="D25" s="1914"/>
      <c r="E25" s="1914"/>
      <c r="F25" s="1914"/>
      <c r="G25" s="1906"/>
      <c r="I25" s="147"/>
      <c r="J25"/>
    </row>
    <row r="26" spans="2:10" ht="11.25" customHeight="1">
      <c r="B26" s="1916">
        <v>4</v>
      </c>
      <c r="C26" s="655" t="s">
        <v>2804</v>
      </c>
      <c r="D26" s="1914"/>
      <c r="E26" s="1914"/>
      <c r="F26" s="1914"/>
      <c r="G26" s="1906"/>
      <c r="I26" s="147"/>
      <c r="J26"/>
    </row>
    <row r="27" spans="2:10" ht="11.25" customHeight="1">
      <c r="B27" s="865">
        <v>5</v>
      </c>
      <c r="C27" s="655" t="s">
        <v>2805</v>
      </c>
      <c r="D27" s="1914"/>
      <c r="E27" s="1914"/>
      <c r="F27" s="1914"/>
      <c r="G27" s="1906"/>
      <c r="I27" s="147"/>
      <c r="J27"/>
    </row>
    <row r="28" spans="2:10" ht="9.9499999999999993" customHeight="1">
      <c r="B28" s="865"/>
      <c r="C28" s="655"/>
      <c r="D28" s="1914"/>
      <c r="E28" s="1914"/>
      <c r="F28" s="1914"/>
      <c r="G28" s="1906"/>
      <c r="I28" s="147"/>
      <c r="J28"/>
    </row>
    <row r="29" spans="2:10" ht="9.9499999999999993" customHeight="1">
      <c r="B29" s="865"/>
      <c r="C29" s="655"/>
      <c r="D29" s="1906"/>
      <c r="F29" s="147"/>
      <c r="G29" s="1906"/>
      <c r="I29" s="147"/>
      <c r="J29"/>
    </row>
    <row r="30" spans="2:10" ht="9.9499999999999993" customHeight="1">
      <c r="B30" s="865"/>
      <c r="C30" s="655"/>
      <c r="D30" s="1906"/>
      <c r="F30" s="147"/>
      <c r="G30" s="1906"/>
      <c r="I30" s="147"/>
      <c r="J30"/>
    </row>
    <row r="31" spans="2:10" ht="9.9499999999999993" customHeight="1">
      <c r="B31" s="18"/>
      <c r="C31" s="18"/>
      <c r="D31" s="18"/>
      <c r="E31" s="18"/>
      <c r="F31" s="18"/>
      <c r="G31" s="18"/>
      <c r="H31" s="1920"/>
    </row>
    <row r="32" spans="2:10" ht="11.25" customHeight="1">
      <c r="B32" s="1370" t="s">
        <v>2819</v>
      </c>
      <c r="C32" s="1919"/>
      <c r="D32" s="1039" t="s">
        <v>501</v>
      </c>
      <c r="E32" s="654"/>
      <c r="F32" s="654"/>
      <c r="G32" s="1918"/>
      <c r="H32" s="1884"/>
      <c r="I32" s="147"/>
      <c r="J32"/>
    </row>
    <row r="33" spans="2:10" ht="11.25" customHeight="1">
      <c r="B33" s="863" t="s">
        <v>2806</v>
      </c>
      <c r="C33" s="119" t="s">
        <v>2807</v>
      </c>
      <c r="D33" s="1906"/>
      <c r="E33" s="1906"/>
      <c r="F33" s="1906"/>
      <c r="H33" s="147"/>
      <c r="J33"/>
    </row>
    <row r="34" spans="2:10" ht="11.25" customHeight="1">
      <c r="B34" s="863" t="s">
        <v>2688</v>
      </c>
      <c r="C34" s="119" t="s">
        <v>2808</v>
      </c>
      <c r="D34" s="1906"/>
      <c r="E34" s="1906"/>
      <c r="F34" s="1906"/>
      <c r="H34" s="147"/>
      <c r="J34"/>
    </row>
    <row r="35" spans="2:10" ht="11.25" customHeight="1">
      <c r="B35" s="863" t="s">
        <v>2809</v>
      </c>
      <c r="C35" s="119" t="s">
        <v>2810</v>
      </c>
      <c r="D35" s="1906"/>
      <c r="E35" s="1906"/>
      <c r="F35" s="1906"/>
      <c r="H35" s="147"/>
      <c r="J35"/>
    </row>
  </sheetData>
  <mergeCells count="1">
    <mergeCell ref="B3:H3"/>
  </mergeCells>
  <hyperlinks>
    <hyperlink ref="B3" location="Contents!A1" display="Back to index page" xr:uid="{F43896DA-4D21-43FB-A664-13191A95775A}"/>
    <hyperlink ref="B3:H3" location="CONTENTS!A1" display="Back to contents page" xr:uid="{E45AE4AA-F3B7-491D-9341-232B699E47EE}"/>
  </hyperlinks>
  <pageMargins left="0.70866141732283472" right="0.70866141732283472" top="0.74803149606299213" bottom="0.74803149606299213" header="0.31496062992125984" footer="0.31496062992125984"/>
  <pageSetup paperSize="9" scale="57" orientation="landscape" r:id="rId1"/>
  <headerFooter>
    <oddHeader>&amp;CEN
Annex XXXI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2719-9D2D-424A-9E97-AE786A127058}">
  <dimension ref="A1:H15"/>
  <sheetViews>
    <sheetView showGridLines="0" showRowColHeaders="0" zoomScaleNormal="100" zoomScalePageLayoutView="85" workbookViewId="0"/>
  </sheetViews>
  <sheetFormatPr baseColWidth="10" defaultColWidth="9.42578125" defaultRowHeight="15"/>
  <cols>
    <col min="1" max="1" width="2.5703125" customWidth="1"/>
    <col min="2" max="2" width="5.5703125" customWidth="1"/>
    <col min="3" max="3" width="66.85546875" bestFit="1" customWidth="1"/>
    <col min="4" max="4" width="14.42578125" customWidth="1"/>
    <col min="5" max="5" width="38.42578125" customWidth="1"/>
    <col min="6" max="6" width="53.5703125" customWidth="1"/>
    <col min="7" max="7" width="10.42578125" style="147" customWidth="1"/>
    <col min="8" max="15" width="10.42578125" customWidth="1"/>
  </cols>
  <sheetData>
    <row r="1" spans="1:8" ht="11.25" customHeight="1"/>
    <row r="2" spans="1:8" ht="5.25" customHeight="1">
      <c r="H2" s="1902"/>
    </row>
    <row r="3" spans="1:8" s="12" customFormat="1" ht="12.75" customHeight="1">
      <c r="A3" s="11"/>
      <c r="B3" s="2373" t="s">
        <v>280</v>
      </c>
      <c r="C3" s="2373"/>
      <c r="D3" s="2373"/>
      <c r="E3" s="2373"/>
      <c r="F3" s="2373"/>
      <c r="G3" s="2373"/>
      <c r="H3" s="2373"/>
    </row>
    <row r="4" spans="1:8" s="11" customFormat="1" ht="5.25" customHeight="1"/>
    <row r="5" spans="1:8" s="6" customFormat="1" ht="15.75" customHeight="1">
      <c r="A5" s="13"/>
      <c r="B5" s="969" t="s">
        <v>2820</v>
      </c>
    </row>
    <row r="6" spans="1:8">
      <c r="B6" s="1903"/>
      <c r="C6" s="279"/>
      <c r="D6" s="279"/>
      <c r="E6" s="279"/>
      <c r="F6" s="279"/>
    </row>
    <row r="7" spans="1:8" s="1884" customFormat="1" ht="18.75">
      <c r="B7" s="1907"/>
      <c r="D7" s="1905"/>
    </row>
    <row r="8" spans="1:8" ht="11.25" customHeight="1">
      <c r="B8" s="2105" t="s">
        <v>3016</v>
      </c>
      <c r="C8" s="2105"/>
    </row>
    <row r="9" spans="1:8" ht="11.25" customHeight="1">
      <c r="B9" s="1922" t="s">
        <v>286</v>
      </c>
      <c r="C9" s="1039"/>
      <c r="D9" s="1039" t="s">
        <v>292</v>
      </c>
    </row>
    <row r="10" spans="1:8" ht="11.25" customHeight="1">
      <c r="B10" s="863">
        <v>1</v>
      </c>
      <c r="C10" s="119" t="s">
        <v>2811</v>
      </c>
      <c r="D10" s="1906"/>
    </row>
    <row r="11" spans="1:8" ht="11.25" customHeight="1">
      <c r="B11" s="863" t="s">
        <v>2812</v>
      </c>
      <c r="C11" s="119" t="s">
        <v>2813</v>
      </c>
      <c r="D11" s="1906"/>
    </row>
    <row r="12" spans="1:8" ht="11.25" customHeight="1">
      <c r="B12" s="863">
        <v>2</v>
      </c>
      <c r="C12" s="119" t="s">
        <v>2139</v>
      </c>
      <c r="D12" s="1906"/>
    </row>
    <row r="13" spans="1:8" ht="11.25" customHeight="1">
      <c r="B13" s="425">
        <v>3</v>
      </c>
      <c r="C13" s="36" t="s">
        <v>2814</v>
      </c>
      <c r="D13" s="1906"/>
    </row>
    <row r="14" spans="1:8" ht="11.25" customHeight="1">
      <c r="B14" s="863">
        <v>4</v>
      </c>
      <c r="C14" s="119" t="s">
        <v>2815</v>
      </c>
      <c r="D14" s="1906"/>
    </row>
    <row r="15" spans="1:8">
      <c r="B15" s="863"/>
      <c r="C15" s="119"/>
      <c r="D15" s="1906"/>
    </row>
  </sheetData>
  <mergeCells count="1">
    <mergeCell ref="B3:H3"/>
  </mergeCells>
  <hyperlinks>
    <hyperlink ref="B3" location="Contents!A1" display="Back to index page" xr:uid="{5B56EE04-88AD-4175-97B6-EA641E657F64}"/>
    <hyperlink ref="B3:H3" location="CONTENTS!A1" display="Back to contents page" xr:uid="{F93104EA-CF93-4D42-A961-ED6C9DDFF03F}"/>
  </hyperlinks>
  <pageMargins left="0.70866141732283472" right="0.70866141732283472" top="0.74803149606299213" bottom="0.74803149606299213" header="0.31496062992125984" footer="0.31496062992125984"/>
  <pageSetup paperSize="9" scale="75" orientation="landscape" r:id="rId1"/>
  <headerFooter>
    <oddHeader>&amp;CEN
Annex XXXI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54F-0E1A-4D2C-B29F-7080C7FF4505}">
  <sheetPr codeName="Sheet32"/>
  <dimension ref="A1:M19"/>
  <sheetViews>
    <sheetView showGridLines="0" showRowColHeaders="0" zoomScaleNormal="100" workbookViewId="0"/>
  </sheetViews>
  <sheetFormatPr baseColWidth="10" defaultColWidth="11.42578125" defaultRowHeight="15"/>
  <cols>
    <col min="1" max="1" width="2.5703125" customWidth="1"/>
    <col min="2" max="2" width="183.42578125" customWidth="1"/>
    <col min="3" max="3" width="25.42578125" customWidth="1"/>
  </cols>
  <sheetData>
    <row r="1" spans="1:13" s="10" customFormat="1" ht="11.25" customHeight="1">
      <c r="A1" s="7"/>
      <c r="B1" s="7"/>
      <c r="C1" s="7"/>
      <c r="D1" s="7"/>
      <c r="E1" s="7"/>
      <c r="F1" s="8"/>
      <c r="G1" s="8"/>
      <c r="H1" s="9"/>
    </row>
    <row r="2" spans="1:13" s="10" customFormat="1" ht="5.25" customHeight="1">
      <c r="A2" s="7"/>
      <c r="B2" s="7"/>
      <c r="C2" s="7"/>
      <c r="D2" s="7"/>
      <c r="E2" s="7"/>
      <c r="F2" s="8"/>
      <c r="G2" s="8"/>
      <c r="H2" s="9"/>
    </row>
    <row r="3" spans="1:13" s="12" customFormat="1" ht="12.75" customHeight="1">
      <c r="A3" s="11"/>
      <c r="B3" s="2373" t="s">
        <v>280</v>
      </c>
      <c r="C3" s="2373"/>
      <c r="D3" s="2373"/>
      <c r="E3" s="2373"/>
      <c r="F3" s="2373"/>
      <c r="G3" s="2373"/>
      <c r="H3" s="2373"/>
    </row>
    <row r="4" spans="1:13" s="10" customFormat="1" ht="5.25" customHeight="1">
      <c r="A4" s="7"/>
      <c r="B4" s="7"/>
      <c r="C4" s="7"/>
      <c r="D4" s="7"/>
      <c r="E4" s="7"/>
      <c r="F4" s="8"/>
      <c r="G4" s="8"/>
      <c r="H4" s="9"/>
      <c r="I4" s="7"/>
      <c r="J4" s="7"/>
    </row>
    <row r="5" spans="1:13" s="267" customFormat="1" ht="15.75" customHeight="1">
      <c r="B5" s="969" t="s">
        <v>1540</v>
      </c>
    </row>
    <row r="6" spans="1:13" s="267" customFormat="1" ht="15.75" customHeight="1">
      <c r="A6" s="834"/>
      <c r="B6" s="834"/>
      <c r="C6" s="14"/>
      <c r="K6" s="266"/>
      <c r="L6" s="266"/>
      <c r="M6" s="266"/>
    </row>
    <row r="7" spans="1:13" ht="21.95" customHeight="1">
      <c r="A7" s="835"/>
      <c r="B7" s="1134" t="s">
        <v>1541</v>
      </c>
    </row>
    <row r="8" spans="1:13" ht="95.25" customHeight="1">
      <c r="A8" s="835"/>
      <c r="B8" s="221" t="s">
        <v>3147</v>
      </c>
    </row>
    <row r="9" spans="1:13" ht="21.95" customHeight="1">
      <c r="A9" s="835"/>
      <c r="B9" s="1134" t="s">
        <v>1542</v>
      </c>
    </row>
    <row r="10" spans="1:13" ht="100.5" customHeight="1">
      <c r="A10" s="835"/>
      <c r="B10" s="221" t="s">
        <v>1543</v>
      </c>
    </row>
    <row r="11" spans="1:13" ht="21.95" customHeight="1">
      <c r="A11" s="835"/>
      <c r="B11" s="1134" t="s">
        <v>1544</v>
      </c>
    </row>
    <row r="12" spans="1:13" ht="70.5" customHeight="1">
      <c r="A12" s="835"/>
      <c r="B12" s="221" t="s">
        <v>2626</v>
      </c>
    </row>
    <row r="13" spans="1:13" ht="21.95" customHeight="1">
      <c r="A13" s="835"/>
      <c r="B13" s="1135" t="s">
        <v>1545</v>
      </c>
    </row>
    <row r="14" spans="1:13" ht="117.75" customHeight="1">
      <c r="A14" s="835"/>
      <c r="B14" s="221" t="s">
        <v>1546</v>
      </c>
    </row>
    <row r="15" spans="1:13" ht="21.95" customHeight="1">
      <c r="A15" s="835"/>
      <c r="B15" s="1135" t="s">
        <v>1547</v>
      </c>
    </row>
    <row r="16" spans="1:13" ht="140.25" customHeight="1">
      <c r="A16" s="835"/>
      <c r="B16" s="221" t="s">
        <v>2627</v>
      </c>
    </row>
    <row r="17" spans="1:2" ht="19.5">
      <c r="A17" s="835"/>
      <c r="B17" s="836"/>
    </row>
    <row r="18" spans="1:2" ht="19.5">
      <c r="A18" s="835"/>
      <c r="B18" s="837"/>
    </row>
    <row r="19" spans="1:2" ht="19.5">
      <c r="A19" s="835"/>
      <c r="B19" s="837"/>
    </row>
  </sheetData>
  <mergeCells count="1">
    <mergeCell ref="B3:H3"/>
  </mergeCells>
  <hyperlinks>
    <hyperlink ref="B3" location="Contents!A1" display="Back to index page" xr:uid="{C277E7FC-FCCF-4AC8-B068-B360D17D716E}"/>
    <hyperlink ref="B3:H3" location="CONTENTS!A1" display="Back to contents page" xr:uid="{A5333820-A7A7-4B78-B500-632A9B5AD1A7}"/>
  </hyperlinks>
  <pageMargins left="0.7" right="0.7" top="0.75" bottom="0.75" header="0.3" footer="0.3"/>
  <pageSetup paperSize="9" scale="70" fitToHeight="2" orientation="landscape" verticalDpi="1200" r:id="rId1"/>
  <rowBreaks count="1" manualBreakCount="1">
    <brk id="10" max="1"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5569-2259-4476-A5A3-EC08D9A07333}">
  <sheetPr codeName="Sheet33"/>
  <dimension ref="A1:H34"/>
  <sheetViews>
    <sheetView showGridLines="0" showRowColHeaders="0" zoomScaleNormal="100" workbookViewId="0"/>
  </sheetViews>
  <sheetFormatPr baseColWidth="10" defaultColWidth="11.42578125" defaultRowHeight="15"/>
  <cols>
    <col min="1" max="1" width="2.5703125" customWidth="1"/>
    <col min="2" max="2" width="4.85546875" customWidth="1"/>
    <col min="3" max="3" width="20.42578125" customWidth="1"/>
    <col min="4" max="4" width="57.85546875" customWidth="1"/>
    <col min="5" max="8" width="16.5703125" customWidth="1"/>
  </cols>
  <sheetData>
    <row r="1" spans="1:8" ht="11.25" customHeight="1"/>
    <row r="2" spans="1:8" ht="5.25" customHeight="1"/>
    <row r="3" spans="1:8" ht="12.75" customHeight="1">
      <c r="B3" s="2373" t="s">
        <v>280</v>
      </c>
      <c r="C3" s="2373"/>
      <c r="D3" s="2373"/>
      <c r="E3" s="2373"/>
      <c r="F3" s="2373"/>
      <c r="G3" s="2373"/>
    </row>
    <row r="4" spans="1:8" ht="5.25" customHeight="1"/>
    <row r="5" spans="1:8" s="6" customFormat="1" ht="15.75" customHeight="1">
      <c r="A5" s="13"/>
      <c r="B5" s="969" t="s">
        <v>1548</v>
      </c>
      <c r="G5"/>
    </row>
    <row r="6" spans="1:8" s="6" customFormat="1" ht="11.25" customHeight="1">
      <c r="A6" s="13"/>
      <c r="B6" s="969"/>
      <c r="G6"/>
    </row>
    <row r="7" spans="1:8" s="3" customFormat="1" ht="11.25" customHeight="1"/>
    <row r="8" spans="1:8" s="3" customFormat="1" ht="11.25" customHeight="1">
      <c r="B8" s="885" t="s">
        <v>2469</v>
      </c>
      <c r="C8" s="555"/>
      <c r="D8" s="555"/>
      <c r="E8" s="1189" t="s">
        <v>292</v>
      </c>
      <c r="F8" s="1189" t="s">
        <v>294</v>
      </c>
      <c r="G8" s="1189" t="s">
        <v>296</v>
      </c>
      <c r="H8" s="1189" t="s">
        <v>298</v>
      </c>
    </row>
    <row r="9" spans="1:8" s="3" customFormat="1" ht="11.25" customHeight="1">
      <c r="E9" s="181" t="s">
        <v>2361</v>
      </c>
      <c r="F9" s="181" t="s">
        <v>2362</v>
      </c>
      <c r="G9" s="181" t="s">
        <v>2364</v>
      </c>
      <c r="H9" s="181"/>
    </row>
    <row r="10" spans="1:8" s="3" customFormat="1" ht="11.25" customHeight="1">
      <c r="B10" s="2610" t="s">
        <v>1551</v>
      </c>
      <c r="C10" s="2454"/>
      <c r="D10" s="1438"/>
      <c r="E10" s="1351" t="s">
        <v>1553</v>
      </c>
      <c r="F10" s="1351" t="s">
        <v>2363</v>
      </c>
      <c r="G10" s="1351" t="s">
        <v>2365</v>
      </c>
      <c r="H10" s="1351" t="s">
        <v>2366</v>
      </c>
    </row>
    <row r="11" spans="1:8" s="3" customFormat="1" ht="11.25" customHeight="1">
      <c r="B11" s="337">
        <v>1</v>
      </c>
      <c r="C11" s="187" t="s">
        <v>1555</v>
      </c>
      <c r="D11" s="2" t="s">
        <v>1556</v>
      </c>
      <c r="E11" s="1862">
        <v>8</v>
      </c>
      <c r="F11" s="1862"/>
      <c r="G11" s="1862">
        <v>13</v>
      </c>
      <c r="H11" s="1862">
        <v>168</v>
      </c>
    </row>
    <row r="12" spans="1:8" s="3" customFormat="1" ht="11.25" customHeight="1">
      <c r="B12" s="337">
        <v>2</v>
      </c>
      <c r="C12" s="187"/>
      <c r="D12" s="2" t="s">
        <v>1557</v>
      </c>
      <c r="E12" s="1862">
        <v>5436</v>
      </c>
      <c r="F12" s="1862"/>
      <c r="G12" s="1862">
        <v>81221.368739999991</v>
      </c>
      <c r="H12" s="1862">
        <v>479133.36977413495</v>
      </c>
    </row>
    <row r="13" spans="1:8" s="3" customFormat="1" ht="11.25" customHeight="1">
      <c r="B13" s="337">
        <v>3</v>
      </c>
      <c r="C13" s="187"/>
      <c r="D13" s="840" t="s">
        <v>1558</v>
      </c>
      <c r="E13" s="1863">
        <v>5436</v>
      </c>
      <c r="F13" s="1863"/>
      <c r="G13" s="1863">
        <v>68409.995999999985</v>
      </c>
      <c r="H13" s="1863">
        <v>426689.21526014915</v>
      </c>
    </row>
    <row r="14" spans="1:8" s="3" customFormat="1" ht="11.25" customHeight="1">
      <c r="B14" s="337">
        <v>4</v>
      </c>
      <c r="C14" s="187"/>
      <c r="D14" s="838" t="s">
        <v>1559</v>
      </c>
      <c r="E14" s="1864"/>
      <c r="F14" s="1864"/>
      <c r="G14" s="1864"/>
      <c r="H14" s="1864"/>
    </row>
    <row r="15" spans="1:8" s="3" customFormat="1" ht="11.25" customHeight="1">
      <c r="B15" s="337" t="s">
        <v>1560</v>
      </c>
      <c r="C15" s="187"/>
      <c r="D15" s="842" t="s">
        <v>1561</v>
      </c>
      <c r="E15" s="1863"/>
      <c r="F15" s="1863"/>
      <c r="G15" s="1863">
        <v>5660.076</v>
      </c>
      <c r="H15" s="1863">
        <v>0</v>
      </c>
    </row>
    <row r="16" spans="1:8" s="3" customFormat="1" ht="11.25" customHeight="1">
      <c r="B16" s="337">
        <v>5</v>
      </c>
      <c r="C16" s="187"/>
      <c r="D16" s="842" t="s">
        <v>1562</v>
      </c>
      <c r="E16" s="1863"/>
      <c r="F16" s="1863"/>
      <c r="G16" s="1863"/>
      <c r="H16" s="1863"/>
    </row>
    <row r="17" spans="2:8" s="3" customFormat="1" ht="11.25" customHeight="1">
      <c r="B17" s="337" t="s">
        <v>1563</v>
      </c>
      <c r="C17" s="187"/>
      <c r="D17" s="840" t="s">
        <v>1564</v>
      </c>
      <c r="E17" s="1863"/>
      <c r="F17" s="1863"/>
      <c r="G17" s="1863"/>
      <c r="H17" s="1863"/>
    </row>
    <row r="18" spans="2:8" s="3" customFormat="1" ht="11.25" customHeight="1">
      <c r="B18" s="337">
        <v>6</v>
      </c>
      <c r="C18" s="187"/>
      <c r="D18" s="838" t="s">
        <v>1559</v>
      </c>
      <c r="E18" s="1864"/>
      <c r="F18" s="1864"/>
      <c r="G18" s="1864"/>
      <c r="H18" s="1864"/>
    </row>
    <row r="19" spans="2:8" s="3" customFormat="1" ht="11.25" customHeight="1">
      <c r="B19" s="337">
        <v>7</v>
      </c>
      <c r="C19" s="187"/>
      <c r="D19" s="840" t="s">
        <v>1565</v>
      </c>
      <c r="E19" s="1863"/>
      <c r="F19" s="1863"/>
      <c r="G19" s="1863">
        <v>7151.2967399999998</v>
      </c>
      <c r="H19" s="1863">
        <v>52444.154513985777</v>
      </c>
    </row>
    <row r="20" spans="2:8" s="3" customFormat="1" ht="11.25" customHeight="1">
      <c r="B20" s="337">
        <v>8</v>
      </c>
      <c r="C20" s="187"/>
      <c r="D20" s="838" t="s">
        <v>1559</v>
      </c>
      <c r="E20" s="1864"/>
      <c r="F20" s="1864"/>
      <c r="G20" s="1864"/>
      <c r="H20" s="1864"/>
    </row>
    <row r="21" spans="2:8" s="3" customFormat="1" ht="11.25" customHeight="1">
      <c r="B21" s="588">
        <v>9</v>
      </c>
      <c r="C21" s="839" t="s">
        <v>1542</v>
      </c>
      <c r="D21" s="656" t="s">
        <v>1556</v>
      </c>
      <c r="E21" s="1865">
        <v>0</v>
      </c>
      <c r="F21" s="1865"/>
      <c r="G21" s="1865">
        <v>10</v>
      </c>
      <c r="H21" s="1865">
        <v>86</v>
      </c>
    </row>
    <row r="22" spans="2:8" s="3" customFormat="1" ht="11.25" customHeight="1">
      <c r="B22" s="337">
        <v>10</v>
      </c>
      <c r="C22" s="187"/>
      <c r="D22" s="2" t="s">
        <v>1566</v>
      </c>
      <c r="E22" s="1862"/>
      <c r="F22" s="1862"/>
      <c r="G22" s="1862">
        <v>21851.702705849271</v>
      </c>
      <c r="H22" s="1862">
        <v>125711.49212460396</v>
      </c>
    </row>
    <row r="23" spans="2:8" s="3" customFormat="1" ht="11.25" customHeight="1">
      <c r="B23" s="337">
        <v>11</v>
      </c>
      <c r="C23" s="187"/>
      <c r="D23" s="840" t="s">
        <v>1558</v>
      </c>
      <c r="E23" s="1863"/>
      <c r="F23" s="1863"/>
      <c r="G23" s="1863">
        <v>8868.2805058492686</v>
      </c>
      <c r="H23" s="1863">
        <v>61792.652380904212</v>
      </c>
    </row>
    <row r="24" spans="2:8" s="3" customFormat="1" ht="11.25" customHeight="1">
      <c r="B24" s="337">
        <v>12</v>
      </c>
      <c r="C24" s="187"/>
      <c r="D24" s="843" t="s">
        <v>1567</v>
      </c>
      <c r="E24" s="1863"/>
      <c r="F24" s="1863"/>
      <c r="G24" s="1863"/>
      <c r="H24" s="1863"/>
    </row>
    <row r="25" spans="2:8" s="3" customFormat="1" ht="11.25" customHeight="1">
      <c r="B25" s="337" t="s">
        <v>1462</v>
      </c>
      <c r="C25" s="187"/>
      <c r="D25" s="842" t="s">
        <v>1561</v>
      </c>
      <c r="E25" s="1863"/>
      <c r="F25" s="1863"/>
      <c r="G25" s="1863"/>
      <c r="H25" s="1863"/>
    </row>
    <row r="26" spans="2:8" s="3" customFormat="1" ht="11.25" customHeight="1">
      <c r="B26" s="337" t="s">
        <v>1568</v>
      </c>
      <c r="C26" s="187"/>
      <c r="D26" s="843" t="s">
        <v>1567</v>
      </c>
      <c r="E26" s="1863"/>
      <c r="F26" s="1863"/>
      <c r="G26" s="1863"/>
      <c r="H26" s="1863"/>
    </row>
    <row r="27" spans="2:8" s="3" customFormat="1" ht="11.25" customHeight="1">
      <c r="B27" s="337" t="s">
        <v>1569</v>
      </c>
      <c r="C27" s="187"/>
      <c r="D27" s="842" t="s">
        <v>1562</v>
      </c>
      <c r="E27" s="1863"/>
      <c r="F27" s="1863"/>
      <c r="G27" s="1863">
        <v>12983.422199999999</v>
      </c>
      <c r="H27" s="1863">
        <v>62418.839743699995</v>
      </c>
    </row>
    <row r="28" spans="2:8" s="3" customFormat="1" ht="11.25" customHeight="1">
      <c r="B28" s="337" t="s">
        <v>1570</v>
      </c>
      <c r="C28" s="187"/>
      <c r="D28" s="843" t="s">
        <v>1567</v>
      </c>
      <c r="E28" s="1863"/>
      <c r="F28" s="1863"/>
      <c r="G28" s="1863">
        <v>12983.422199999999</v>
      </c>
      <c r="H28" s="1863">
        <v>62418.839743699995</v>
      </c>
    </row>
    <row r="29" spans="2:8" s="3" customFormat="1" ht="11.25" customHeight="1">
      <c r="B29" s="337" t="s">
        <v>1571</v>
      </c>
      <c r="C29" s="187"/>
      <c r="D29" s="840" t="s">
        <v>1564</v>
      </c>
      <c r="E29" s="1863"/>
      <c r="F29" s="1863"/>
      <c r="G29" s="1863"/>
      <c r="H29" s="1863"/>
    </row>
    <row r="30" spans="2:8" s="3" customFormat="1" ht="11.25" customHeight="1">
      <c r="B30" s="337" t="s">
        <v>1572</v>
      </c>
      <c r="C30" s="187"/>
      <c r="D30" s="843" t="s">
        <v>1567</v>
      </c>
      <c r="E30" s="1863"/>
      <c r="F30" s="1863"/>
      <c r="G30" s="1863"/>
      <c r="H30" s="1863"/>
    </row>
    <row r="31" spans="2:8" s="3" customFormat="1" ht="11.25" customHeight="1">
      <c r="B31" s="337">
        <v>15</v>
      </c>
      <c r="C31" s="187"/>
      <c r="D31" s="840" t="s">
        <v>1565</v>
      </c>
      <c r="E31" s="1863"/>
      <c r="F31" s="1863"/>
      <c r="G31" s="1863"/>
      <c r="H31" s="1863">
        <v>1500</v>
      </c>
    </row>
    <row r="32" spans="2:8" s="3" customFormat="1" ht="11.25" customHeight="1">
      <c r="B32" s="337">
        <v>16</v>
      </c>
      <c r="C32" s="187"/>
      <c r="D32" s="843" t="s">
        <v>1567</v>
      </c>
      <c r="E32" s="1863"/>
      <c r="F32" s="1863"/>
      <c r="G32" s="1863"/>
      <c r="H32" s="1863">
        <v>1500</v>
      </c>
    </row>
    <row r="33" spans="2:8" s="3" customFormat="1" ht="11.25" customHeight="1">
      <c r="B33" s="832">
        <v>17</v>
      </c>
      <c r="C33" s="2609" t="s">
        <v>1573</v>
      </c>
      <c r="D33" s="2609"/>
      <c r="E33" s="1866">
        <v>5436</v>
      </c>
      <c r="F33" s="1866"/>
      <c r="G33" s="1866">
        <v>103073.07144584926</v>
      </c>
      <c r="H33" s="1866">
        <v>604844.86189873889</v>
      </c>
    </row>
    <row r="34" spans="2:8" ht="11.25" customHeight="1"/>
  </sheetData>
  <mergeCells count="3">
    <mergeCell ref="C33:D33"/>
    <mergeCell ref="B3:G3"/>
    <mergeCell ref="B10:C10"/>
  </mergeCells>
  <hyperlinks>
    <hyperlink ref="B3" location="Contents!A1" display="Back to index page" xr:uid="{822DCA3D-2963-4F39-8503-5792FB77679C}"/>
    <hyperlink ref="B3:G3" location="CONTENTS!A1" display="Back to contents page" xr:uid="{745727B0-0B68-4646-A880-E1DA285FCDCB}"/>
  </hyperlinks>
  <pageMargins left="0.7" right="0.7" top="0.75" bottom="0.75" header="0.3" footer="0.3"/>
  <pageSetup paperSize="9" scale="87" orientation="landscape"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8941-AAF8-41DA-9F98-B14E98BBD37F}">
  <sheetPr codeName="Sheet34"/>
  <dimension ref="A1:H28"/>
  <sheetViews>
    <sheetView showGridLines="0" showRowColHeaders="0" zoomScaleNormal="100" workbookViewId="0"/>
  </sheetViews>
  <sheetFormatPr baseColWidth="10" defaultColWidth="11.42578125" defaultRowHeight="15"/>
  <cols>
    <col min="1" max="1" width="2.5703125" customWidth="1"/>
    <col min="2" max="2" width="4.85546875" customWidth="1"/>
    <col min="3" max="3" width="59.140625" customWidth="1"/>
    <col min="4" max="4" width="42" customWidth="1"/>
    <col min="5" max="8" width="14.5703125" customWidth="1"/>
  </cols>
  <sheetData>
    <row r="1" spans="1:8" ht="11.25" customHeight="1"/>
    <row r="2" spans="1:8" ht="5.25" customHeight="1"/>
    <row r="3" spans="1:8" ht="12.75" customHeight="1">
      <c r="B3" s="2373" t="s">
        <v>280</v>
      </c>
      <c r="C3" s="2373"/>
      <c r="D3" s="2373"/>
      <c r="E3" s="2373"/>
      <c r="F3" s="2373"/>
      <c r="G3" s="2373"/>
      <c r="H3" s="2373"/>
    </row>
    <row r="4" spans="1:8" ht="5.25" customHeight="1"/>
    <row r="5" spans="1:8" s="6" customFormat="1" ht="15.75" customHeight="1">
      <c r="A5" s="13"/>
      <c r="B5" s="969" t="s">
        <v>1574</v>
      </c>
      <c r="F5"/>
    </row>
    <row r="6" spans="1:8" ht="11.25" customHeight="1"/>
    <row r="7" spans="1:8" s="3" customFormat="1" ht="11.25" customHeight="1"/>
    <row r="8" spans="1:8" s="3" customFormat="1" ht="11.25" customHeight="1">
      <c r="B8" s="885" t="s">
        <v>2469</v>
      </c>
      <c r="C8" s="555"/>
      <c r="D8" s="555"/>
      <c r="E8" s="1189" t="s">
        <v>292</v>
      </c>
      <c r="F8" s="1189" t="s">
        <v>294</v>
      </c>
      <c r="G8" s="1189" t="s">
        <v>296</v>
      </c>
      <c r="H8" s="1189" t="s">
        <v>298</v>
      </c>
    </row>
    <row r="9" spans="1:8" s="3" customFormat="1" ht="22.5">
      <c r="B9" s="841" t="s">
        <v>1551</v>
      </c>
      <c r="E9" s="181" t="s">
        <v>1575</v>
      </c>
      <c r="F9" s="181" t="s">
        <v>1576</v>
      </c>
      <c r="G9" s="181" t="s">
        <v>1577</v>
      </c>
      <c r="H9" s="181" t="s">
        <v>1554</v>
      </c>
    </row>
    <row r="10" spans="1:8" s="3" customFormat="1" ht="11.25" customHeight="1">
      <c r="B10" s="844"/>
      <c r="C10" s="2614" t="s">
        <v>1578</v>
      </c>
      <c r="D10" s="2614"/>
      <c r="E10" s="2614"/>
      <c r="F10" s="2614"/>
      <c r="G10" s="2614"/>
      <c r="H10" s="2614"/>
    </row>
    <row r="11" spans="1:8" s="3" customFormat="1" ht="11.25" customHeight="1">
      <c r="B11" s="337">
        <v>1</v>
      </c>
      <c r="C11" s="2500" t="s">
        <v>1579</v>
      </c>
      <c r="D11" s="2500"/>
      <c r="E11" s="2"/>
      <c r="F11" s="2"/>
      <c r="G11" s="2"/>
      <c r="H11" s="2"/>
    </row>
    <row r="12" spans="1:8" s="3" customFormat="1" ht="11.25" customHeight="1">
      <c r="B12" s="337">
        <v>2</v>
      </c>
      <c r="C12" s="2500" t="s">
        <v>1580</v>
      </c>
      <c r="D12" s="2500"/>
      <c r="E12" s="2"/>
      <c r="F12" s="2"/>
      <c r="G12" s="2"/>
      <c r="H12" s="2"/>
    </row>
    <row r="13" spans="1:8" s="3" customFormat="1" ht="11.25" customHeight="1">
      <c r="B13" s="337">
        <v>3</v>
      </c>
      <c r="C13" s="2611" t="s">
        <v>1581</v>
      </c>
      <c r="D13" s="2611"/>
      <c r="E13" s="841"/>
      <c r="F13" s="841"/>
      <c r="G13" s="841"/>
      <c r="H13" s="841"/>
    </row>
    <row r="14" spans="1:8" s="3" customFormat="1" ht="11.25" customHeight="1">
      <c r="B14" s="337"/>
      <c r="C14" s="2613" t="s">
        <v>1582</v>
      </c>
      <c r="D14" s="2613"/>
      <c r="E14" s="2613"/>
      <c r="F14" s="2613"/>
      <c r="G14" s="2613"/>
      <c r="H14" s="2613"/>
    </row>
    <row r="15" spans="1:8" s="3" customFormat="1" ht="11.25" customHeight="1">
      <c r="B15" s="337">
        <v>4</v>
      </c>
      <c r="C15" s="2500" t="s">
        <v>1583</v>
      </c>
      <c r="D15" s="2500"/>
      <c r="E15" s="2"/>
      <c r="F15" s="2"/>
      <c r="G15" s="2"/>
      <c r="H15" s="2"/>
    </row>
    <row r="16" spans="1:8" s="3" customFormat="1" ht="11.25" customHeight="1">
      <c r="B16" s="337">
        <v>5</v>
      </c>
      <c r="C16" s="2500" t="s">
        <v>1584</v>
      </c>
      <c r="D16" s="2500"/>
      <c r="E16" s="872"/>
      <c r="F16" s="872"/>
      <c r="G16" s="872"/>
      <c r="H16" s="872"/>
    </row>
    <row r="17" spans="2:8" s="3" customFormat="1" ht="11.25" customHeight="1">
      <c r="B17" s="337"/>
      <c r="C17" s="2613" t="s">
        <v>1585</v>
      </c>
      <c r="D17" s="2613"/>
      <c r="E17" s="2613"/>
      <c r="F17" s="2613"/>
      <c r="G17" s="2613"/>
      <c r="H17" s="2613"/>
    </row>
    <row r="18" spans="2:8" s="3" customFormat="1" ht="11.25" customHeight="1">
      <c r="B18" s="337">
        <v>6</v>
      </c>
      <c r="C18" s="2500" t="s">
        <v>1586</v>
      </c>
      <c r="D18" s="2500"/>
      <c r="E18" s="2"/>
      <c r="F18" s="2"/>
      <c r="G18" s="941">
        <v>2</v>
      </c>
      <c r="H18" s="941">
        <v>1</v>
      </c>
    </row>
    <row r="19" spans="2:8" s="3" customFormat="1" ht="11.25" customHeight="1">
      <c r="B19" s="337">
        <v>7</v>
      </c>
      <c r="C19" s="2500" t="s">
        <v>1587</v>
      </c>
      <c r="D19" s="2500"/>
      <c r="E19" s="2"/>
      <c r="F19" s="2"/>
      <c r="G19" s="941">
        <v>3977</v>
      </c>
      <c r="H19" s="941">
        <v>1627</v>
      </c>
    </row>
    <row r="20" spans="2:8" s="3" customFormat="1" ht="11.25" customHeight="1">
      <c r="B20" s="337">
        <v>8</v>
      </c>
      <c r="C20" s="2611" t="s">
        <v>1588</v>
      </c>
      <c r="D20" s="2611"/>
      <c r="E20" s="841"/>
      <c r="F20" s="841"/>
      <c r="G20" s="1867">
        <v>2050</v>
      </c>
      <c r="H20" s="1867">
        <v>1627</v>
      </c>
    </row>
    <row r="21" spans="2:8" s="3" customFormat="1" ht="11.25" customHeight="1">
      <c r="B21" s="337">
        <v>9</v>
      </c>
      <c r="C21" s="2611" t="s">
        <v>1589</v>
      </c>
      <c r="D21" s="2611"/>
      <c r="E21" s="841"/>
      <c r="F21" s="841"/>
      <c r="G21" s="1867">
        <v>1927</v>
      </c>
      <c r="H21" s="1867">
        <v>0</v>
      </c>
    </row>
    <row r="22" spans="2:8" s="3" customFormat="1" ht="11.25" customHeight="1">
      <c r="B22" s="337">
        <v>10</v>
      </c>
      <c r="C22" s="2611" t="s">
        <v>1590</v>
      </c>
      <c r="D22" s="2611"/>
      <c r="E22" s="841"/>
      <c r="F22" s="841"/>
      <c r="G22" s="1867">
        <v>0</v>
      </c>
      <c r="H22" s="1867">
        <v>0</v>
      </c>
    </row>
    <row r="23" spans="2:8" s="3" customFormat="1" ht="11.25" customHeight="1">
      <c r="B23" s="1352">
        <v>11</v>
      </c>
      <c r="C23" s="2612" t="s">
        <v>1591</v>
      </c>
      <c r="D23" s="2612"/>
      <c r="E23" s="1439"/>
      <c r="F23" s="1439"/>
      <c r="G23" s="1868">
        <v>2312</v>
      </c>
      <c r="H23" s="1868">
        <v>1627</v>
      </c>
    </row>
    <row r="24" spans="2:8" ht="11.25" customHeight="1"/>
    <row r="25" spans="2:8" ht="11.25" customHeight="1"/>
    <row r="26" spans="2:8" ht="11.25" customHeight="1"/>
    <row r="27" spans="2:8" ht="11.25" customHeight="1"/>
    <row r="28" spans="2:8" ht="11.25" customHeight="1"/>
  </sheetData>
  <mergeCells count="15">
    <mergeCell ref="C14:H14"/>
    <mergeCell ref="B3:H3"/>
    <mergeCell ref="C10:H10"/>
    <mergeCell ref="C11:D11"/>
    <mergeCell ref="C12:D12"/>
    <mergeCell ref="C13:D13"/>
    <mergeCell ref="C21:D21"/>
    <mergeCell ref="C22:D22"/>
    <mergeCell ref="C23:D23"/>
    <mergeCell ref="C15:D15"/>
    <mergeCell ref="C16:D16"/>
    <mergeCell ref="C17:H17"/>
    <mergeCell ref="C18:D18"/>
    <mergeCell ref="C19:D19"/>
    <mergeCell ref="C20:D20"/>
  </mergeCells>
  <hyperlinks>
    <hyperlink ref="B3" location="Contents!A1" display="Back to index page" xr:uid="{CB348916-2700-418A-B24D-0B8437A61FB1}"/>
    <hyperlink ref="B3:H3" location="CONTENTS!A1" display="Back to contents page" xr:uid="{349EDA56-6A85-4066-A29C-94674704AC47}"/>
  </hyperlinks>
  <pageMargins left="0.7" right="0.7" top="0.75" bottom="0.75" header="0.3" footer="0.3"/>
  <pageSetup paperSize="9" scale="73" orientation="landscape"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7631-6EFA-4E59-9E8D-D675F311F3D8}">
  <sheetPr codeName="Sheet35"/>
  <dimension ref="A1:K43"/>
  <sheetViews>
    <sheetView showGridLines="0" showRowColHeaders="0" zoomScaleNormal="100" workbookViewId="0"/>
  </sheetViews>
  <sheetFormatPr baseColWidth="10" defaultColWidth="11.42578125" defaultRowHeight="15"/>
  <cols>
    <col min="1" max="1" width="2.5703125" customWidth="1"/>
    <col min="2" max="2" width="4.85546875" customWidth="1"/>
    <col min="3" max="3" width="47.140625" customWidth="1"/>
    <col min="4" max="11" width="19.42578125" customWidth="1"/>
  </cols>
  <sheetData>
    <row r="1" spans="1:11" ht="11.25" customHeight="1"/>
    <row r="2" spans="1:11" ht="5.25" customHeight="1"/>
    <row r="3" spans="1:11" ht="12.75" customHeight="1">
      <c r="B3" s="2373" t="s">
        <v>280</v>
      </c>
      <c r="C3" s="2373"/>
      <c r="D3" s="2373"/>
      <c r="E3" s="2373"/>
      <c r="F3" s="2373"/>
      <c r="G3" s="2373"/>
      <c r="H3" s="2373"/>
    </row>
    <row r="4" spans="1:11" ht="5.25" customHeight="1"/>
    <row r="5" spans="1:11" s="6" customFormat="1" ht="15.75" customHeight="1">
      <c r="A5" s="13"/>
      <c r="B5" s="969" t="s">
        <v>1592</v>
      </c>
      <c r="E5"/>
    </row>
    <row r="6" spans="1:11" s="6" customFormat="1" ht="11.25" customHeight="1">
      <c r="A6" s="13"/>
      <c r="B6" s="969"/>
      <c r="E6"/>
    </row>
    <row r="7" spans="1:11" ht="11.25" customHeight="1"/>
    <row r="8" spans="1:11" s="3" customFormat="1" ht="11.45" customHeight="1">
      <c r="B8" s="885" t="s">
        <v>2469</v>
      </c>
      <c r="C8" s="555"/>
      <c r="D8" s="1189" t="s">
        <v>292</v>
      </c>
      <c r="E8" s="1189" t="s">
        <v>294</v>
      </c>
      <c r="F8" s="1189" t="s">
        <v>296</v>
      </c>
      <c r="G8" s="1189" t="s">
        <v>298</v>
      </c>
      <c r="H8" s="1189" t="s">
        <v>303</v>
      </c>
      <c r="I8" s="1189" t="s">
        <v>310</v>
      </c>
      <c r="J8" s="1189" t="s">
        <v>1593</v>
      </c>
      <c r="K8" s="1189" t="s">
        <v>1594</v>
      </c>
    </row>
    <row r="9" spans="1:11" s="3" customFormat="1" ht="11.25" customHeight="1">
      <c r="E9" s="337"/>
      <c r="F9" s="337"/>
      <c r="I9" s="188" t="s">
        <v>1595</v>
      </c>
    </row>
    <row r="10" spans="1:11" s="3" customFormat="1" ht="11.25" customHeight="1">
      <c r="D10" s="337"/>
      <c r="E10" s="337"/>
      <c r="F10" s="337"/>
      <c r="G10" s="188"/>
      <c r="H10" s="188"/>
      <c r="I10" s="188" t="s">
        <v>1596</v>
      </c>
    </row>
    <row r="11" spans="1:11" s="3" customFormat="1" ht="11.25" customHeight="1">
      <c r="D11" s="337"/>
      <c r="E11" s="337"/>
      <c r="F11" s="337"/>
      <c r="G11" s="188"/>
      <c r="H11" s="188" t="s">
        <v>1597</v>
      </c>
      <c r="I11" s="188" t="s">
        <v>1598</v>
      </c>
      <c r="J11" s="188"/>
      <c r="K11" s="188" t="s">
        <v>1599</v>
      </c>
    </row>
    <row r="12" spans="1:11" s="3" customFormat="1" ht="11.25" customHeight="1">
      <c r="D12" s="337"/>
      <c r="E12" s="337"/>
      <c r="F12" s="337"/>
      <c r="G12" s="188" t="s">
        <v>1597</v>
      </c>
      <c r="H12" s="188" t="s">
        <v>1600</v>
      </c>
      <c r="I12" s="188" t="s">
        <v>1601</v>
      </c>
      <c r="J12" s="188" t="s">
        <v>1602</v>
      </c>
      <c r="K12" s="188" t="s">
        <v>1603</v>
      </c>
    </row>
    <row r="13" spans="1:11" s="3" customFormat="1" ht="11.25" customHeight="1">
      <c r="D13" s="188" t="s">
        <v>1595</v>
      </c>
      <c r="E13" s="337"/>
      <c r="F13" s="337"/>
      <c r="G13" s="188" t="s">
        <v>1604</v>
      </c>
      <c r="H13" s="188" t="s">
        <v>1605</v>
      </c>
      <c r="I13" s="188" t="s">
        <v>1606</v>
      </c>
      <c r="J13" s="188" t="s">
        <v>1607</v>
      </c>
      <c r="K13" s="188" t="s">
        <v>1608</v>
      </c>
    </row>
    <row r="14" spans="1:11" s="3" customFormat="1" ht="11.25" customHeight="1">
      <c r="D14" s="188" t="s">
        <v>1603</v>
      </c>
      <c r="E14" s="337" t="s">
        <v>726</v>
      </c>
      <c r="F14" s="188" t="s">
        <v>726</v>
      </c>
      <c r="G14" s="188" t="s">
        <v>1609</v>
      </c>
      <c r="H14" s="188" t="s">
        <v>1603</v>
      </c>
      <c r="I14" s="188" t="s">
        <v>1610</v>
      </c>
      <c r="J14" s="188" t="s">
        <v>1611</v>
      </c>
      <c r="K14" s="188" t="s">
        <v>1612</v>
      </c>
    </row>
    <row r="15" spans="1:11" s="3" customFormat="1" ht="11.25" customHeight="1">
      <c r="D15" s="188" t="s">
        <v>1608</v>
      </c>
      <c r="E15" s="188" t="s">
        <v>1613</v>
      </c>
      <c r="F15" s="188" t="s">
        <v>1614</v>
      </c>
      <c r="G15" s="188" t="s">
        <v>1615</v>
      </c>
      <c r="H15" s="188" t="s">
        <v>1616</v>
      </c>
      <c r="I15" s="188" t="s">
        <v>1617</v>
      </c>
      <c r="J15" s="188" t="s">
        <v>1618</v>
      </c>
      <c r="K15" s="188" t="s">
        <v>1619</v>
      </c>
    </row>
    <row r="16" spans="1:11" s="3" customFormat="1" ht="11.25" customHeight="1">
      <c r="B16" s="2511" t="s">
        <v>1551</v>
      </c>
      <c r="C16" s="2435"/>
      <c r="D16" s="188" t="s">
        <v>1620</v>
      </c>
      <c r="E16" s="188" t="s">
        <v>1621</v>
      </c>
      <c r="F16" s="188" t="s">
        <v>1622</v>
      </c>
      <c r="G16" s="188" t="s">
        <v>1623</v>
      </c>
      <c r="H16" s="188" t="s">
        <v>1624</v>
      </c>
      <c r="I16" s="188" t="s">
        <v>1625</v>
      </c>
      <c r="J16" s="188" t="s">
        <v>1626</v>
      </c>
      <c r="K16" s="188" t="s">
        <v>1627</v>
      </c>
    </row>
    <row r="17" spans="2:11" s="3" customFormat="1" ht="11.25" customHeight="1">
      <c r="B17" s="588">
        <v>1</v>
      </c>
      <c r="C17" s="839" t="s">
        <v>1575</v>
      </c>
      <c r="D17" s="656"/>
      <c r="E17" s="656"/>
      <c r="F17" s="656"/>
      <c r="G17" s="656"/>
      <c r="H17" s="656"/>
      <c r="I17" s="846"/>
      <c r="J17" s="656"/>
      <c r="K17" s="656"/>
    </row>
    <row r="18" spans="2:11" s="3" customFormat="1" ht="11.25" customHeight="1">
      <c r="B18" s="337">
        <v>2</v>
      </c>
      <c r="C18" s="847" t="s">
        <v>1628</v>
      </c>
      <c r="D18" s="2"/>
      <c r="E18" s="2"/>
      <c r="F18" s="2"/>
      <c r="G18" s="2"/>
      <c r="H18" s="2"/>
      <c r="I18" s="845"/>
      <c r="J18" s="2"/>
      <c r="K18" s="2"/>
    </row>
    <row r="19" spans="2:11" s="3" customFormat="1" ht="11.25" customHeight="1">
      <c r="B19" s="337">
        <v>3</v>
      </c>
      <c r="C19" s="847" t="s">
        <v>1629</v>
      </c>
      <c r="D19" s="2"/>
      <c r="E19" s="2"/>
      <c r="F19" s="2"/>
      <c r="G19" s="2"/>
      <c r="H19" s="2"/>
      <c r="I19" s="845"/>
      <c r="J19" s="2"/>
      <c r="K19" s="2"/>
    </row>
    <row r="20" spans="2:11" s="3" customFormat="1" ht="11.25" customHeight="1">
      <c r="B20" s="337">
        <v>4</v>
      </c>
      <c r="C20" s="847" t="s">
        <v>1630</v>
      </c>
      <c r="D20" s="2"/>
      <c r="E20" s="2"/>
      <c r="F20" s="2"/>
      <c r="G20" s="2"/>
      <c r="H20" s="2"/>
      <c r="I20" s="845"/>
      <c r="J20" s="2"/>
      <c r="K20" s="2"/>
    </row>
    <row r="21" spans="2:11" s="3" customFormat="1" ht="11.25" customHeight="1">
      <c r="B21" s="337">
        <v>5</v>
      </c>
      <c r="C21" s="847" t="s">
        <v>1631</v>
      </c>
      <c r="D21" s="2"/>
      <c r="E21" s="2"/>
      <c r="F21" s="2"/>
      <c r="G21" s="2"/>
      <c r="H21" s="2"/>
      <c r="I21" s="845"/>
      <c r="J21" s="2"/>
      <c r="K21" s="2"/>
    </row>
    <row r="22" spans="2:11" s="3" customFormat="1" ht="11.25" customHeight="1">
      <c r="B22" s="337">
        <v>6</v>
      </c>
      <c r="C22" s="847" t="s">
        <v>1632</v>
      </c>
      <c r="D22" s="2"/>
      <c r="E22" s="2"/>
      <c r="F22" s="2"/>
      <c r="G22" s="2"/>
      <c r="H22" s="2"/>
      <c r="I22" s="845"/>
      <c r="J22" s="2"/>
      <c r="K22" s="2"/>
    </row>
    <row r="23" spans="2:11" s="3" customFormat="1" ht="11.25" customHeight="1">
      <c r="B23" s="118">
        <v>7</v>
      </c>
      <c r="C23" s="187" t="s">
        <v>1633</v>
      </c>
      <c r="D23" s="2"/>
      <c r="E23" s="2"/>
      <c r="F23" s="2"/>
      <c r="G23" s="2"/>
      <c r="H23" s="2"/>
      <c r="I23" s="845"/>
      <c r="J23" s="2"/>
      <c r="K23" s="2"/>
    </row>
    <row r="24" spans="2:11" s="3" customFormat="1" ht="11.25" customHeight="1">
      <c r="B24" s="118">
        <v>8</v>
      </c>
      <c r="C24" s="847" t="s">
        <v>1628</v>
      </c>
      <c r="D24" s="2"/>
      <c r="E24" s="2"/>
      <c r="F24" s="2"/>
      <c r="G24" s="2"/>
      <c r="H24" s="2"/>
      <c r="I24" s="845"/>
      <c r="J24" s="2"/>
      <c r="K24" s="2"/>
    </row>
    <row r="25" spans="2:11" s="3" customFormat="1" ht="11.25" customHeight="1">
      <c r="B25" s="118">
        <v>9</v>
      </c>
      <c r="C25" s="847" t="s">
        <v>1634</v>
      </c>
      <c r="D25" s="2"/>
      <c r="E25" s="2"/>
      <c r="F25" s="2"/>
      <c r="G25" s="2"/>
      <c r="H25" s="2"/>
      <c r="I25" s="845"/>
      <c r="J25" s="2"/>
      <c r="K25" s="2"/>
    </row>
    <row r="26" spans="2:11" s="3" customFormat="1" ht="11.25" customHeight="1">
      <c r="B26" s="118">
        <v>10</v>
      </c>
      <c r="C26" s="847" t="s">
        <v>1630</v>
      </c>
      <c r="D26" s="2"/>
      <c r="E26" s="2"/>
      <c r="F26" s="2"/>
      <c r="G26" s="2"/>
      <c r="H26" s="2"/>
      <c r="I26" s="845"/>
      <c r="J26" s="2"/>
      <c r="K26" s="2"/>
    </row>
    <row r="27" spans="2:11" s="3" customFormat="1" ht="11.25" customHeight="1">
      <c r="B27" s="118">
        <v>11</v>
      </c>
      <c r="C27" s="847" t="s">
        <v>1631</v>
      </c>
      <c r="D27" s="2"/>
      <c r="E27" s="2"/>
      <c r="F27" s="2"/>
      <c r="G27" s="2"/>
      <c r="H27" s="2"/>
      <c r="I27" s="845"/>
      <c r="J27" s="2"/>
      <c r="K27" s="2"/>
    </row>
    <row r="28" spans="2:11" s="3" customFormat="1" ht="11.25" customHeight="1">
      <c r="B28" s="118">
        <v>12</v>
      </c>
      <c r="C28" s="847" t="s">
        <v>1632</v>
      </c>
      <c r="D28" s="2"/>
      <c r="E28" s="2"/>
      <c r="F28" s="2"/>
      <c r="G28" s="2"/>
      <c r="H28" s="2"/>
      <c r="I28" s="845"/>
      <c r="J28" s="2"/>
      <c r="K28" s="2"/>
    </row>
    <row r="29" spans="2:11" s="3" customFormat="1" ht="11.25" customHeight="1">
      <c r="B29" s="118">
        <v>13</v>
      </c>
      <c r="C29" s="2" t="s">
        <v>1577</v>
      </c>
      <c r="D29" s="941">
        <v>14875.879499999999</v>
      </c>
      <c r="E29" s="941">
        <v>7131.5286666666652</v>
      </c>
      <c r="F29" s="941">
        <v>7744.350833333333</v>
      </c>
      <c r="G29" s="941">
        <v>0</v>
      </c>
      <c r="H29" s="941">
        <v>0</v>
      </c>
      <c r="I29" s="1869">
        <v>0</v>
      </c>
      <c r="J29" s="941">
        <v>7131.5286666666652</v>
      </c>
      <c r="K29" s="941">
        <v>7744.350833333333</v>
      </c>
    </row>
    <row r="30" spans="2:11" s="3" customFormat="1" ht="11.25" customHeight="1">
      <c r="B30" s="118">
        <v>14</v>
      </c>
      <c r="C30" s="847" t="s">
        <v>1628</v>
      </c>
      <c r="D30" s="941"/>
      <c r="E30" s="941"/>
      <c r="F30" s="941"/>
      <c r="G30" s="941"/>
      <c r="H30" s="941"/>
      <c r="I30" s="1869"/>
      <c r="J30" s="941"/>
      <c r="K30" s="941"/>
    </row>
    <row r="31" spans="2:11" s="3" customFormat="1" ht="11.25" customHeight="1">
      <c r="B31" s="118">
        <v>15</v>
      </c>
      <c r="C31" s="847" t="s">
        <v>1629</v>
      </c>
      <c r="D31" s="941">
        <v>14875.879499999999</v>
      </c>
      <c r="E31" s="941">
        <v>7131.5286666666652</v>
      </c>
      <c r="F31" s="941">
        <v>7744.350833333333</v>
      </c>
      <c r="G31" s="941">
        <v>0</v>
      </c>
      <c r="H31" s="941">
        <v>0</v>
      </c>
      <c r="I31" s="1869">
        <v>0</v>
      </c>
      <c r="J31" s="941">
        <v>7131.5286666666652</v>
      </c>
      <c r="K31" s="941">
        <v>7744.350833333333</v>
      </c>
    </row>
    <row r="32" spans="2:11" s="3" customFormat="1" ht="11.25" customHeight="1">
      <c r="B32" s="118">
        <v>16</v>
      </c>
      <c r="C32" s="847" t="s">
        <v>1630</v>
      </c>
      <c r="D32" s="941"/>
      <c r="E32" s="941"/>
      <c r="F32" s="941"/>
      <c r="G32" s="941"/>
      <c r="H32" s="941"/>
      <c r="I32" s="1869"/>
      <c r="J32" s="941"/>
      <c r="K32" s="941"/>
    </row>
    <row r="33" spans="2:11" s="3" customFormat="1" ht="11.25" customHeight="1">
      <c r="B33" s="118">
        <v>17</v>
      </c>
      <c r="C33" s="847" t="s">
        <v>1631</v>
      </c>
      <c r="D33" s="941"/>
      <c r="E33" s="941"/>
      <c r="F33" s="941"/>
      <c r="G33" s="941"/>
      <c r="H33" s="941"/>
      <c r="I33" s="1869"/>
      <c r="J33" s="941"/>
      <c r="K33" s="941"/>
    </row>
    <row r="34" spans="2:11" s="3" customFormat="1" ht="11.25" customHeight="1">
      <c r="B34" s="118">
        <v>18</v>
      </c>
      <c r="C34" s="847" t="s">
        <v>1632</v>
      </c>
      <c r="D34" s="941"/>
      <c r="E34" s="941"/>
      <c r="F34" s="941"/>
      <c r="G34" s="941"/>
      <c r="H34" s="941"/>
      <c r="I34" s="1869"/>
      <c r="J34" s="941"/>
      <c r="K34" s="941"/>
    </row>
    <row r="35" spans="2:11" s="3" customFormat="1" ht="11.25" customHeight="1">
      <c r="B35" s="118">
        <v>19</v>
      </c>
      <c r="C35" s="164" t="s">
        <v>1554</v>
      </c>
      <c r="D35" s="941">
        <v>82932.989321539542</v>
      </c>
      <c r="E35" s="941">
        <v>37855.769515767002</v>
      </c>
      <c r="F35" s="941">
        <v>45077.219805772511</v>
      </c>
      <c r="G35" s="941">
        <v>0</v>
      </c>
      <c r="H35" s="941">
        <v>0</v>
      </c>
      <c r="I35" s="1869">
        <v>0</v>
      </c>
      <c r="J35" s="941">
        <v>37855.769515767002</v>
      </c>
      <c r="K35" s="941">
        <v>45077.219805772511</v>
      </c>
    </row>
    <row r="36" spans="2:11" s="3" customFormat="1" ht="11.25" customHeight="1">
      <c r="B36" s="118">
        <v>20</v>
      </c>
      <c r="C36" s="847" t="s">
        <v>1628</v>
      </c>
      <c r="D36" s="941"/>
      <c r="E36" s="941"/>
      <c r="F36" s="941"/>
      <c r="G36" s="941"/>
      <c r="H36" s="941"/>
      <c r="I36" s="1869"/>
      <c r="J36" s="941"/>
      <c r="K36" s="941"/>
    </row>
    <row r="37" spans="2:11" s="3" customFormat="1" ht="11.25" customHeight="1">
      <c r="B37" s="118">
        <v>21</v>
      </c>
      <c r="C37" s="847" t="s">
        <v>1629</v>
      </c>
      <c r="D37" s="941">
        <v>81382.989321539542</v>
      </c>
      <c r="E37" s="941">
        <v>37095.769515767002</v>
      </c>
      <c r="F37" s="941">
        <v>44287.219805772511</v>
      </c>
      <c r="G37" s="941">
        <v>0</v>
      </c>
      <c r="H37" s="941">
        <v>0</v>
      </c>
      <c r="I37" s="1869">
        <v>0</v>
      </c>
      <c r="J37" s="941">
        <v>37095.769515767002</v>
      </c>
      <c r="K37" s="941">
        <v>44287.219805772511</v>
      </c>
    </row>
    <row r="38" spans="2:11" s="3" customFormat="1" ht="11.25" customHeight="1">
      <c r="B38" s="118">
        <v>22</v>
      </c>
      <c r="C38" s="847" t="s">
        <v>1630</v>
      </c>
      <c r="D38" s="941"/>
      <c r="E38" s="941"/>
      <c r="F38" s="941"/>
      <c r="G38" s="941"/>
      <c r="H38" s="941"/>
      <c r="I38" s="1869"/>
      <c r="J38" s="941"/>
      <c r="K38" s="941"/>
    </row>
    <row r="39" spans="2:11" s="3" customFormat="1" ht="11.25" customHeight="1">
      <c r="B39" s="118">
        <v>23</v>
      </c>
      <c r="C39" s="847" t="s">
        <v>1631</v>
      </c>
      <c r="D39" s="941">
        <v>1550</v>
      </c>
      <c r="E39" s="941">
        <v>760</v>
      </c>
      <c r="F39" s="941">
        <v>790</v>
      </c>
      <c r="G39" s="941"/>
      <c r="H39" s="941"/>
      <c r="I39" s="1869"/>
      <c r="J39" s="941">
        <v>760</v>
      </c>
      <c r="K39" s="941">
        <v>790</v>
      </c>
    </row>
    <row r="40" spans="2:11" s="3" customFormat="1" ht="11.25" customHeight="1">
      <c r="B40" s="118">
        <v>24</v>
      </c>
      <c r="C40" s="847" t="s">
        <v>1632</v>
      </c>
      <c r="D40" s="941"/>
      <c r="E40" s="941"/>
      <c r="F40" s="941"/>
      <c r="G40" s="941">
        <v>0</v>
      </c>
      <c r="H40" s="941">
        <v>0</v>
      </c>
      <c r="I40" s="1869">
        <v>0</v>
      </c>
      <c r="J40" s="941"/>
      <c r="K40" s="941"/>
    </row>
    <row r="41" spans="2:11" s="3" customFormat="1" ht="11.25" customHeight="1">
      <c r="B41" s="729">
        <v>25</v>
      </c>
      <c r="C41" s="1136" t="s">
        <v>1635</v>
      </c>
      <c r="D41" s="1870">
        <v>97808.868821539523</v>
      </c>
      <c r="E41" s="1870">
        <v>44987.298182433675</v>
      </c>
      <c r="F41" s="1870">
        <v>52821.570639105841</v>
      </c>
      <c r="G41" s="1870"/>
      <c r="H41" s="1870"/>
      <c r="I41" s="1871"/>
      <c r="J41" s="1870">
        <v>44987.298182433675</v>
      </c>
      <c r="K41" s="1870">
        <v>52821.570639105841</v>
      </c>
    </row>
    <row r="42" spans="2:11">
      <c r="B42" s="388"/>
    </row>
    <row r="43" spans="2:11">
      <c r="B43" s="388"/>
    </row>
  </sheetData>
  <mergeCells count="2">
    <mergeCell ref="B3:H3"/>
    <mergeCell ref="B16:C16"/>
  </mergeCells>
  <hyperlinks>
    <hyperlink ref="B3" location="Contents!A1" display="Back to index page" xr:uid="{FC68E5C8-41EB-4726-9C8C-115E49445CAE}"/>
    <hyperlink ref="B3:H3" location="CONTENTS!A1" display="Back to contents page" xr:uid="{4FFD11E9-A41B-4C80-9B5B-EA2899558749}"/>
  </hyperlinks>
  <pageMargins left="0.7" right="0.7" top="0.75" bottom="0.75" header="0.3" footer="0.3"/>
  <pageSetup paperSize="9" scale="62" orientation="landscape"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58E4-0837-4106-99F5-940A27B909A6}">
  <sheetPr codeName="Sheet36"/>
  <dimension ref="A1:I26"/>
  <sheetViews>
    <sheetView showGridLines="0" showRowColHeaders="0" workbookViewId="0"/>
  </sheetViews>
  <sheetFormatPr baseColWidth="10" defaultColWidth="11.42578125" defaultRowHeight="15"/>
  <cols>
    <col min="1" max="1" width="2.5703125" customWidth="1"/>
    <col min="2" max="2" width="4.85546875" customWidth="1"/>
    <col min="3" max="3" width="0.5703125" customWidth="1"/>
    <col min="4" max="4" width="71.140625" customWidth="1"/>
    <col min="5" max="5" width="35.85546875" customWidth="1"/>
  </cols>
  <sheetData>
    <row r="1" spans="1:9" ht="11.25" customHeight="1"/>
    <row r="2" spans="1:9" ht="5.25" customHeight="1"/>
    <row r="3" spans="1:9" ht="12.75" customHeight="1">
      <c r="B3" s="2373" t="s">
        <v>280</v>
      </c>
      <c r="C3" s="2373"/>
      <c r="D3" s="2373"/>
      <c r="E3" s="2373"/>
      <c r="F3" s="2373"/>
      <c r="G3" s="2373"/>
      <c r="H3" s="2373"/>
      <c r="I3" s="2373"/>
    </row>
    <row r="4" spans="1:9" ht="5.25" customHeight="1"/>
    <row r="5" spans="1:9" s="6" customFormat="1" ht="15.75" customHeight="1">
      <c r="A5" s="13"/>
      <c r="B5" s="969" t="s">
        <v>1636</v>
      </c>
      <c r="C5" s="14"/>
      <c r="D5"/>
    </row>
    <row r="6" spans="1:9" s="63" customFormat="1" ht="11.25" customHeight="1"/>
    <row r="7" spans="1:9" s="3" customFormat="1" ht="11.25" customHeight="1"/>
    <row r="8" spans="1:9" s="3" customFormat="1" ht="11.25" customHeight="1">
      <c r="B8" s="885" t="s">
        <v>2469</v>
      </c>
      <c r="C8" s="555"/>
      <c r="D8" s="555"/>
      <c r="E8" s="1189" t="s">
        <v>292</v>
      </c>
    </row>
    <row r="9" spans="1:9" s="3" customFormat="1" ht="11.25" customHeight="1">
      <c r="E9" s="188" t="s">
        <v>1637</v>
      </c>
    </row>
    <row r="10" spans="1:9" s="3" customFormat="1" ht="11.25" customHeight="1">
      <c r="B10" s="2615"/>
      <c r="C10" s="2454"/>
      <c r="D10" s="2454"/>
      <c r="E10" s="188" t="s">
        <v>1638</v>
      </c>
    </row>
    <row r="11" spans="1:9" s="3" customFormat="1" ht="11.25" customHeight="1">
      <c r="B11" s="844"/>
      <c r="C11" s="844"/>
      <c r="D11" s="848" t="s">
        <v>1639</v>
      </c>
      <c r="E11" s="848"/>
    </row>
    <row r="12" spans="1:9" s="3" customFormat="1" ht="11.25" customHeight="1">
      <c r="B12" s="337">
        <v>1</v>
      </c>
      <c r="C12" s="337"/>
      <c r="D12" s="164" t="s">
        <v>1640</v>
      </c>
      <c r="E12" s="1872">
        <v>8</v>
      </c>
    </row>
    <row r="13" spans="1:9" s="3" customFormat="1" ht="11.25" customHeight="1">
      <c r="B13" s="337">
        <v>2</v>
      </c>
      <c r="C13" s="337"/>
      <c r="D13" s="164" t="s">
        <v>1641</v>
      </c>
      <c r="E13" s="2"/>
    </row>
    <row r="14" spans="1:9" s="3" customFormat="1" ht="11.25" customHeight="1">
      <c r="B14" s="337">
        <v>3</v>
      </c>
      <c r="C14" s="337"/>
      <c r="D14" s="164" t="s">
        <v>1642</v>
      </c>
      <c r="E14" s="2"/>
    </row>
    <row r="15" spans="1:9" s="3" customFormat="1" ht="11.25" customHeight="1">
      <c r="B15" s="337">
        <v>4</v>
      </c>
      <c r="C15" s="337"/>
      <c r="D15" s="164" t="s">
        <v>1643</v>
      </c>
      <c r="E15" s="2"/>
    </row>
    <row r="16" spans="1:9" s="3" customFormat="1" ht="11.25" customHeight="1">
      <c r="B16" s="337">
        <v>5</v>
      </c>
      <c r="C16" s="337"/>
      <c r="D16" s="164" t="s">
        <v>1644</v>
      </c>
      <c r="E16" s="2"/>
    </row>
    <row r="17" spans="2:5" s="3" customFormat="1" ht="11.25" customHeight="1">
      <c r="B17" s="337">
        <v>6</v>
      </c>
      <c r="C17" s="337"/>
      <c r="D17" s="164" t="s">
        <v>1645</v>
      </c>
      <c r="E17" s="2"/>
    </row>
    <row r="18" spans="2:5" s="3" customFormat="1" ht="11.25" customHeight="1">
      <c r="B18" s="337">
        <v>7</v>
      </c>
      <c r="C18" s="337"/>
      <c r="D18" s="164" t="s">
        <v>1646</v>
      </c>
      <c r="E18" s="2"/>
    </row>
    <row r="19" spans="2:5" s="3" customFormat="1" ht="11.25" customHeight="1">
      <c r="B19" s="337">
        <v>8</v>
      </c>
      <c r="C19" s="337"/>
      <c r="D19" s="164" t="s">
        <v>1647</v>
      </c>
      <c r="E19" s="2"/>
    </row>
    <row r="20" spans="2:5" s="3" customFormat="1" ht="11.25" customHeight="1">
      <c r="B20" s="337">
        <v>9</v>
      </c>
      <c r="C20" s="337"/>
      <c r="D20" s="164" t="s">
        <v>1648</v>
      </c>
      <c r="E20" s="2"/>
    </row>
    <row r="21" spans="2:5" s="3" customFormat="1" ht="11.25" customHeight="1">
      <c r="B21" s="337">
        <v>10</v>
      </c>
      <c r="C21" s="337"/>
      <c r="D21" s="164" t="s">
        <v>1649</v>
      </c>
      <c r="E21" s="2"/>
    </row>
    <row r="22" spans="2:5" s="3" customFormat="1" ht="11.25" customHeight="1">
      <c r="B22" s="1352">
        <v>11</v>
      </c>
      <c r="C22" s="1352"/>
      <c r="D22" s="1339" t="s">
        <v>1650</v>
      </c>
      <c r="E22" s="1440"/>
    </row>
    <row r="23" spans="2:5" s="3" customFormat="1" ht="11.25" customHeight="1"/>
    <row r="24" spans="2:5" s="63" customFormat="1" ht="11.25" customHeight="1"/>
    <row r="25" spans="2:5" s="63" customFormat="1" ht="11.25" customHeight="1"/>
    <row r="26" spans="2:5" s="63" customFormat="1" ht="11.25" customHeight="1"/>
  </sheetData>
  <mergeCells count="2">
    <mergeCell ref="B3:I3"/>
    <mergeCell ref="B10:D10"/>
  </mergeCells>
  <hyperlinks>
    <hyperlink ref="B3" location="Contents!A1" display="Back to index page" xr:uid="{254C501A-6FCA-4A96-A65E-1B25FAE8D39F}"/>
    <hyperlink ref="B3:I3" location="CONTENTS!A1" display="Back to contents page" xr:uid="{8D98679C-DCB6-4389-9EDE-D10AABF46F28}"/>
  </hyperlinks>
  <pageMargins left="0.7" right="0.7" top="0.75" bottom="0.75" header="0.3" footer="0.3"/>
  <pageSetup paperSize="9" orientation="landscape"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D460-747E-43A8-AEBA-D4041DB34577}">
  <sheetPr codeName="Sheet37"/>
  <dimension ref="A1:N19"/>
  <sheetViews>
    <sheetView showGridLines="0" showRowColHeaders="0" zoomScaleNormal="100" workbookViewId="0"/>
  </sheetViews>
  <sheetFormatPr baseColWidth="10" defaultColWidth="11.42578125" defaultRowHeight="15"/>
  <cols>
    <col min="1" max="1" width="2.5703125" customWidth="1"/>
    <col min="2" max="2" width="4.85546875" customWidth="1"/>
    <col min="3" max="3" width="31" customWidth="1"/>
    <col min="4" max="6" width="16.42578125" customWidth="1"/>
    <col min="7" max="7" width="0.5703125" customWidth="1"/>
    <col min="8" max="14" width="16.42578125" customWidth="1"/>
  </cols>
  <sheetData>
    <row r="1" spans="1:14" ht="11.25" customHeight="1"/>
    <row r="2" spans="1:14" ht="5.25" customHeight="1"/>
    <row r="3" spans="1:14" ht="12.75" customHeight="1">
      <c r="B3" s="2373" t="s">
        <v>280</v>
      </c>
      <c r="C3" s="2373"/>
      <c r="D3" s="2373"/>
      <c r="E3" s="2373"/>
      <c r="F3" s="2373"/>
      <c r="G3" s="2373"/>
      <c r="H3" s="2373"/>
      <c r="I3" s="2373"/>
      <c r="J3" s="2373"/>
    </row>
    <row r="4" spans="1:14" ht="5.25" customHeight="1"/>
    <row r="5" spans="1:14" s="6" customFormat="1" ht="15.75" customHeight="1">
      <c r="A5" s="13"/>
      <c r="B5" s="969" t="s">
        <v>1651</v>
      </c>
    </row>
    <row r="6" spans="1:14" s="6" customFormat="1" ht="11.25" customHeight="1">
      <c r="A6" s="13"/>
      <c r="B6" s="969"/>
    </row>
    <row r="7" spans="1:14" ht="11.25" customHeight="1">
      <c r="D7" s="548"/>
      <c r="E7" s="548"/>
      <c r="F7" s="548"/>
      <c r="G7" s="548"/>
      <c r="H7" s="548"/>
      <c r="I7" s="548"/>
      <c r="J7" s="548"/>
      <c r="K7" s="548"/>
      <c r="L7" s="548"/>
      <c r="M7" s="548"/>
      <c r="N7" s="548"/>
    </row>
    <row r="8" spans="1:14" s="3" customFormat="1" ht="11.25" customHeight="1">
      <c r="B8" s="885" t="s">
        <v>2469</v>
      </c>
      <c r="C8" s="555"/>
      <c r="D8" s="1189" t="s">
        <v>501</v>
      </c>
      <c r="E8" s="1189" t="s">
        <v>294</v>
      </c>
      <c r="F8" s="1189" t="s">
        <v>296</v>
      </c>
      <c r="G8" s="1189"/>
      <c r="H8" s="1189" t="s">
        <v>298</v>
      </c>
      <c r="I8" s="1189" t="s">
        <v>303</v>
      </c>
      <c r="J8" s="1189" t="s">
        <v>310</v>
      </c>
      <c r="K8" s="1189" t="s">
        <v>312</v>
      </c>
      <c r="L8" s="1189" t="s">
        <v>317</v>
      </c>
      <c r="M8" s="1189" t="s">
        <v>323</v>
      </c>
      <c r="N8" s="1189" t="s">
        <v>346</v>
      </c>
    </row>
    <row r="9" spans="1:14" s="3" customFormat="1" ht="11.25" customHeight="1">
      <c r="D9" s="2616" t="s">
        <v>1652</v>
      </c>
      <c r="E9" s="2616"/>
      <c r="F9" s="2616"/>
      <c r="G9" s="890"/>
      <c r="H9" s="2616" t="s">
        <v>1653</v>
      </c>
      <c r="I9" s="2616"/>
      <c r="J9" s="2616"/>
      <c r="K9" s="2616"/>
      <c r="L9" s="2616"/>
      <c r="M9" s="2616"/>
      <c r="N9" s="875"/>
    </row>
    <row r="10" spans="1:14" s="3" customFormat="1" ht="11.25" customHeight="1">
      <c r="D10" s="849" t="s">
        <v>1549</v>
      </c>
      <c r="E10" s="849" t="s">
        <v>1550</v>
      </c>
      <c r="F10" s="849"/>
      <c r="G10" s="849"/>
      <c r="H10" s="849"/>
      <c r="I10" s="849"/>
      <c r="J10" s="849"/>
      <c r="K10" s="849"/>
      <c r="L10" s="849" t="s">
        <v>1654</v>
      </c>
      <c r="M10" s="849"/>
      <c r="N10" s="849"/>
    </row>
    <row r="11" spans="1:14" s="3" customFormat="1" ht="11.25" customHeight="1">
      <c r="B11" s="841" t="s">
        <v>1551</v>
      </c>
      <c r="D11" s="849" t="s">
        <v>1552</v>
      </c>
      <c r="E11" s="849" t="s">
        <v>1552</v>
      </c>
      <c r="F11" s="849" t="s">
        <v>1655</v>
      </c>
      <c r="G11" s="849"/>
      <c r="H11" s="849" t="s">
        <v>1656</v>
      </c>
      <c r="I11" s="849" t="s">
        <v>1538</v>
      </c>
      <c r="J11" s="849" t="s">
        <v>1539</v>
      </c>
      <c r="K11" s="849" t="s">
        <v>1657</v>
      </c>
      <c r="L11" s="849" t="s">
        <v>1658</v>
      </c>
      <c r="M11" s="849" t="s">
        <v>1659</v>
      </c>
      <c r="N11" s="849" t="s">
        <v>893</v>
      </c>
    </row>
    <row r="12" spans="1:14" s="3" customFormat="1" ht="11.25" customHeight="1">
      <c r="B12" s="588">
        <v>1</v>
      </c>
      <c r="C12" s="574" t="s">
        <v>1660</v>
      </c>
      <c r="D12" s="876"/>
      <c r="E12" s="876"/>
      <c r="F12" s="876"/>
      <c r="G12" s="876"/>
      <c r="H12" s="876"/>
      <c r="I12" s="876"/>
      <c r="J12" s="876"/>
      <c r="K12" s="876"/>
      <c r="L12" s="876"/>
      <c r="M12" s="876"/>
      <c r="N12" s="873">
        <v>189</v>
      </c>
    </row>
    <row r="13" spans="1:14" s="3" customFormat="1" ht="11.25" customHeight="1">
      <c r="B13" s="337">
        <v>2</v>
      </c>
      <c r="C13" s="912" t="s">
        <v>1661</v>
      </c>
      <c r="D13" s="1873">
        <v>8</v>
      </c>
      <c r="E13" s="1873"/>
      <c r="F13" s="1873">
        <v>8</v>
      </c>
      <c r="G13" s="1873"/>
      <c r="H13" s="1874"/>
      <c r="I13" s="1874"/>
      <c r="J13" s="1874"/>
      <c r="K13" s="1874"/>
      <c r="L13" s="1874"/>
      <c r="M13" s="892"/>
      <c r="N13" s="893"/>
    </row>
    <row r="14" spans="1:14" s="3" customFormat="1" ht="11.25" customHeight="1">
      <c r="B14" s="337">
        <v>3</v>
      </c>
      <c r="C14" s="912" t="s">
        <v>1662</v>
      </c>
      <c r="D14" s="1874"/>
      <c r="E14" s="1874"/>
      <c r="F14" s="1874"/>
      <c r="G14" s="1874"/>
      <c r="H14" s="1875">
        <v>1</v>
      </c>
      <c r="I14" s="1875">
        <v>4</v>
      </c>
      <c r="J14" s="1875">
        <v>0</v>
      </c>
      <c r="K14" s="1875">
        <v>5</v>
      </c>
      <c r="L14" s="1875">
        <v>3</v>
      </c>
      <c r="M14" s="894"/>
      <c r="N14" s="893"/>
    </row>
    <row r="15" spans="1:14" s="3" customFormat="1" ht="11.25" customHeight="1">
      <c r="B15" s="337">
        <v>4</v>
      </c>
      <c r="C15" s="912" t="s">
        <v>1663</v>
      </c>
      <c r="D15" s="1874"/>
      <c r="E15" s="1874"/>
      <c r="F15" s="1874"/>
      <c r="G15" s="1874"/>
      <c r="H15" s="1875">
        <v>20</v>
      </c>
      <c r="I15" s="1875">
        <v>74</v>
      </c>
      <c r="J15" s="1875">
        <v>7</v>
      </c>
      <c r="K15" s="1875">
        <v>20</v>
      </c>
      <c r="L15" s="1875">
        <v>47</v>
      </c>
      <c r="M15" s="894"/>
      <c r="N15" s="893"/>
    </row>
    <row r="16" spans="1:14" s="3" customFormat="1" ht="11.25" customHeight="1">
      <c r="B16" s="337">
        <v>5</v>
      </c>
      <c r="C16" s="164" t="s">
        <v>1664</v>
      </c>
      <c r="D16" s="1876">
        <v>5346</v>
      </c>
      <c r="E16" s="1876"/>
      <c r="F16" s="1876">
        <v>5346</v>
      </c>
      <c r="G16" s="1876"/>
      <c r="H16" s="1876">
        <v>194425.98149141311</v>
      </c>
      <c r="I16" s="1876">
        <v>286185.69473592407</v>
      </c>
      <c r="J16" s="1876">
        <v>10401.087074285715</v>
      </c>
      <c r="K16" s="1876">
        <v>102524.4482466273</v>
      </c>
      <c r="L16" s="1876">
        <v>114380.72179633837</v>
      </c>
      <c r="M16" s="874"/>
      <c r="N16" s="877"/>
    </row>
    <row r="17" spans="2:14" s="3" customFormat="1" ht="11.25" customHeight="1">
      <c r="B17" s="337">
        <v>6</v>
      </c>
      <c r="C17" s="912" t="s">
        <v>1665</v>
      </c>
      <c r="D17" s="1873"/>
      <c r="E17" s="1873"/>
      <c r="F17" s="1873"/>
      <c r="G17" s="1873"/>
      <c r="H17" s="1873">
        <v>71400.986945547731</v>
      </c>
      <c r="I17" s="1873">
        <v>55595.243042367467</v>
      </c>
      <c r="J17" s="1873">
        <v>1564.285714285714</v>
      </c>
      <c r="K17" s="1873">
        <v>17354.015814960629</v>
      </c>
      <c r="L17" s="1873">
        <v>1648.6633132919221</v>
      </c>
      <c r="M17" s="891"/>
      <c r="N17" s="893"/>
    </row>
    <row r="18" spans="2:14" s="3" customFormat="1" ht="11.25" customHeight="1">
      <c r="B18" s="1352">
        <v>7</v>
      </c>
      <c r="C18" s="1441" t="s">
        <v>1666</v>
      </c>
      <c r="D18" s="1877">
        <v>5346</v>
      </c>
      <c r="E18" s="1877"/>
      <c r="F18" s="1877">
        <v>5346</v>
      </c>
      <c r="G18" s="1877"/>
      <c r="H18" s="1877">
        <v>123024.99454586538</v>
      </c>
      <c r="I18" s="1877">
        <v>230590.45169355648</v>
      </c>
      <c r="J18" s="1877">
        <v>8836.8013600000013</v>
      </c>
      <c r="K18" s="1877">
        <v>85170.432431666675</v>
      </c>
      <c r="L18" s="1877">
        <v>112732.05848304635</v>
      </c>
      <c r="M18" s="1442"/>
      <c r="N18" s="1443"/>
    </row>
    <row r="19" spans="2:14" s="3" customFormat="1" ht="11.25" customHeight="1"/>
  </sheetData>
  <mergeCells count="3">
    <mergeCell ref="D9:F9"/>
    <mergeCell ref="H9:M9"/>
    <mergeCell ref="B3:J3"/>
  </mergeCells>
  <hyperlinks>
    <hyperlink ref="B3" location="Contents!A1" display="Back to index page" xr:uid="{F45CAAA0-2948-4A02-9C53-20C0C6407571}"/>
    <hyperlink ref="B3:J3" location="CONTENTS!A1" display="Back to contents page" xr:uid="{2EFDF499-99BD-47CC-A9D0-EBFD093C0546}"/>
  </hyperlinks>
  <pageMargins left="0.7" right="0.7" top="0.75" bottom="0.75" header="0.3" footer="0.3"/>
  <pageSetup paperSize="9" scale="65"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766B-DAF7-410A-A072-FD8C8D22841A}">
  <sheetPr>
    <tabColor rgb="FF007272"/>
  </sheetPr>
  <dimension ref="A1:O74"/>
  <sheetViews>
    <sheetView showGridLines="0" showRowColHeaders="0" workbookViewId="0"/>
  </sheetViews>
  <sheetFormatPr baseColWidth="10" defaultColWidth="11.42578125" defaultRowHeight="15"/>
  <cols>
    <col min="1" max="1" width="2.5703125" customWidth="1"/>
    <col min="2" max="2" width="4.85546875" customWidth="1"/>
    <col min="3" max="3" width="99" style="1245" customWidth="1"/>
    <col min="4" max="4" width="36.5703125" customWidth="1"/>
    <col min="5" max="5" width="24.85546875" customWidth="1"/>
    <col min="6" max="6" width="65.140625" customWidth="1"/>
    <col min="7" max="7" width="28" style="6" customWidth="1"/>
  </cols>
  <sheetData>
    <row r="1" spans="1:15" s="1041" customFormat="1" ht="11.25" customHeight="1">
      <c r="A1" s="6"/>
    </row>
    <row r="2" spans="1:15" s="1041" customFormat="1" ht="5.25" customHeight="1">
      <c r="A2" s="6"/>
      <c r="C2" s="1248"/>
    </row>
    <row r="3" spans="1:15" s="1041" customFormat="1" ht="12.75" customHeight="1">
      <c r="A3" s="1249"/>
      <c r="B3" s="2632" t="s">
        <v>280</v>
      </c>
      <c r="C3" s="2632"/>
      <c r="D3" s="2632"/>
      <c r="E3" s="2632"/>
      <c r="F3" s="2632"/>
      <c r="G3" s="2632"/>
      <c r="H3" s="2632"/>
      <c r="I3" s="2632"/>
      <c r="J3" s="2632"/>
      <c r="K3" s="2632"/>
      <c r="L3" s="2632"/>
      <c r="M3" s="2632"/>
      <c r="N3" s="2632"/>
      <c r="O3" s="2632"/>
    </row>
    <row r="4" spans="1:15" s="1041" customFormat="1" ht="5.25" customHeight="1">
      <c r="A4" s="6"/>
    </row>
    <row r="5" spans="1:15" s="1041" customFormat="1" ht="15.75">
      <c r="A5" s="1250"/>
      <c r="B5" s="1251" t="s">
        <v>1667</v>
      </c>
    </row>
    <row r="6" spans="1:15">
      <c r="B6" s="933"/>
    </row>
    <row r="7" spans="1:15" ht="15.75">
      <c r="B7" s="1444" t="s">
        <v>1668</v>
      </c>
      <c r="C7" s="1445"/>
      <c r="D7" s="1446"/>
      <c r="E7" s="1446"/>
      <c r="F7" s="1446"/>
      <c r="G7" s="1246"/>
    </row>
    <row r="8" spans="1:15" ht="12" customHeight="1">
      <c r="B8" s="1258"/>
      <c r="C8" s="597"/>
      <c r="D8" s="1259"/>
      <c r="E8" s="1259"/>
      <c r="F8" s="1259"/>
      <c r="G8" s="1246"/>
    </row>
    <row r="9" spans="1:15" ht="25.5" customHeight="1">
      <c r="B9" s="1244"/>
      <c r="C9" s="1244"/>
      <c r="D9" s="1275" t="s">
        <v>3148</v>
      </c>
      <c r="E9" s="1275" t="s">
        <v>1669</v>
      </c>
      <c r="F9" s="1275" t="s">
        <v>1670</v>
      </c>
      <c r="G9" s="1246"/>
    </row>
    <row r="10" spans="1:15">
      <c r="B10" s="1276"/>
      <c r="C10" s="2626" t="s">
        <v>1671</v>
      </c>
      <c r="D10" s="2626"/>
      <c r="E10" s="2626"/>
      <c r="F10" s="2626"/>
      <c r="G10" s="1088"/>
    </row>
    <row r="11" spans="1:15" ht="33.75">
      <c r="B11" s="1296" t="s">
        <v>1672</v>
      </c>
      <c r="C11" s="1266" t="s">
        <v>1673</v>
      </c>
      <c r="D11" s="1267" t="s">
        <v>2628</v>
      </c>
      <c r="E11" s="1268"/>
      <c r="F11" s="1267" t="s">
        <v>2633</v>
      </c>
      <c r="G11" s="1088"/>
    </row>
    <row r="12" spans="1:15" ht="33.75">
      <c r="B12" s="1297" t="s">
        <v>1674</v>
      </c>
      <c r="C12" s="1269" t="s">
        <v>1675</v>
      </c>
      <c r="D12" s="1269"/>
      <c r="E12" s="1270"/>
      <c r="F12" s="1271" t="s">
        <v>2634</v>
      </c>
      <c r="G12" s="1088"/>
    </row>
    <row r="13" spans="1:15" ht="33.75">
      <c r="B13" s="1297" t="s">
        <v>1676</v>
      </c>
      <c r="C13" s="1269" t="s">
        <v>1677</v>
      </c>
      <c r="D13" s="1269"/>
      <c r="E13" s="1270" t="s">
        <v>1678</v>
      </c>
      <c r="F13" s="1271" t="s">
        <v>2635</v>
      </c>
      <c r="G13" s="1088"/>
    </row>
    <row r="14" spans="1:15" ht="78.75">
      <c r="B14" s="1297" t="s">
        <v>1679</v>
      </c>
      <c r="C14" s="1272" t="s">
        <v>1680</v>
      </c>
      <c r="D14" s="1273" t="s">
        <v>2629</v>
      </c>
      <c r="E14" s="1274"/>
      <c r="F14" s="1269" t="s">
        <v>2636</v>
      </c>
      <c r="G14" s="1088"/>
    </row>
    <row r="15" spans="1:15">
      <c r="B15" s="1277"/>
      <c r="C15" s="2627" t="s">
        <v>1681</v>
      </c>
      <c r="D15" s="2627"/>
      <c r="E15" s="2627"/>
      <c r="F15" s="2627"/>
      <c r="G15" s="1088"/>
    </row>
    <row r="16" spans="1:15" ht="22.5">
      <c r="B16" s="1269" t="s">
        <v>1682</v>
      </c>
      <c r="C16" s="1272" t="s">
        <v>1683</v>
      </c>
      <c r="D16" s="1271" t="s">
        <v>2630</v>
      </c>
      <c r="E16" s="1270"/>
      <c r="F16" s="1271" t="s">
        <v>2637</v>
      </c>
      <c r="G16" s="1247"/>
    </row>
    <row r="17" spans="2:7" ht="22.5">
      <c r="B17" s="1269" t="s">
        <v>1684</v>
      </c>
      <c r="C17" s="1272" t="s">
        <v>1685</v>
      </c>
      <c r="D17" s="1271"/>
      <c r="E17" s="1270"/>
      <c r="F17" s="1269" t="s">
        <v>2638</v>
      </c>
      <c r="G17" s="1247"/>
    </row>
    <row r="18" spans="2:7" ht="33.75">
      <c r="B18" s="1297" t="s">
        <v>1686</v>
      </c>
      <c r="C18" s="1272" t="s">
        <v>1687</v>
      </c>
      <c r="D18" s="1278" t="s">
        <v>2630</v>
      </c>
      <c r="E18" s="1279"/>
      <c r="F18" s="1278" t="s">
        <v>2639</v>
      </c>
      <c r="G18" s="1088"/>
    </row>
    <row r="19" spans="2:7" ht="22.5">
      <c r="B19" s="1297" t="s">
        <v>1688</v>
      </c>
      <c r="C19" s="1269" t="s">
        <v>1689</v>
      </c>
      <c r="D19" s="1278" t="s">
        <v>2631</v>
      </c>
      <c r="E19" s="1279" t="s">
        <v>1690</v>
      </c>
      <c r="F19" s="1280" t="s">
        <v>2640</v>
      </c>
      <c r="G19" s="1247"/>
    </row>
    <row r="20" spans="2:7" ht="33.75">
      <c r="B20" s="1297" t="s">
        <v>1691</v>
      </c>
      <c r="C20" s="1269" t="s">
        <v>1692</v>
      </c>
      <c r="D20" s="1269"/>
      <c r="E20" s="1270"/>
      <c r="F20" s="1271" t="s">
        <v>2641</v>
      </c>
      <c r="G20" s="1247"/>
    </row>
    <row r="21" spans="2:7">
      <c r="B21" s="1276"/>
      <c r="C21" s="2627" t="s">
        <v>1693</v>
      </c>
      <c r="D21" s="2627"/>
      <c r="E21" s="2627"/>
      <c r="F21" s="2627"/>
      <c r="G21" s="1247"/>
    </row>
    <row r="22" spans="2:7">
      <c r="B22" s="1297" t="s">
        <v>1694</v>
      </c>
      <c r="C22" s="1269" t="s">
        <v>1695</v>
      </c>
      <c r="D22" s="1881" t="s">
        <v>2628</v>
      </c>
      <c r="E22" s="1279"/>
      <c r="F22" s="1882" t="s">
        <v>2640</v>
      </c>
      <c r="G22" s="1247"/>
    </row>
    <row r="23" spans="2:7">
      <c r="B23" s="1297" t="s">
        <v>1696</v>
      </c>
      <c r="C23" s="1269" t="s">
        <v>1697</v>
      </c>
      <c r="D23" s="1299" t="s">
        <v>2628</v>
      </c>
      <c r="E23" s="1281"/>
      <c r="F23" s="1299" t="s">
        <v>2642</v>
      </c>
      <c r="G23" s="1247"/>
    </row>
    <row r="24" spans="2:7" ht="22.5">
      <c r="B24" s="1297" t="s">
        <v>1698</v>
      </c>
      <c r="C24" s="1269" t="s">
        <v>1699</v>
      </c>
      <c r="D24" s="1881" t="s">
        <v>2628</v>
      </c>
      <c r="E24" s="1279" t="s">
        <v>1700</v>
      </c>
      <c r="F24" s="1833" t="s">
        <v>2642</v>
      </c>
      <c r="G24" s="1088"/>
    </row>
    <row r="25" spans="2:7" ht="33.75">
      <c r="B25" s="1297" t="s">
        <v>1701</v>
      </c>
      <c r="C25" s="1269" t="s">
        <v>1702</v>
      </c>
      <c r="D25" s="1299" t="s">
        <v>2628</v>
      </c>
      <c r="E25" s="1280" t="s">
        <v>2632</v>
      </c>
      <c r="F25" s="1833" t="s">
        <v>2643</v>
      </c>
      <c r="G25" s="1088"/>
    </row>
    <row r="26" spans="2:7">
      <c r="B26" s="1297" t="s">
        <v>1703</v>
      </c>
      <c r="C26" s="1269" t="s">
        <v>1704</v>
      </c>
      <c r="D26" s="1881" t="s">
        <v>2628</v>
      </c>
      <c r="E26" s="1279"/>
      <c r="F26" s="1882" t="s">
        <v>2658</v>
      </c>
      <c r="G26" s="1247"/>
    </row>
    <row r="27" spans="2:7">
      <c r="B27" s="1297" t="s">
        <v>1705</v>
      </c>
      <c r="C27" s="1269" t="s">
        <v>1706</v>
      </c>
      <c r="D27" s="1299" t="s">
        <v>2628</v>
      </c>
      <c r="E27" s="1281"/>
      <c r="F27" s="1882" t="s">
        <v>2658</v>
      </c>
      <c r="G27" s="1247"/>
    </row>
    <row r="28" spans="2:7">
      <c r="B28" s="1297" t="s">
        <v>1707</v>
      </c>
      <c r="C28" s="1269" t="s">
        <v>1708</v>
      </c>
      <c r="D28" s="1881" t="s">
        <v>2628</v>
      </c>
      <c r="E28" s="1279"/>
      <c r="F28" s="1882" t="s">
        <v>2658</v>
      </c>
      <c r="G28" s="1247"/>
    </row>
    <row r="29" spans="2:7" ht="33.75">
      <c r="B29" s="1297" t="s">
        <v>1709</v>
      </c>
      <c r="C29" s="1269" t="s">
        <v>1710</v>
      </c>
      <c r="D29" s="1881" t="s">
        <v>2628</v>
      </c>
      <c r="E29" s="1270"/>
      <c r="F29" s="1883" t="s">
        <v>2659</v>
      </c>
      <c r="G29" s="1247"/>
    </row>
    <row r="30" spans="2:7" ht="22.5">
      <c r="B30" s="1297" t="s">
        <v>1711</v>
      </c>
      <c r="C30" s="1269" t="s">
        <v>1712</v>
      </c>
      <c r="D30" s="1881" t="s">
        <v>2628</v>
      </c>
      <c r="E30" s="1270"/>
      <c r="F30" s="1883" t="s">
        <v>2658</v>
      </c>
      <c r="G30" s="1247"/>
    </row>
    <row r="31" spans="2:7">
      <c r="B31" s="1260"/>
      <c r="C31" s="1261"/>
      <c r="D31" s="1262"/>
      <c r="E31" s="1263"/>
      <c r="F31" s="1261"/>
      <c r="G31" s="1247"/>
    </row>
    <row r="32" spans="2:7" ht="15.75">
      <c r="B32" s="1444" t="s">
        <v>1713</v>
      </c>
      <c r="C32" s="1445"/>
      <c r="D32" s="1446"/>
      <c r="E32" s="1446"/>
      <c r="F32" s="1446"/>
      <c r="G32" s="1246"/>
    </row>
    <row r="33" spans="2:7" ht="12" customHeight="1">
      <c r="B33" s="1258"/>
      <c r="C33" s="597"/>
      <c r="D33" s="1259"/>
      <c r="E33" s="1259"/>
      <c r="F33" s="1259"/>
      <c r="G33" s="1246"/>
    </row>
    <row r="34" spans="2:7">
      <c r="B34" s="1282"/>
      <c r="C34" s="2626" t="s">
        <v>1671</v>
      </c>
      <c r="D34" s="2626"/>
      <c r="E34" s="2626"/>
      <c r="F34" s="2626"/>
    </row>
    <row r="35" spans="2:7" ht="33.75">
      <c r="B35" s="1297" t="s">
        <v>1672</v>
      </c>
      <c r="C35" s="1269" t="s">
        <v>1714</v>
      </c>
      <c r="D35" s="1267" t="s">
        <v>2628</v>
      </c>
      <c r="E35" s="1283"/>
      <c r="F35" s="1284" t="s">
        <v>2644</v>
      </c>
    </row>
    <row r="36" spans="2:7" ht="56.25">
      <c r="B36" s="1297" t="s">
        <v>1674</v>
      </c>
      <c r="C36" s="1269" t="s">
        <v>1715</v>
      </c>
      <c r="D36" s="1269"/>
      <c r="E36" s="1283"/>
      <c r="F36" s="1284" t="s">
        <v>2645</v>
      </c>
    </row>
    <row r="37" spans="2:7" ht="56.25">
      <c r="B37" s="1297" t="s">
        <v>1676</v>
      </c>
      <c r="C37" s="1269" t="s">
        <v>1716</v>
      </c>
      <c r="D37" s="1273"/>
      <c r="E37" s="1283"/>
      <c r="F37" s="1269" t="s">
        <v>2646</v>
      </c>
    </row>
    <row r="38" spans="2:7">
      <c r="B38" s="1298"/>
      <c r="C38" s="2628" t="s">
        <v>1681</v>
      </c>
      <c r="D38" s="2628"/>
      <c r="E38" s="2628"/>
      <c r="F38" s="2628"/>
    </row>
    <row r="39" spans="2:7" ht="22.5">
      <c r="B39" s="1297" t="s">
        <v>1679</v>
      </c>
      <c r="C39" s="1269" t="s">
        <v>1717</v>
      </c>
      <c r="D39" s="2629" t="s">
        <v>2628</v>
      </c>
      <c r="E39" s="2630"/>
      <c r="F39" s="2631" t="s">
        <v>2647</v>
      </c>
    </row>
    <row r="40" spans="2:7">
      <c r="B40" s="1300" t="s">
        <v>1691</v>
      </c>
      <c r="C40" s="1285" t="s">
        <v>1718</v>
      </c>
      <c r="D40" s="2629"/>
      <c r="E40" s="2630"/>
      <c r="F40" s="2631"/>
    </row>
    <row r="41" spans="2:7">
      <c r="B41" s="1300" t="s">
        <v>1719</v>
      </c>
      <c r="C41" s="1285" t="s">
        <v>1720</v>
      </c>
      <c r="D41" s="2629"/>
      <c r="E41" s="2630"/>
      <c r="F41" s="2631"/>
    </row>
    <row r="42" spans="2:7">
      <c r="B42" s="1300" t="s">
        <v>1721</v>
      </c>
      <c r="C42" s="1285" t="s">
        <v>1722</v>
      </c>
      <c r="D42" s="2629"/>
      <c r="E42" s="2630"/>
      <c r="F42" s="2631"/>
    </row>
    <row r="43" spans="2:7">
      <c r="B43" s="1484" t="s">
        <v>1723</v>
      </c>
      <c r="C43" s="1285" t="s">
        <v>1724</v>
      </c>
      <c r="D43" s="2629"/>
      <c r="E43" s="2630"/>
      <c r="F43" s="2631"/>
    </row>
    <row r="44" spans="2:7" ht="22.5">
      <c r="B44" s="1269" t="s">
        <v>1682</v>
      </c>
      <c r="C44" s="1489" t="s">
        <v>1725</v>
      </c>
      <c r="D44" s="1271" t="s">
        <v>2628</v>
      </c>
      <c r="E44" s="1490"/>
      <c r="F44" s="1287" t="s">
        <v>2648</v>
      </c>
    </row>
    <row r="45" spans="2:7" ht="33.75">
      <c r="B45" s="1269" t="s">
        <v>1684</v>
      </c>
      <c r="C45" s="1269" t="s">
        <v>1726</v>
      </c>
      <c r="D45" s="1267" t="s">
        <v>2628</v>
      </c>
      <c r="E45" s="1286"/>
      <c r="F45" s="1288" t="s">
        <v>2649</v>
      </c>
    </row>
    <row r="46" spans="2:7" ht="33.75">
      <c r="B46" s="1297" t="s">
        <v>1686</v>
      </c>
      <c r="C46" s="1269" t="s">
        <v>1727</v>
      </c>
      <c r="D46" s="1289"/>
      <c r="E46" s="1286"/>
      <c r="F46" s="1287" t="s">
        <v>2650</v>
      </c>
    </row>
    <row r="47" spans="2:7">
      <c r="B47" s="1276"/>
      <c r="C47" s="2628" t="s">
        <v>1693</v>
      </c>
      <c r="D47" s="2628"/>
      <c r="E47" s="2628"/>
      <c r="F47" s="2628"/>
    </row>
    <row r="48" spans="2:7" ht="78.75">
      <c r="B48" s="1297" t="s">
        <v>1688</v>
      </c>
      <c r="C48" s="1269" t="s">
        <v>1728</v>
      </c>
      <c r="D48" s="1269"/>
      <c r="E48" s="1283"/>
      <c r="F48" s="1290" t="s">
        <v>2651</v>
      </c>
    </row>
    <row r="49" spans="2:6" ht="78.75">
      <c r="B49" s="1297" t="s">
        <v>1691</v>
      </c>
      <c r="C49" s="1269" t="s">
        <v>1729</v>
      </c>
      <c r="D49" s="1269"/>
      <c r="E49" s="1283"/>
      <c r="F49" s="1291" t="s">
        <v>2652</v>
      </c>
    </row>
    <row r="50" spans="2:6" ht="56.25">
      <c r="B50" s="1297" t="s">
        <v>1694</v>
      </c>
      <c r="C50" s="1269" t="s">
        <v>1730</v>
      </c>
      <c r="D50" s="1269"/>
      <c r="E50" s="1283"/>
      <c r="F50" s="1291" t="s">
        <v>2653</v>
      </c>
    </row>
    <row r="51" spans="2:6" ht="56.25">
      <c r="B51" s="1297" t="s">
        <v>1696</v>
      </c>
      <c r="C51" s="1269" t="s">
        <v>1731</v>
      </c>
      <c r="D51" s="1269"/>
      <c r="E51" s="1283"/>
      <c r="F51" s="1291" t="s">
        <v>2653</v>
      </c>
    </row>
    <row r="52" spans="2:6" ht="67.5">
      <c r="B52" s="1297" t="s">
        <v>1698</v>
      </c>
      <c r="C52" s="1269" t="s">
        <v>1732</v>
      </c>
      <c r="D52" s="1269"/>
      <c r="E52" s="1283"/>
      <c r="F52" s="1291" t="s">
        <v>2654</v>
      </c>
    </row>
    <row r="53" spans="2:6" ht="22.5">
      <c r="B53" s="1297" t="s">
        <v>1701</v>
      </c>
      <c r="C53" s="1269" t="s">
        <v>1712</v>
      </c>
      <c r="D53" s="1267" t="s">
        <v>2628</v>
      </c>
      <c r="E53" s="1283"/>
      <c r="F53" s="1292"/>
    </row>
    <row r="54" spans="2:6">
      <c r="B54" s="1260"/>
      <c r="C54" s="1261"/>
      <c r="D54" s="1262"/>
      <c r="E54" s="63"/>
      <c r="F54" s="1264"/>
    </row>
    <row r="55" spans="2:6" ht="15.75">
      <c r="B55" s="1444" t="s">
        <v>2344</v>
      </c>
      <c r="C55" s="1447"/>
      <c r="D55" s="1447"/>
      <c r="E55" s="1445"/>
      <c r="F55" s="1448"/>
    </row>
    <row r="56" spans="2:6" ht="12" customHeight="1">
      <c r="B56" s="1260"/>
      <c r="C56" s="1261"/>
      <c r="D56" s="1261"/>
      <c r="E56" s="597"/>
      <c r="F56" s="1265"/>
    </row>
    <row r="57" spans="2:6">
      <c r="B57" s="1293"/>
      <c r="C57" s="2636" t="s">
        <v>1681</v>
      </c>
      <c r="D57" s="2636"/>
      <c r="E57" s="2636"/>
      <c r="F57" s="2636"/>
    </row>
    <row r="58" spans="2:6" ht="60.75" customHeight="1">
      <c r="B58" s="1286" t="s">
        <v>1672</v>
      </c>
      <c r="C58" s="1289" t="s">
        <v>2388</v>
      </c>
      <c r="D58" s="1288" t="s">
        <v>2628</v>
      </c>
      <c r="E58" s="1283"/>
      <c r="F58" s="1599" t="s">
        <v>2657</v>
      </c>
    </row>
    <row r="59" spans="2:6" ht="45">
      <c r="B59" s="1297" t="s">
        <v>1674</v>
      </c>
      <c r="C59" s="1269" t="s">
        <v>1733</v>
      </c>
      <c r="D59" s="1271" t="s">
        <v>2628</v>
      </c>
      <c r="E59" s="1283"/>
      <c r="F59" s="1271" t="s">
        <v>2656</v>
      </c>
    </row>
    <row r="60" spans="2:6">
      <c r="B60" s="1297" t="s">
        <v>1676</v>
      </c>
      <c r="C60" s="1269" t="s">
        <v>1734</v>
      </c>
      <c r="D60" s="2617"/>
      <c r="E60" s="2620"/>
      <c r="F60" s="2623" t="s">
        <v>2655</v>
      </c>
    </row>
    <row r="61" spans="2:6">
      <c r="B61" s="1485" t="s">
        <v>1691</v>
      </c>
      <c r="C61" s="1294" t="s">
        <v>1735</v>
      </c>
      <c r="D61" s="2618"/>
      <c r="E61" s="2621"/>
      <c r="F61" s="2624"/>
    </row>
    <row r="62" spans="2:6">
      <c r="B62" s="1485" t="s">
        <v>1719</v>
      </c>
      <c r="C62" s="1294" t="s">
        <v>1736</v>
      </c>
      <c r="D62" s="2618"/>
      <c r="E62" s="2621"/>
      <c r="F62" s="2624"/>
    </row>
    <row r="63" spans="2:6">
      <c r="B63" s="1485" t="s">
        <v>1721</v>
      </c>
      <c r="C63" s="1294" t="s">
        <v>1737</v>
      </c>
      <c r="D63" s="2618"/>
      <c r="E63" s="2621"/>
      <c r="F63" s="2624"/>
    </row>
    <row r="64" spans="2:6">
      <c r="B64" s="1485" t="s">
        <v>1723</v>
      </c>
      <c r="C64" s="1294" t="s">
        <v>1738</v>
      </c>
      <c r="D64" s="2618"/>
      <c r="E64" s="2621"/>
      <c r="F64" s="2624"/>
    </row>
    <row r="65" spans="2:6">
      <c r="B65" s="1485" t="s">
        <v>1739</v>
      </c>
      <c r="C65" s="1294" t="s">
        <v>1740</v>
      </c>
      <c r="D65" s="2618"/>
      <c r="E65" s="2621"/>
      <c r="F65" s="2624"/>
    </row>
    <row r="66" spans="2:6">
      <c r="B66" s="1485" t="s">
        <v>1741</v>
      </c>
      <c r="C66" s="1295" t="s">
        <v>1742</v>
      </c>
      <c r="D66" s="2619"/>
      <c r="E66" s="2622"/>
      <c r="F66" s="2625"/>
    </row>
    <row r="67" spans="2:6">
      <c r="B67" s="1293"/>
      <c r="C67" s="2633" t="s">
        <v>1693</v>
      </c>
      <c r="D67" s="2634"/>
      <c r="E67" s="2634"/>
      <c r="F67" s="2635"/>
    </row>
    <row r="68" spans="2:6">
      <c r="B68" s="1299" t="s">
        <v>1679</v>
      </c>
      <c r="C68" s="1266" t="s">
        <v>1743</v>
      </c>
      <c r="D68" s="2617"/>
      <c r="E68" s="2620"/>
      <c r="F68" s="2623" t="s">
        <v>2655</v>
      </c>
    </row>
    <row r="69" spans="2:6">
      <c r="B69" s="1485" t="s">
        <v>1691</v>
      </c>
      <c r="C69" s="1294" t="s">
        <v>1735</v>
      </c>
      <c r="D69" s="2618"/>
      <c r="E69" s="2621"/>
      <c r="F69" s="2624"/>
    </row>
    <row r="70" spans="2:6">
      <c r="B70" s="1485" t="s">
        <v>1719</v>
      </c>
      <c r="C70" s="1294" t="s">
        <v>1736</v>
      </c>
      <c r="D70" s="2618"/>
      <c r="E70" s="2621"/>
      <c r="F70" s="2624"/>
    </row>
    <row r="71" spans="2:6">
      <c r="B71" s="1485" t="s">
        <v>1721</v>
      </c>
      <c r="C71" s="1294" t="s">
        <v>1737</v>
      </c>
      <c r="D71" s="2618"/>
      <c r="E71" s="2621"/>
      <c r="F71" s="2624"/>
    </row>
    <row r="72" spans="2:6">
      <c r="B72" s="1485" t="s">
        <v>1723</v>
      </c>
      <c r="C72" s="1294" t="s">
        <v>1738</v>
      </c>
      <c r="D72" s="2618"/>
      <c r="E72" s="2621"/>
      <c r="F72" s="2624"/>
    </row>
    <row r="73" spans="2:6">
      <c r="B73" s="1485" t="s">
        <v>1739</v>
      </c>
      <c r="C73" s="1294" t="s">
        <v>1740</v>
      </c>
      <c r="D73" s="2618"/>
      <c r="E73" s="2621"/>
      <c r="F73" s="2624"/>
    </row>
    <row r="74" spans="2:6">
      <c r="B74" s="1485" t="s">
        <v>1741</v>
      </c>
      <c r="C74" s="1294" t="s">
        <v>1742</v>
      </c>
      <c r="D74" s="2619"/>
      <c r="E74" s="2622"/>
      <c r="F74" s="2625"/>
    </row>
  </sheetData>
  <mergeCells count="18">
    <mergeCell ref="B3:O3"/>
    <mergeCell ref="C67:F67"/>
    <mergeCell ref="C47:F47"/>
    <mergeCell ref="C57:F57"/>
    <mergeCell ref="D60:D66"/>
    <mergeCell ref="E60:E66"/>
    <mergeCell ref="F60:F66"/>
    <mergeCell ref="D68:D74"/>
    <mergeCell ref="E68:E74"/>
    <mergeCell ref="F68:F74"/>
    <mergeCell ref="C10:F10"/>
    <mergeCell ref="C15:F15"/>
    <mergeCell ref="C21:F21"/>
    <mergeCell ref="C34:F34"/>
    <mergeCell ref="C38:F38"/>
    <mergeCell ref="D39:D43"/>
    <mergeCell ref="E39:E43"/>
    <mergeCell ref="F39:F43"/>
  </mergeCells>
  <phoneticPr fontId="274" type="noConversion"/>
  <hyperlinks>
    <hyperlink ref="B3" location="Contents!A1" display="Back to index page" xr:uid="{99292398-3738-4C9F-8149-918B5743CAE7}"/>
    <hyperlink ref="B3:L3" location="CONTENTS!A1" display="Back to contents page" xr:uid="{19841A96-549F-4448-8649-C4F36D7E5918}"/>
  </hyperlinks>
  <pageMargins left="0.70866141732283472" right="0.70866141732283472" top="0.74803149606299213" bottom="0.74803149606299213" header="0.31496062992125984" footer="0.31496062992125984"/>
  <pageSetup paperSize="9" scale="10" fitToHeight="3" orientation="landscape" r:id="rId1"/>
  <headerFooter>
    <oddHeader>&amp;CEN
Annex I</oddHeader>
    <oddFooter>&amp;C&amp;P</oddFooter>
  </headerFooter>
  <rowBreaks count="2" manualBreakCount="2">
    <brk id="30" max="5" man="1"/>
    <brk id="53" max="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A5-7862-4C91-A4DD-87EA64B4CE52}">
  <sheetPr>
    <tabColor rgb="FF007272"/>
  </sheetPr>
  <dimension ref="A1:W158"/>
  <sheetViews>
    <sheetView showGridLines="0" showRowColHeaders="0" zoomScaleNormal="100" workbookViewId="0"/>
  </sheetViews>
  <sheetFormatPr baseColWidth="10" defaultColWidth="8.85546875" defaultRowHeight="15"/>
  <cols>
    <col min="1" max="1" width="2.5703125" style="6" customWidth="1"/>
    <col min="2" max="2" width="4.85546875" style="1041" customWidth="1"/>
    <col min="3" max="3" width="74" style="1041" customWidth="1"/>
    <col min="4" max="4" width="21.5703125" style="1041" customWidth="1"/>
    <col min="5" max="5" width="31.140625" style="1041" customWidth="1"/>
    <col min="6" max="13" width="21.5703125" style="1041" customWidth="1"/>
    <col min="14" max="14" width="23.5703125" style="1041" customWidth="1"/>
    <col min="15" max="18" width="21" style="1041" customWidth="1"/>
    <col min="19" max="19" width="17.42578125" style="1041" bestFit="1" customWidth="1"/>
    <col min="20" max="16384" width="8.85546875" style="1041"/>
  </cols>
  <sheetData>
    <row r="1" spans="1:19" ht="11.25" customHeight="1"/>
    <row r="2" spans="1:19" ht="5.25" customHeight="1">
      <c r="C2" s="1042"/>
    </row>
    <row r="3" spans="1:19" ht="12.75" customHeight="1">
      <c r="A3" s="11"/>
      <c r="B3" s="2373" t="s">
        <v>280</v>
      </c>
      <c r="C3" s="2373"/>
      <c r="D3" s="2373"/>
      <c r="E3" s="2373"/>
      <c r="F3" s="2373"/>
      <c r="G3" s="2373"/>
      <c r="H3" s="2373"/>
      <c r="I3" s="2373"/>
      <c r="J3" s="2373"/>
      <c r="K3" s="2373"/>
      <c r="L3" s="2373"/>
      <c r="M3" s="2373"/>
    </row>
    <row r="4" spans="1:19" ht="5.25" customHeight="1"/>
    <row r="5" spans="1:19" ht="15.75">
      <c r="A5" s="7"/>
      <c r="B5" s="969" t="s">
        <v>1744</v>
      </c>
    </row>
    <row r="6" spans="1:19" ht="11.25" customHeight="1">
      <c r="A6" s="7"/>
      <c r="B6" s="969"/>
    </row>
    <row r="7" spans="1:19" ht="11.25" customHeight="1">
      <c r="A7" s="7"/>
      <c r="B7" s="2399" t="s">
        <v>2392</v>
      </c>
      <c r="C7" s="2382"/>
      <c r="D7" s="2382"/>
      <c r="E7" s="2382"/>
      <c r="F7" s="2382"/>
      <c r="G7" s="2382"/>
      <c r="H7" s="2382"/>
      <c r="I7" s="2382"/>
      <c r="J7" s="2382"/>
      <c r="K7" s="2382"/>
      <c r="L7" s="2382"/>
      <c r="M7" s="2382"/>
      <c r="N7" s="2382"/>
      <c r="O7" s="2382"/>
      <c r="P7" s="2382"/>
      <c r="Q7" s="2382"/>
      <c r="R7" s="2382"/>
      <c r="S7" s="2382"/>
    </row>
    <row r="8" spans="1:19" ht="6.2" customHeight="1">
      <c r="A8" s="7"/>
      <c r="B8" s="178"/>
      <c r="C8" s="1610"/>
      <c r="D8" s="1610"/>
      <c r="E8" s="1610"/>
      <c r="F8" s="1610"/>
      <c r="G8" s="1610"/>
      <c r="H8" s="1610"/>
    </row>
    <row r="9" spans="1:19" ht="11.25" customHeight="1">
      <c r="A9" s="7"/>
      <c r="B9" s="2399" t="s">
        <v>2393</v>
      </c>
      <c r="C9" s="2382"/>
      <c r="D9" s="2382"/>
      <c r="E9" s="2382"/>
      <c r="F9" s="2382"/>
      <c r="G9" s="2382"/>
      <c r="H9" s="2382"/>
      <c r="I9" s="2382"/>
      <c r="J9" s="2382"/>
      <c r="K9" s="2382"/>
      <c r="L9" s="2382"/>
      <c r="M9" s="2382"/>
      <c r="N9" s="2382"/>
      <c r="O9" s="2382"/>
      <c r="P9" s="2382"/>
      <c r="Q9" s="2382"/>
      <c r="R9" s="2382"/>
      <c r="S9" s="2382"/>
    </row>
    <row r="10" spans="1:19" ht="6.2" customHeight="1">
      <c r="A10" s="7"/>
      <c r="B10" s="178"/>
      <c r="C10" s="1610"/>
      <c r="D10" s="1610"/>
      <c r="E10" s="1610"/>
      <c r="F10" s="1610"/>
      <c r="G10" s="1610"/>
      <c r="H10" s="1610"/>
    </row>
    <row r="11" spans="1:19" ht="22.5" customHeight="1">
      <c r="A11" s="7"/>
      <c r="B11" s="2399" t="s">
        <v>2394</v>
      </c>
      <c r="C11" s="2382"/>
      <c r="D11" s="2382"/>
      <c r="E11" s="2382"/>
      <c r="F11" s="2382"/>
      <c r="G11" s="2382"/>
      <c r="H11" s="2382"/>
      <c r="I11" s="2382"/>
      <c r="J11" s="2382"/>
      <c r="K11" s="2382"/>
      <c r="L11" s="2382"/>
      <c r="M11" s="2382"/>
      <c r="N11" s="2382"/>
      <c r="O11" s="2382"/>
      <c r="P11" s="2382"/>
      <c r="Q11" s="2382"/>
      <c r="R11" s="2382"/>
      <c r="S11" s="2382"/>
    </row>
    <row r="12" spans="1:19" ht="6.2" customHeight="1">
      <c r="A12" s="7"/>
      <c r="B12" s="178"/>
      <c r="C12" s="1610"/>
      <c r="D12" s="1610"/>
      <c r="E12" s="1610"/>
      <c r="F12" s="1610"/>
      <c r="G12" s="1610"/>
      <c r="H12" s="1610"/>
    </row>
    <row r="13" spans="1:19" ht="11.25" customHeight="1">
      <c r="A13" s="7"/>
      <c r="B13" s="2399" t="s">
        <v>3111</v>
      </c>
      <c r="C13" s="2382"/>
      <c r="D13" s="2382"/>
      <c r="E13" s="2382"/>
      <c r="F13" s="2382"/>
      <c r="G13" s="2382"/>
      <c r="H13" s="2382"/>
      <c r="I13" s="2382"/>
      <c r="J13" s="2382"/>
      <c r="K13" s="2382"/>
      <c r="L13" s="2382"/>
      <c r="M13" s="2382"/>
      <c r="N13" s="2382"/>
      <c r="O13" s="2382"/>
      <c r="P13" s="2382"/>
      <c r="Q13" s="2382"/>
      <c r="R13" s="2382"/>
      <c r="S13" s="2382"/>
    </row>
    <row r="14" spans="1:19" ht="6.2" customHeight="1">
      <c r="A14" s="7"/>
      <c r="B14" s="178"/>
      <c r="C14" s="1610"/>
      <c r="D14" s="1610"/>
      <c r="E14" s="1610"/>
      <c r="F14" s="1610"/>
      <c r="G14" s="1610"/>
      <c r="H14" s="1610"/>
    </row>
    <row r="15" spans="1:19" ht="11.25" customHeight="1">
      <c r="A15" s="7"/>
      <c r="B15" s="2399" t="s">
        <v>2395</v>
      </c>
      <c r="C15" s="2382"/>
      <c r="D15" s="2382"/>
      <c r="E15" s="2382"/>
      <c r="F15" s="2382"/>
      <c r="G15" s="2382"/>
      <c r="H15" s="2382"/>
      <c r="I15" s="2382"/>
      <c r="J15" s="2382"/>
      <c r="K15" s="2382"/>
      <c r="L15" s="2382"/>
      <c r="M15" s="2382"/>
      <c r="N15" s="2382"/>
      <c r="O15" s="2382"/>
      <c r="P15" s="2382"/>
      <c r="Q15" s="2382"/>
      <c r="R15" s="2382"/>
      <c r="S15" s="2382"/>
    </row>
    <row r="16" spans="1:19" ht="6" customHeight="1">
      <c r="A16" s="7"/>
      <c r="B16" s="178"/>
      <c r="C16"/>
      <c r="D16"/>
      <c r="E16"/>
      <c r="F16"/>
      <c r="G16"/>
      <c r="H16"/>
      <c r="I16"/>
      <c r="J16"/>
      <c r="K16"/>
      <c r="L16"/>
      <c r="M16"/>
      <c r="N16"/>
      <c r="O16"/>
      <c r="P16"/>
      <c r="Q16"/>
      <c r="R16"/>
      <c r="S16"/>
    </row>
    <row r="17" spans="1:19" ht="11.25" customHeight="1">
      <c r="A17" s="7"/>
      <c r="B17" s="2399" t="s">
        <v>3153</v>
      </c>
      <c r="C17" s="2399"/>
      <c r="D17" s="2399"/>
      <c r="E17" s="2399"/>
      <c r="F17" s="2399"/>
      <c r="G17"/>
      <c r="H17"/>
      <c r="I17"/>
      <c r="J17"/>
      <c r="K17"/>
      <c r="L17"/>
      <c r="M17"/>
      <c r="N17"/>
      <c r="O17"/>
      <c r="P17"/>
      <c r="Q17"/>
      <c r="R17"/>
      <c r="S17"/>
    </row>
    <row r="18" spans="1:19" ht="11.25" customHeight="1">
      <c r="A18" s="7"/>
      <c r="B18" s="178"/>
      <c r="C18" s="1610"/>
      <c r="D18" s="1610"/>
      <c r="E18" s="1610"/>
      <c r="F18" s="1610"/>
      <c r="G18" s="1610"/>
      <c r="H18" s="1610"/>
    </row>
    <row r="19" spans="1:19" ht="9" customHeight="1">
      <c r="A19" s="7"/>
    </row>
    <row r="20" spans="1:19" ht="11.25" customHeight="1">
      <c r="A20" s="11"/>
      <c r="B20" s="2641" t="s">
        <v>2662</v>
      </c>
      <c r="C20" s="2642"/>
      <c r="D20" s="1039" t="s">
        <v>292</v>
      </c>
      <c r="E20" s="1039" t="s">
        <v>294</v>
      </c>
      <c r="F20" s="1039" t="s">
        <v>296</v>
      </c>
      <c r="G20" s="1039" t="s">
        <v>298</v>
      </c>
      <c r="H20" s="1039" t="s">
        <v>303</v>
      </c>
      <c r="I20" s="1039" t="s">
        <v>310</v>
      </c>
      <c r="J20" s="1039" t="s">
        <v>312</v>
      </c>
      <c r="K20" s="1039" t="s">
        <v>317</v>
      </c>
      <c r="L20" s="1039" t="s">
        <v>323</v>
      </c>
      <c r="M20" s="1039" t="s">
        <v>346</v>
      </c>
      <c r="N20" s="1039" t="s">
        <v>370</v>
      </c>
      <c r="O20" s="1039" t="s">
        <v>755</v>
      </c>
      <c r="P20" s="1039" t="s">
        <v>856</v>
      </c>
      <c r="Q20" s="1039" t="s">
        <v>857</v>
      </c>
      <c r="R20" s="1039" t="s">
        <v>858</v>
      </c>
      <c r="S20" s="1039" t="s">
        <v>912</v>
      </c>
    </row>
    <row r="21" spans="1:19" ht="11.25" customHeight="1">
      <c r="A21" s="7"/>
      <c r="C21" s="1043" t="s">
        <v>1745</v>
      </c>
      <c r="D21" s="2639" t="s">
        <v>816</v>
      </c>
      <c r="E21" s="2639"/>
      <c r="F21" s="2639"/>
      <c r="G21" s="2639"/>
      <c r="H21" s="2639"/>
      <c r="L21" s="1035"/>
      <c r="M21" s="1035"/>
      <c r="O21" s="269"/>
      <c r="P21" s="269"/>
      <c r="Q21" s="269"/>
      <c r="R21" s="269"/>
      <c r="S21" s="27"/>
    </row>
    <row r="22" spans="1:19" s="1044" customFormat="1" ht="11.25" customHeight="1">
      <c r="A22" s="12"/>
      <c r="C22" s="1045"/>
      <c r="D22" s="1046"/>
      <c r="E22" s="386" t="s">
        <v>1746</v>
      </c>
      <c r="F22" s="923"/>
      <c r="G22" s="923"/>
      <c r="H22" s="923"/>
      <c r="I22" s="923"/>
      <c r="J22" s="923"/>
      <c r="K22" s="923"/>
      <c r="L22" s="1046"/>
      <c r="M22" s="1048"/>
      <c r="O22" s="1047"/>
      <c r="P22" s="1047"/>
      <c r="Q22" s="1047"/>
      <c r="R22" s="1047"/>
      <c r="S22" s="1047"/>
    </row>
    <row r="23" spans="1:19" s="1044" customFormat="1" ht="12.75">
      <c r="A23" s="12"/>
      <c r="C23" s="1045"/>
      <c r="D23" s="1046"/>
      <c r="E23" s="386" t="s">
        <v>1747</v>
      </c>
      <c r="F23" s="923"/>
      <c r="G23" s="923"/>
      <c r="H23" s="923"/>
      <c r="L23" s="1046"/>
      <c r="M23" s="1048"/>
      <c r="O23" s="1047"/>
      <c r="P23" s="1047"/>
      <c r="Q23" s="1047"/>
      <c r="R23" s="1047"/>
      <c r="S23" s="1047"/>
    </row>
    <row r="24" spans="1:19" s="1044" customFormat="1" ht="11.25" customHeight="1">
      <c r="A24" s="12"/>
      <c r="C24" s="1045"/>
      <c r="D24" s="1046"/>
      <c r="E24" s="386" t="s">
        <v>1748</v>
      </c>
      <c r="I24" s="2376" t="s">
        <v>1749</v>
      </c>
      <c r="J24" s="2376"/>
      <c r="K24" s="2376"/>
      <c r="L24" s="2376" t="s">
        <v>1750</v>
      </c>
      <c r="M24" s="2376"/>
      <c r="N24" s="27" t="s">
        <v>1751</v>
      </c>
      <c r="O24" s="1047"/>
      <c r="P24" s="1047"/>
      <c r="Q24" s="1047"/>
      <c r="R24" s="1047"/>
    </row>
    <row r="25" spans="1:19" s="1044" customFormat="1" ht="11.25" customHeight="1">
      <c r="A25" s="12"/>
      <c r="C25" s="1045"/>
      <c r="D25" s="1046"/>
      <c r="E25" s="386" t="s">
        <v>1752</v>
      </c>
      <c r="I25" s="2640" t="s">
        <v>1753</v>
      </c>
      <c r="J25" s="2640"/>
      <c r="K25" s="2640"/>
      <c r="L25" s="2640" t="s">
        <v>1754</v>
      </c>
      <c r="M25" s="2640"/>
      <c r="N25" s="27" t="s">
        <v>1755</v>
      </c>
      <c r="O25" s="1047"/>
      <c r="P25" s="1047"/>
      <c r="Q25" s="1047"/>
      <c r="R25" s="1047"/>
      <c r="S25" s="27"/>
    </row>
    <row r="26" spans="1:19" s="1044" customFormat="1" ht="11.25" customHeight="1">
      <c r="A26" s="12"/>
      <c r="D26" s="1046"/>
      <c r="E26" s="386" t="s">
        <v>1756</v>
      </c>
      <c r="F26" s="386" t="s">
        <v>1757</v>
      </c>
      <c r="G26" s="923"/>
      <c r="H26" s="386" t="s">
        <v>1758</v>
      </c>
      <c r="I26" s="1035"/>
      <c r="J26" s="1035"/>
      <c r="K26" s="386" t="s">
        <v>1758</v>
      </c>
      <c r="M26" s="386" t="s">
        <v>1759</v>
      </c>
      <c r="N26" s="189" t="s">
        <v>1760</v>
      </c>
      <c r="O26" s="1047"/>
      <c r="P26" s="1047"/>
      <c r="Q26" s="1047"/>
      <c r="R26" s="1047"/>
      <c r="S26" s="27" t="s">
        <v>1761</v>
      </c>
    </row>
    <row r="27" spans="1:19" s="1044" customFormat="1" ht="11.25" customHeight="1">
      <c r="A27" s="12"/>
      <c r="C27" s="1180" t="s">
        <v>286</v>
      </c>
      <c r="D27" s="1592"/>
      <c r="E27" s="386" t="s">
        <v>1762</v>
      </c>
      <c r="F27" s="386" t="s">
        <v>1763</v>
      </c>
      <c r="G27" s="386" t="s">
        <v>1764</v>
      </c>
      <c r="H27" s="386" t="s">
        <v>732</v>
      </c>
      <c r="I27" s="1181"/>
      <c r="J27" s="386" t="s">
        <v>1764</v>
      </c>
      <c r="K27" s="1372" t="s">
        <v>732</v>
      </c>
      <c r="L27" s="1592"/>
      <c r="M27" s="1372" t="s">
        <v>1765</v>
      </c>
      <c r="N27" s="1376" t="s">
        <v>1766</v>
      </c>
      <c r="O27" s="1376" t="s">
        <v>882</v>
      </c>
      <c r="P27" s="27" t="s">
        <v>1767</v>
      </c>
      <c r="Q27" s="27" t="s">
        <v>1768</v>
      </c>
      <c r="R27" s="27" t="s">
        <v>1769</v>
      </c>
      <c r="S27" s="27" t="s">
        <v>883</v>
      </c>
    </row>
    <row r="28" spans="1:19" ht="12" customHeight="1">
      <c r="A28" s="7"/>
      <c r="B28" s="474">
        <v>1</v>
      </c>
      <c r="C28" s="1049" t="s">
        <v>1770</v>
      </c>
      <c r="D28" s="2297">
        <v>730197.78325975919</v>
      </c>
      <c r="E28" s="2298">
        <v>64544.26837061</v>
      </c>
      <c r="F28" s="2298">
        <v>335.40565508999998</v>
      </c>
      <c r="G28" s="2298">
        <v>62803.13462053</v>
      </c>
      <c r="H28" s="2298">
        <v>15746.78600203</v>
      </c>
      <c r="I28" s="2299">
        <v>-4347.4957454819887</v>
      </c>
      <c r="J28" s="2299">
        <v>-340.09600439999997</v>
      </c>
      <c r="K28" s="2300">
        <v>-3564.0183358200002</v>
      </c>
      <c r="L28" s="2301">
        <v>9447020.9506838508</v>
      </c>
      <c r="M28" s="2301">
        <v>4158208.3437126102</v>
      </c>
      <c r="N28" s="2302">
        <v>97.119243987324694</v>
      </c>
      <c r="O28" s="2289">
        <v>678232.81105404999</v>
      </c>
      <c r="P28" s="2303">
        <v>30912.908817930002</v>
      </c>
      <c r="Q28" s="2303">
        <v>17187.9393190999</v>
      </c>
      <c r="R28" s="2303">
        <v>3864.1240686791393</v>
      </c>
      <c r="S28" s="2304">
        <v>2.1060615101885598</v>
      </c>
    </row>
    <row r="29" spans="1:19" ht="12" customHeight="1">
      <c r="A29" s="7"/>
      <c r="B29" s="18">
        <v>2</v>
      </c>
      <c r="C29" s="405" t="s">
        <v>1771</v>
      </c>
      <c r="D29" s="1756">
        <v>63990.121500692483</v>
      </c>
      <c r="E29" s="1757"/>
      <c r="F29" s="1758"/>
      <c r="G29" s="1757">
        <v>2241.80877302</v>
      </c>
      <c r="H29" s="1757">
        <v>878.44096415000001</v>
      </c>
      <c r="I29" s="1766">
        <v>-162.95206931055907</v>
      </c>
      <c r="J29" s="1766">
        <v>-7.5243577799999999</v>
      </c>
      <c r="K29" s="1766">
        <v>-147.52191056999999</v>
      </c>
      <c r="L29" s="1757">
        <v>397304.39557299798</v>
      </c>
      <c r="M29" s="1757">
        <v>186265.86509368199</v>
      </c>
      <c r="N29" s="1770">
        <v>90.419385048434492</v>
      </c>
      <c r="O29" s="16">
        <v>61509.095591059995</v>
      </c>
      <c r="P29" s="16">
        <v>2055.9744226599901</v>
      </c>
      <c r="Q29" s="16">
        <v>395.19387085999898</v>
      </c>
      <c r="R29" s="16">
        <v>29.857616112582548</v>
      </c>
      <c r="S29" s="1597">
        <v>1.7514542451878601</v>
      </c>
    </row>
    <row r="30" spans="1:19" ht="12" customHeight="1">
      <c r="A30" s="7"/>
      <c r="B30" s="18">
        <v>3</v>
      </c>
      <c r="C30" s="405" t="s">
        <v>1772</v>
      </c>
      <c r="D30" s="1756">
        <v>26767.51098594</v>
      </c>
      <c r="E30" s="1757">
        <v>14533.135614719999</v>
      </c>
      <c r="F30" s="1758"/>
      <c r="G30" s="1757">
        <v>271.81235452999999</v>
      </c>
      <c r="H30" s="1757">
        <v>1580.1099881500002</v>
      </c>
      <c r="I30" s="1766">
        <v>-65.051292259999997</v>
      </c>
      <c r="J30" s="1766">
        <v>-1.8907643200000002</v>
      </c>
      <c r="K30" s="1766">
        <v>-55.045138990000005</v>
      </c>
      <c r="L30" s="1757">
        <v>1527751.9834907299</v>
      </c>
      <c r="M30" s="1757">
        <v>670917.67390351195</v>
      </c>
      <c r="N30" s="1770">
        <v>97.304959337874394</v>
      </c>
      <c r="O30" s="16">
        <v>25570.899211849999</v>
      </c>
      <c r="P30" s="16">
        <v>1187.99076295999</v>
      </c>
      <c r="Q30" s="16">
        <v>5.1847529200000002</v>
      </c>
      <c r="R30" s="16">
        <v>3.4362582100000001</v>
      </c>
      <c r="S30" s="1597">
        <v>1.2210591859469999</v>
      </c>
    </row>
    <row r="31" spans="1:19" s="1196" customFormat="1" ht="12" customHeight="1">
      <c r="A31" s="1195"/>
      <c r="B31" s="964">
        <v>4</v>
      </c>
      <c r="C31" s="1178" t="s">
        <v>1773</v>
      </c>
      <c r="D31" s="1759"/>
      <c r="E31" s="1759"/>
      <c r="F31" s="1760"/>
      <c r="G31" s="1759"/>
      <c r="H31" s="1759"/>
      <c r="I31" s="1769">
        <v>0</v>
      </c>
      <c r="J31" s="1769"/>
      <c r="K31" s="1769">
        <v>0</v>
      </c>
      <c r="L31" s="1757"/>
      <c r="M31" s="1757"/>
      <c r="N31" s="1770"/>
      <c r="O31" s="257"/>
      <c r="P31" s="257"/>
      <c r="Q31" s="257"/>
      <c r="R31" s="257"/>
      <c r="S31" s="1598"/>
    </row>
    <row r="32" spans="1:19" s="1196" customFormat="1" ht="12" customHeight="1">
      <c r="A32" s="1195"/>
      <c r="B32" s="964">
        <v>5</v>
      </c>
      <c r="C32" s="1178" t="s">
        <v>1774</v>
      </c>
      <c r="D32" s="1759">
        <v>14533.135614719999</v>
      </c>
      <c r="E32" s="1759">
        <v>14533.135614719999</v>
      </c>
      <c r="F32" s="1760"/>
      <c r="G32" s="1759">
        <v>7.817354E-2</v>
      </c>
      <c r="H32" s="1759"/>
      <c r="I32" s="1769">
        <v>-4.3808859699999996</v>
      </c>
      <c r="J32" s="1769">
        <v>-4.0999999999999997E-6</v>
      </c>
      <c r="K32" s="1769">
        <v>0</v>
      </c>
      <c r="L32" s="1757">
        <v>517614.63338142098</v>
      </c>
      <c r="M32" s="1757">
        <v>157903.76446530101</v>
      </c>
      <c r="N32" s="1770">
        <v>99.369695242248895</v>
      </c>
      <c r="O32" s="257">
        <v>13729.337778340001</v>
      </c>
      <c r="P32" s="257">
        <v>803.79783638000004</v>
      </c>
      <c r="Q32" s="257"/>
      <c r="R32" s="257">
        <v>0</v>
      </c>
      <c r="S32" s="1598">
        <v>0.79338323988108705</v>
      </c>
    </row>
    <row r="33" spans="1:23" s="1196" customFormat="1" ht="12" customHeight="1">
      <c r="A33" s="1195"/>
      <c r="B33" s="964">
        <v>6</v>
      </c>
      <c r="C33" s="1178" t="s">
        <v>1775</v>
      </c>
      <c r="D33" s="1759">
        <v>1351.9005789400001</v>
      </c>
      <c r="E33" s="1759"/>
      <c r="F33" s="1760"/>
      <c r="G33" s="1759">
        <v>0.61351975999999997</v>
      </c>
      <c r="H33" s="1759"/>
      <c r="I33" s="1769">
        <v>-0.13635454999999999</v>
      </c>
      <c r="J33" s="1769">
        <v>-2.9339999999999998E-4</v>
      </c>
      <c r="K33" s="1769">
        <v>0</v>
      </c>
      <c r="L33" s="1757">
        <v>61115.516045851597</v>
      </c>
      <c r="M33" s="1757">
        <v>40952.7320872579</v>
      </c>
      <c r="N33" s="1770">
        <v>99.977634009873896</v>
      </c>
      <c r="O33" s="257">
        <v>1130.6174903599999</v>
      </c>
      <c r="P33" s="257">
        <v>221.28308858000003</v>
      </c>
      <c r="Q33" s="257"/>
      <c r="R33" s="257">
        <v>0</v>
      </c>
      <c r="S33" s="1598">
        <v>3.47199201372668</v>
      </c>
    </row>
    <row r="34" spans="1:23" s="1196" customFormat="1" ht="12" customHeight="1">
      <c r="A34" s="1195"/>
      <c r="B34" s="964">
        <v>7</v>
      </c>
      <c r="C34" s="1178" t="s">
        <v>1776</v>
      </c>
      <c r="D34" s="1759">
        <v>652.6457670499999</v>
      </c>
      <c r="E34" s="1759"/>
      <c r="F34" s="1760"/>
      <c r="G34" s="1759">
        <v>87.29259909000001</v>
      </c>
      <c r="H34" s="1759">
        <v>3.3721480000000005E-2</v>
      </c>
      <c r="I34" s="1769">
        <v>-2.34110694</v>
      </c>
      <c r="J34" s="1769">
        <v>-1.5087270499999901</v>
      </c>
      <c r="K34" s="1769">
        <v>-6.9427500000000001E-3</v>
      </c>
      <c r="L34" s="1757">
        <v>52978.411237622298</v>
      </c>
      <c r="M34" s="1757">
        <v>38.0460374553737</v>
      </c>
      <c r="N34" s="1770">
        <v>98.132250244248297</v>
      </c>
      <c r="O34" s="257">
        <v>507.13481244000002</v>
      </c>
      <c r="P34" s="257">
        <v>138.73079530000001</v>
      </c>
      <c r="Q34" s="257">
        <v>3.3439011000000001</v>
      </c>
      <c r="R34" s="257">
        <v>3.4362582100000001</v>
      </c>
      <c r="S34" s="1598">
        <v>3.2448731703113798</v>
      </c>
    </row>
    <row r="35" spans="1:23" s="1196" customFormat="1" ht="12" customHeight="1">
      <c r="A35" s="1195"/>
      <c r="B35" s="964">
        <v>8</v>
      </c>
      <c r="C35" s="1178" t="s">
        <v>1777</v>
      </c>
      <c r="D35" s="1759">
        <v>10229.829025229999</v>
      </c>
      <c r="E35" s="1759"/>
      <c r="F35" s="1760"/>
      <c r="G35" s="1759">
        <v>183.82806213999899</v>
      </c>
      <c r="H35" s="1759">
        <v>1580.07626666999</v>
      </c>
      <c r="I35" s="1769">
        <v>-58.1929447999999</v>
      </c>
      <c r="J35" s="1769">
        <v>-0.38173976999999898</v>
      </c>
      <c r="K35" s="1769">
        <v>-55.038196240000005</v>
      </c>
      <c r="L35" s="1757">
        <v>896043.422825841</v>
      </c>
      <c r="M35" s="1757">
        <v>472023.13131349703</v>
      </c>
      <c r="N35" s="1770">
        <v>93.965685028678905</v>
      </c>
      <c r="O35" s="257">
        <v>10203.809130709998</v>
      </c>
      <c r="P35" s="257">
        <v>24.1790427</v>
      </c>
      <c r="Q35" s="257">
        <v>1.8408518200000001</v>
      </c>
      <c r="R35" s="257">
        <v>0</v>
      </c>
      <c r="S35" s="1598">
        <v>1.40205942510452</v>
      </c>
    </row>
    <row r="36" spans="1:23" ht="12" customHeight="1">
      <c r="A36" s="7"/>
      <c r="B36" s="18">
        <v>9</v>
      </c>
      <c r="C36" s="405" t="s">
        <v>1778</v>
      </c>
      <c r="D36" s="1757">
        <v>71933.197096883101</v>
      </c>
      <c r="E36" s="1757">
        <v>229.71191976</v>
      </c>
      <c r="F36" s="1758"/>
      <c r="G36" s="1757">
        <v>5187.2413685500005</v>
      </c>
      <c r="H36" s="1757">
        <v>1494.96750863999</v>
      </c>
      <c r="I36" s="1766">
        <v>-213.15565856607441</v>
      </c>
      <c r="J36" s="1766">
        <v>-27.260234259999901</v>
      </c>
      <c r="K36" s="1766">
        <v>-144.03410887999999</v>
      </c>
      <c r="L36" s="1757">
        <v>1869390.00709081</v>
      </c>
      <c r="M36" s="1757">
        <v>1496455.6753166299</v>
      </c>
      <c r="N36" s="1770">
        <v>97.19504084953499</v>
      </c>
      <c r="O36" s="16">
        <v>69190.159967140004</v>
      </c>
      <c r="P36" s="16">
        <v>2423.6875868299999</v>
      </c>
      <c r="Q36" s="16">
        <v>281.60941217000004</v>
      </c>
      <c r="R36" s="16">
        <v>37.740130743092685</v>
      </c>
      <c r="S36" s="1597">
        <v>1.44681493407143</v>
      </c>
    </row>
    <row r="37" spans="1:23" s="1196" customFormat="1" ht="12" customHeight="1">
      <c r="A37" s="1195"/>
      <c r="B37" s="964">
        <v>10</v>
      </c>
      <c r="C37" s="1178" t="s">
        <v>1779</v>
      </c>
      <c r="D37" s="1759">
        <v>18716.725264216944</v>
      </c>
      <c r="E37" s="1759"/>
      <c r="F37" s="1760"/>
      <c r="G37" s="1759">
        <v>477.76954452999996</v>
      </c>
      <c r="H37" s="1759">
        <v>1111.0726276400001</v>
      </c>
      <c r="I37" s="1769">
        <v>-16.646865496074383</v>
      </c>
      <c r="J37" s="1769">
        <v>-3.0850839100000003</v>
      </c>
      <c r="K37" s="1769">
        <v>-10.097279689999999</v>
      </c>
      <c r="L37" s="1757">
        <v>299104.857275941</v>
      </c>
      <c r="M37" s="1757">
        <v>216540.09309902601</v>
      </c>
      <c r="N37" s="1770">
        <v>94.137085375901492</v>
      </c>
      <c r="O37" s="257">
        <v>18131.849153939998</v>
      </c>
      <c r="P37" s="257">
        <v>508.58530521</v>
      </c>
      <c r="Q37" s="257">
        <v>67.398231670000001</v>
      </c>
      <c r="R37" s="257">
        <v>8.8925733969455507</v>
      </c>
      <c r="S37" s="1598">
        <v>1.09317847212499</v>
      </c>
    </row>
    <row r="38" spans="1:23" s="1196" customFormat="1" ht="12" customHeight="1">
      <c r="A38" s="1195"/>
      <c r="B38" s="964">
        <v>11</v>
      </c>
      <c r="C38" s="1178" t="s">
        <v>1780</v>
      </c>
      <c r="D38" s="1759">
        <v>712.56050158305902</v>
      </c>
      <c r="E38" s="1759"/>
      <c r="F38" s="1760"/>
      <c r="G38" s="1759">
        <v>27.765693899999999</v>
      </c>
      <c r="H38" s="1759">
        <v>5.1747233099999992</v>
      </c>
      <c r="I38" s="1769">
        <v>-1.6793399499999899</v>
      </c>
      <c r="J38" s="1769">
        <v>-0.80553999999999892</v>
      </c>
      <c r="K38" s="1769">
        <v>-0.42412018000000001</v>
      </c>
      <c r="L38" s="1757">
        <v>5357.0409236543401</v>
      </c>
      <c r="M38" s="1757">
        <v>815.00110518763699</v>
      </c>
      <c r="N38" s="1770">
        <v>99.665390322286797</v>
      </c>
      <c r="O38" s="257">
        <v>667.12244479999993</v>
      </c>
      <c r="P38" s="257">
        <v>40.92794507</v>
      </c>
      <c r="Q38" s="257">
        <v>4.5049212300000008</v>
      </c>
      <c r="R38" s="257">
        <v>5.1904830590736003E-3</v>
      </c>
      <c r="S38" s="1598">
        <v>1.0896940152713299</v>
      </c>
    </row>
    <row r="39" spans="1:23" s="1196" customFormat="1" ht="12" customHeight="1">
      <c r="A39" s="1195"/>
      <c r="B39" s="964">
        <v>12</v>
      </c>
      <c r="C39" s="1178" t="s">
        <v>1781</v>
      </c>
      <c r="D39" s="1759">
        <v>4.73290468999999</v>
      </c>
      <c r="E39" s="1759">
        <v>4.73290468999999</v>
      </c>
      <c r="F39" s="1760"/>
      <c r="G39" s="1759">
        <v>0.10381866000000001</v>
      </c>
      <c r="H39" s="1759"/>
      <c r="I39" s="1769">
        <v>-4.5263899999999904E-3</v>
      </c>
      <c r="J39" s="1769">
        <v>-9.3499000000000002E-4</v>
      </c>
      <c r="K39" s="1769">
        <v>0</v>
      </c>
      <c r="L39" s="1757">
        <v>1332.5627138282</v>
      </c>
      <c r="M39" s="1757">
        <v>1175.5837956898299</v>
      </c>
      <c r="N39" s="1770">
        <v>82.177855138680101</v>
      </c>
      <c r="O39" s="257">
        <v>3.9567891200000003</v>
      </c>
      <c r="P39" s="257">
        <v>0.77611556999999998</v>
      </c>
      <c r="Q39" s="257"/>
      <c r="R39" s="257"/>
      <c r="S39" s="1598">
        <v>2.9046156564380898</v>
      </c>
    </row>
    <row r="40" spans="1:23" s="1196" customFormat="1" ht="12" customHeight="1">
      <c r="A40" s="1195"/>
      <c r="B40" s="964">
        <v>13</v>
      </c>
      <c r="C40" s="1178" t="s">
        <v>1782</v>
      </c>
      <c r="D40" s="1759">
        <v>75.372174349999995</v>
      </c>
      <c r="E40" s="1759"/>
      <c r="F40" s="1760"/>
      <c r="G40" s="1759">
        <v>4.0896323199999998</v>
      </c>
      <c r="H40" s="1759">
        <v>18.5855917999999</v>
      </c>
      <c r="I40" s="1769">
        <v>-1.4819957699999999</v>
      </c>
      <c r="J40" s="1768">
        <v>-8.6089910000000006E-2</v>
      </c>
      <c r="K40" s="1769">
        <v>-1.34541614</v>
      </c>
      <c r="L40" s="1757">
        <v>342.63634641422902</v>
      </c>
      <c r="M40" s="1757">
        <v>97.401715884543094</v>
      </c>
      <c r="N40" s="1770">
        <v>92.561823592926501</v>
      </c>
      <c r="O40" s="257">
        <v>52.051438520000005</v>
      </c>
      <c r="P40" s="257">
        <v>15.141003640000001</v>
      </c>
      <c r="Q40" s="257">
        <v>8.1797321900000011</v>
      </c>
      <c r="R40" s="257"/>
      <c r="S40" s="1598">
        <v>4.2786485403945402</v>
      </c>
    </row>
    <row r="41" spans="1:23" s="1196" customFormat="1" ht="12" customHeight="1">
      <c r="A41" s="1195"/>
      <c r="B41" s="964">
        <v>14</v>
      </c>
      <c r="C41" s="1178" t="s">
        <v>1783</v>
      </c>
      <c r="D41" s="1759">
        <v>334.34010854000002</v>
      </c>
      <c r="E41" s="1759"/>
      <c r="F41" s="1760"/>
      <c r="G41" s="1759">
        <v>6.1629794800000006</v>
      </c>
      <c r="H41" s="1759">
        <v>0.49041661999999997</v>
      </c>
      <c r="I41" s="1769">
        <v>-0.79978280000000002</v>
      </c>
      <c r="J41" s="1769">
        <v>-5.0091070000000001E-2</v>
      </c>
      <c r="K41" s="1769">
        <v>-0.11594014</v>
      </c>
      <c r="L41" s="1757">
        <v>439.22264365004298</v>
      </c>
      <c r="M41" s="1757">
        <v>185.65699304177099</v>
      </c>
      <c r="N41" s="1770">
        <v>99.499103030948604</v>
      </c>
      <c r="O41" s="257">
        <v>333.36813288999997</v>
      </c>
      <c r="P41" s="257">
        <v>0.39002556999999999</v>
      </c>
      <c r="Q41" s="257">
        <v>0.58195007999999993</v>
      </c>
      <c r="R41" s="257"/>
      <c r="S41" s="1598">
        <v>1.6906684196728501</v>
      </c>
      <c r="W41" s="1450"/>
    </row>
    <row r="42" spans="1:23" s="1196" customFormat="1" ht="12" customHeight="1">
      <c r="A42" s="1195"/>
      <c r="B42" s="964">
        <v>15</v>
      </c>
      <c r="C42" s="1178" t="s">
        <v>1784</v>
      </c>
      <c r="D42" s="1759">
        <v>1.8851818999999999</v>
      </c>
      <c r="E42" s="1759"/>
      <c r="F42" s="1760"/>
      <c r="G42" s="1759">
        <v>5.0713419999999995E-2</v>
      </c>
      <c r="H42" s="1759"/>
      <c r="I42" s="1769">
        <v>-7.9148E-4</v>
      </c>
      <c r="J42" s="1769">
        <v>-2.7773000000000001E-4</v>
      </c>
      <c r="K42" s="1769">
        <v>0</v>
      </c>
      <c r="L42" s="1757">
        <v>14.0356038226073</v>
      </c>
      <c r="M42" s="1757">
        <v>5.1579141718479198</v>
      </c>
      <c r="N42" s="1770">
        <v>54.520277857537202</v>
      </c>
      <c r="O42" s="257">
        <v>1.8851818999999999</v>
      </c>
      <c r="P42" s="257"/>
      <c r="Q42" s="257"/>
      <c r="R42" s="257"/>
      <c r="S42" s="1598">
        <v>1.80085538269781</v>
      </c>
      <c r="W42" s="1450"/>
    </row>
    <row r="43" spans="1:23" s="1196" customFormat="1" ht="24" customHeight="1">
      <c r="A43" s="1195"/>
      <c r="B43" s="1197">
        <v>16</v>
      </c>
      <c r="C43" s="1179" t="s">
        <v>1785</v>
      </c>
      <c r="D43" s="1759">
        <v>3830.1568858400001</v>
      </c>
      <c r="E43" s="1759"/>
      <c r="F43" s="1760"/>
      <c r="G43" s="1759">
        <v>1891.45773628999</v>
      </c>
      <c r="H43" s="1759">
        <v>55.780228629999897</v>
      </c>
      <c r="I43" s="1769">
        <v>-32.8898296899999</v>
      </c>
      <c r="J43" s="1769">
        <v>-4.7666242799999896</v>
      </c>
      <c r="K43" s="1769">
        <v>-22.533331409999999</v>
      </c>
      <c r="L43" s="1757">
        <v>43893.323678772198</v>
      </c>
      <c r="M43" s="1757">
        <v>37572.995405740301</v>
      </c>
      <c r="N43" s="1770">
        <v>99.50008254411739</v>
      </c>
      <c r="O43" s="257">
        <v>3611.9770491100003</v>
      </c>
      <c r="P43" s="257">
        <v>178.069074959999</v>
      </c>
      <c r="Q43" s="257">
        <v>40.203667770000003</v>
      </c>
      <c r="R43" s="257"/>
      <c r="S43" s="1598">
        <v>1.17328913516787</v>
      </c>
      <c r="W43" s="1450"/>
    </row>
    <row r="44" spans="1:23" s="1196" customFormat="1" ht="12" customHeight="1">
      <c r="A44" s="1195"/>
      <c r="B44" s="964">
        <v>17</v>
      </c>
      <c r="C44" s="1178" t="s">
        <v>1786</v>
      </c>
      <c r="D44" s="1759">
        <v>4528.4222967200003</v>
      </c>
      <c r="E44" s="1761"/>
      <c r="F44" s="1762"/>
      <c r="G44" s="1761">
        <v>515.89758500999994</v>
      </c>
      <c r="H44" s="1761">
        <v>1.5133168399999901</v>
      </c>
      <c r="I44" s="1767">
        <v>-12.59399249</v>
      </c>
      <c r="J44" s="1767">
        <v>-0.96310711999999998</v>
      </c>
      <c r="K44" s="1767">
        <v>-8.8563373900000002</v>
      </c>
      <c r="L44" s="1757">
        <v>99038.737625183305</v>
      </c>
      <c r="M44" s="1757">
        <v>56903.1919093119</v>
      </c>
      <c r="N44" s="1770">
        <v>99.897959669897702</v>
      </c>
      <c r="O44" s="257">
        <v>4020.5328730700003</v>
      </c>
      <c r="P44" s="257">
        <v>507.88942364999997</v>
      </c>
      <c r="Q44" s="257"/>
      <c r="R44" s="257"/>
      <c r="S44" s="1598">
        <v>1.50989200839314</v>
      </c>
      <c r="W44" s="1450"/>
    </row>
    <row r="45" spans="1:23" s="1196" customFormat="1" ht="12" customHeight="1">
      <c r="A45" s="1195"/>
      <c r="B45" s="964">
        <v>18</v>
      </c>
      <c r="C45" s="1178" t="s">
        <v>1787</v>
      </c>
      <c r="D45" s="1761">
        <v>196.98108994</v>
      </c>
      <c r="E45" s="1761"/>
      <c r="F45" s="1762"/>
      <c r="G45" s="1761">
        <v>63.780830139999999</v>
      </c>
      <c r="H45" s="1761">
        <v>2.3064204500000001</v>
      </c>
      <c r="I45" s="1767">
        <v>-1.6139807899999901</v>
      </c>
      <c r="J45" s="1767">
        <v>-0.69396873999999997</v>
      </c>
      <c r="K45" s="1767">
        <v>-0.78287233999999994</v>
      </c>
      <c r="L45" s="1757">
        <v>950.93498840440304</v>
      </c>
      <c r="M45" s="1757">
        <v>407.43820936766002</v>
      </c>
      <c r="N45" s="1770">
        <v>94.125287933209805</v>
      </c>
      <c r="O45" s="257">
        <v>155.590551269999</v>
      </c>
      <c r="P45" s="257">
        <v>38.157423659999999</v>
      </c>
      <c r="Q45" s="257">
        <v>3.2331150099999997</v>
      </c>
      <c r="R45" s="257"/>
      <c r="S45" s="1598">
        <v>3.5189723088574998</v>
      </c>
      <c r="W45" s="1450"/>
    </row>
    <row r="46" spans="1:23" s="1196" customFormat="1" ht="12" customHeight="1">
      <c r="A46" s="1195"/>
      <c r="B46" s="964">
        <v>19</v>
      </c>
      <c r="C46" s="1178" t="s">
        <v>1788</v>
      </c>
      <c r="D46" s="1761">
        <v>224.97901507</v>
      </c>
      <c r="E46" s="1761">
        <v>224.97901507</v>
      </c>
      <c r="F46" s="1762"/>
      <c r="G46" s="1761">
        <v>1.39786663</v>
      </c>
      <c r="H46" s="1761"/>
      <c r="I46" s="1767">
        <v>-3.739249E-2</v>
      </c>
      <c r="J46" s="1767">
        <v>-1.280707E-2</v>
      </c>
      <c r="K46" s="1767">
        <v>0</v>
      </c>
      <c r="L46" s="1757">
        <v>6456.0418086746304</v>
      </c>
      <c r="M46" s="1757">
        <v>917.02333342923498</v>
      </c>
      <c r="N46" s="1770">
        <v>100</v>
      </c>
      <c r="O46" s="257">
        <v>224.52556199</v>
      </c>
      <c r="P46" s="257">
        <v>0.45345308000000001</v>
      </c>
      <c r="Q46" s="257"/>
      <c r="R46" s="257"/>
      <c r="S46" s="1598">
        <v>0.44109112863379502</v>
      </c>
      <c r="W46" s="1450"/>
    </row>
    <row r="47" spans="1:23" s="1196" customFormat="1" ht="12" customHeight="1">
      <c r="A47" s="1195"/>
      <c r="B47" s="964">
        <v>20</v>
      </c>
      <c r="C47" s="1178" t="s">
        <v>1789</v>
      </c>
      <c r="D47" s="1761">
        <v>2357.9662218899998</v>
      </c>
      <c r="E47" s="1761"/>
      <c r="F47" s="1762"/>
      <c r="G47" s="1761">
        <v>60.173751619999898</v>
      </c>
      <c r="H47" s="1761">
        <v>3.6525574999999999</v>
      </c>
      <c r="I47" s="1767">
        <v>-3.6311053499999999</v>
      </c>
      <c r="J47" s="1767">
        <v>-0.49473920999999899</v>
      </c>
      <c r="K47" s="1767">
        <v>-0.97700399000000004</v>
      </c>
      <c r="L47" s="1757">
        <v>62413.7924154012</v>
      </c>
      <c r="M47" s="1757">
        <v>37473.527046387899</v>
      </c>
      <c r="N47" s="1770">
        <v>99.625741520040606</v>
      </c>
      <c r="O47" s="257">
        <v>2350.8432592499998</v>
      </c>
      <c r="P47" s="257">
        <v>2.1099940299999997</v>
      </c>
      <c r="Q47" s="257">
        <v>2.3505636399999901</v>
      </c>
      <c r="R47" s="257">
        <v>2.6624049700000003</v>
      </c>
      <c r="S47" s="1598">
        <v>2.2136753801748901</v>
      </c>
    </row>
    <row r="48" spans="1:23" s="1196" customFormat="1" ht="12" customHeight="1">
      <c r="A48" s="1195"/>
      <c r="B48" s="964">
        <v>21</v>
      </c>
      <c r="C48" s="1178" t="s">
        <v>1790</v>
      </c>
      <c r="D48" s="1761">
        <v>4606.5598479799992</v>
      </c>
      <c r="E48" s="1761"/>
      <c r="F48" s="1762"/>
      <c r="G48" s="1761">
        <v>501.03270142000002</v>
      </c>
      <c r="H48" s="1761">
        <v>1.7656867699999901</v>
      </c>
      <c r="I48" s="1767">
        <v>-4.6268824100000003</v>
      </c>
      <c r="J48" s="1767">
        <v>-1.7267676000000001</v>
      </c>
      <c r="K48" s="1767">
        <v>-1.2567619999999901E-2</v>
      </c>
      <c r="L48" s="1757">
        <v>16933.4291299738</v>
      </c>
      <c r="M48" s="1757">
        <v>11755.5058769223</v>
      </c>
      <c r="N48" s="1770">
        <v>88.633555430315198</v>
      </c>
      <c r="O48" s="257">
        <v>4605.6451530499999</v>
      </c>
      <c r="P48" s="257">
        <v>0.91469493000000002</v>
      </c>
      <c r="Q48" s="257"/>
      <c r="R48" s="257"/>
      <c r="S48" s="1598">
        <v>1.9380714640883501</v>
      </c>
    </row>
    <row r="49" spans="1:19" s="1196" customFormat="1" ht="12" customHeight="1">
      <c r="A49" s="1195"/>
      <c r="B49" s="964">
        <v>22</v>
      </c>
      <c r="C49" s="1178" t="s">
        <v>1791</v>
      </c>
      <c r="D49" s="1761">
        <v>1916.23275602999</v>
      </c>
      <c r="E49" s="1761"/>
      <c r="F49" s="1762"/>
      <c r="G49" s="1761">
        <v>27.411668280000001</v>
      </c>
      <c r="H49" s="1761">
        <v>10.498967149999899</v>
      </c>
      <c r="I49" s="1767">
        <v>-7.4562843799999996</v>
      </c>
      <c r="J49" s="1767">
        <v>-0.201500349999999</v>
      </c>
      <c r="K49" s="1767">
        <v>-6.1339860999999996</v>
      </c>
      <c r="L49" s="1757">
        <v>7325.4597676747799</v>
      </c>
      <c r="M49" s="1757">
        <v>365.932758399303</v>
      </c>
      <c r="N49" s="1770">
        <v>98.989100931552102</v>
      </c>
      <c r="O49" s="257">
        <v>1897.80965381999</v>
      </c>
      <c r="P49" s="257">
        <v>18.42310221</v>
      </c>
      <c r="Q49" s="257"/>
      <c r="R49" s="257"/>
      <c r="S49" s="1598">
        <v>1.0438083378855201</v>
      </c>
    </row>
    <row r="50" spans="1:19" s="1196" customFormat="1" ht="12" customHeight="1">
      <c r="A50" s="1195"/>
      <c r="B50" s="964">
        <v>23</v>
      </c>
      <c r="C50" s="1178" t="s">
        <v>1792</v>
      </c>
      <c r="D50" s="1761">
        <v>757.08215667999991</v>
      </c>
      <c r="E50" s="1761"/>
      <c r="F50" s="1762"/>
      <c r="G50" s="1761">
        <v>84.73112673</v>
      </c>
      <c r="H50" s="1761">
        <v>22.583489320000002</v>
      </c>
      <c r="I50" s="1767">
        <v>-19.308560989999901</v>
      </c>
      <c r="J50" s="1767">
        <v>-0.46739905999999998</v>
      </c>
      <c r="K50" s="1767">
        <v>-17.725625449999999</v>
      </c>
      <c r="L50" s="1757">
        <v>98017.717963167597</v>
      </c>
      <c r="M50" s="1757">
        <v>36589.375000674103</v>
      </c>
      <c r="N50" s="1770">
        <v>98.484158259609998</v>
      </c>
      <c r="O50" s="257">
        <v>631.22146191000002</v>
      </c>
      <c r="P50" s="257">
        <v>104.60605306000001</v>
      </c>
      <c r="Q50" s="257">
        <v>21.254641710000001</v>
      </c>
      <c r="R50" s="257"/>
      <c r="S50" s="1598">
        <v>3.4348728505683801</v>
      </c>
    </row>
    <row r="51" spans="1:19" s="1196" customFormat="1" ht="12" customHeight="1">
      <c r="A51" s="1195"/>
      <c r="B51" s="964">
        <v>24</v>
      </c>
      <c r="C51" s="1178" t="s">
        <v>1793</v>
      </c>
      <c r="D51" s="1761">
        <v>2075.4690824999998</v>
      </c>
      <c r="E51" s="1761"/>
      <c r="F51" s="1762"/>
      <c r="G51" s="1761">
        <v>20.416922320000001</v>
      </c>
      <c r="H51" s="1761">
        <v>0.85791655999999905</v>
      </c>
      <c r="I51" s="1767">
        <v>-1.1788444499999999</v>
      </c>
      <c r="J51" s="1767">
        <v>-0.18922263</v>
      </c>
      <c r="K51" s="1767">
        <v>-8.6660390000000004E-2</v>
      </c>
      <c r="L51" s="1757">
        <v>102014.74759452201</v>
      </c>
      <c r="M51" s="1757">
        <v>50961.956957595197</v>
      </c>
      <c r="N51" s="1770">
        <v>99.289961140146204</v>
      </c>
      <c r="O51" s="257">
        <v>2005.62577207</v>
      </c>
      <c r="P51" s="257">
        <v>69.843310430000002</v>
      </c>
      <c r="Q51" s="257">
        <v>0</v>
      </c>
      <c r="R51" s="257"/>
      <c r="S51" s="1598">
        <v>1.0379435509756501</v>
      </c>
    </row>
    <row r="52" spans="1:19" s="1196" customFormat="1" ht="12" customHeight="1">
      <c r="A52" s="1195"/>
      <c r="B52" s="964">
        <v>25</v>
      </c>
      <c r="C52" s="1178" t="s">
        <v>1794</v>
      </c>
      <c r="D52" s="1761">
        <v>3865.8914952099899</v>
      </c>
      <c r="E52" s="1761"/>
      <c r="F52" s="1762"/>
      <c r="G52" s="1761">
        <v>558.74957234999999</v>
      </c>
      <c r="H52" s="1761">
        <v>16.8574279199999</v>
      </c>
      <c r="I52" s="1767">
        <v>-14.926821779999999</v>
      </c>
      <c r="J52" s="1767">
        <v>-3.3676767400000003</v>
      </c>
      <c r="K52" s="1767">
        <v>-6.2415016100000003</v>
      </c>
      <c r="L52" s="1757">
        <v>7310.6609845664398</v>
      </c>
      <c r="M52" s="1757">
        <v>103.56334379892699</v>
      </c>
      <c r="N52" s="1770">
        <v>97.360501206088301</v>
      </c>
      <c r="O52" s="257">
        <v>3569.6042577599901</v>
      </c>
      <c r="P52" s="257">
        <v>261.860701739999</v>
      </c>
      <c r="Q52" s="257">
        <v>24.476196389999899</v>
      </c>
      <c r="R52" s="257">
        <v>9.9503393199999994</v>
      </c>
      <c r="S52" s="1598">
        <v>2.18544182216456</v>
      </c>
    </row>
    <row r="53" spans="1:19" s="1196" customFormat="1" ht="12" customHeight="1">
      <c r="A53" s="1195"/>
      <c r="B53" s="964">
        <v>26</v>
      </c>
      <c r="C53" s="1178" t="s">
        <v>1795</v>
      </c>
      <c r="D53" s="1761">
        <v>2484.6568084999999</v>
      </c>
      <c r="E53" s="1761"/>
      <c r="F53" s="1762"/>
      <c r="G53" s="1761">
        <v>55.75818143</v>
      </c>
      <c r="H53" s="1761"/>
      <c r="I53" s="1767">
        <v>-2.77192433</v>
      </c>
      <c r="J53" s="1767">
        <v>-1.78909469</v>
      </c>
      <c r="K53" s="1767"/>
      <c r="L53" s="1757">
        <v>101565.073829495</v>
      </c>
      <c r="M53" s="1757">
        <v>89329.084275291796</v>
      </c>
      <c r="N53" s="1770">
        <v>99.427619913891192</v>
      </c>
      <c r="O53" s="257">
        <v>2453.1854972799902</v>
      </c>
      <c r="P53" s="257">
        <v>31.47131122</v>
      </c>
      <c r="Q53" s="257"/>
      <c r="R53" s="257"/>
      <c r="S53" s="1598">
        <v>1.03395404944959</v>
      </c>
    </row>
    <row r="54" spans="1:19" s="1196" customFormat="1" ht="12" customHeight="1">
      <c r="A54" s="1195"/>
      <c r="B54" s="964">
        <v>27</v>
      </c>
      <c r="C54" s="1178" t="s">
        <v>1796</v>
      </c>
      <c r="D54" s="1761">
        <v>1357.39706219</v>
      </c>
      <c r="E54" s="1761"/>
      <c r="F54" s="1762"/>
      <c r="G54" s="1761">
        <v>31.984981759999901</v>
      </c>
      <c r="H54" s="1761">
        <v>9.56883631</v>
      </c>
      <c r="I54" s="1767">
        <v>-3.8420851000000003</v>
      </c>
      <c r="J54" s="1767">
        <v>-0.35285542999999997</v>
      </c>
      <c r="K54" s="1767">
        <v>-1.0992432599999999</v>
      </c>
      <c r="L54" s="1757">
        <v>239743.95302111501</v>
      </c>
      <c r="M54" s="1757">
        <v>237406.82014714199</v>
      </c>
      <c r="N54" s="1770">
        <v>99.420795972748294</v>
      </c>
      <c r="O54" s="257">
        <v>1316.6534922399901</v>
      </c>
      <c r="P54" s="257">
        <v>39.211020999999903</v>
      </c>
      <c r="Q54" s="257">
        <v>1.53254895</v>
      </c>
      <c r="R54" s="257"/>
      <c r="S54" s="1598">
        <v>0.90822525873281001</v>
      </c>
    </row>
    <row r="55" spans="1:19" s="1196" customFormat="1" ht="12" customHeight="1">
      <c r="A55" s="1195"/>
      <c r="B55" s="964">
        <v>28</v>
      </c>
      <c r="C55" s="1178" t="s">
        <v>1797</v>
      </c>
      <c r="D55" s="1761">
        <v>4860.8935061100001</v>
      </c>
      <c r="E55" s="1761"/>
      <c r="F55" s="1762"/>
      <c r="G55" s="1761">
        <v>188.60355587000001</v>
      </c>
      <c r="H55" s="1761">
        <v>5.63179725</v>
      </c>
      <c r="I55" s="1767">
        <v>-6.4887800899999997</v>
      </c>
      <c r="J55" s="1767">
        <v>-2.66444883</v>
      </c>
      <c r="K55" s="1767">
        <v>-1.8018159699999901</v>
      </c>
      <c r="L55" s="1757">
        <v>30283.251150643799</v>
      </c>
      <c r="M55" s="1757">
        <v>26992.187802628199</v>
      </c>
      <c r="N55" s="1770">
        <v>99.0273321898418</v>
      </c>
      <c r="O55" s="257">
        <v>4746.5486483899895</v>
      </c>
      <c r="P55" s="257">
        <v>84.396043989999995</v>
      </c>
      <c r="Q55" s="257">
        <v>29.948813729999898</v>
      </c>
      <c r="R55" s="257"/>
      <c r="S55" s="1598">
        <v>1.5917954618749299</v>
      </c>
    </row>
    <row r="56" spans="1:19" s="1196" customFormat="1" ht="12" customHeight="1">
      <c r="A56" s="1195"/>
      <c r="B56" s="964">
        <v>29</v>
      </c>
      <c r="C56" s="1178" t="s">
        <v>1798</v>
      </c>
      <c r="D56" s="1761">
        <v>7235.79064191</v>
      </c>
      <c r="E56" s="1761"/>
      <c r="F56" s="1762"/>
      <c r="G56" s="1761">
        <v>89.543287469999996</v>
      </c>
      <c r="H56" s="1761">
        <v>2.6829051099999996</v>
      </c>
      <c r="I56" s="1767">
        <v>-2.8215503900000001</v>
      </c>
      <c r="J56" s="1767">
        <v>-0.45371271999999996</v>
      </c>
      <c r="K56" s="1767">
        <v>-0.47861218</v>
      </c>
      <c r="L56" s="1757">
        <v>38787.133373685901</v>
      </c>
      <c r="M56" s="1757">
        <v>35512.589946257503</v>
      </c>
      <c r="N56" s="1770">
        <v>99.888235809323106</v>
      </c>
      <c r="O56" s="257">
        <v>7228.4292469799993</v>
      </c>
      <c r="P56" s="257">
        <v>2.6095719800000001</v>
      </c>
      <c r="Q56" s="257">
        <v>4.7518229500000002</v>
      </c>
      <c r="R56" s="257"/>
      <c r="S56" s="1598">
        <v>0.36835221431491499</v>
      </c>
    </row>
    <row r="57" spans="1:19" s="1196" customFormat="1" ht="12" customHeight="1">
      <c r="A57" s="1195"/>
      <c r="B57" s="964">
        <v>30</v>
      </c>
      <c r="C57" s="1178" t="s">
        <v>1799</v>
      </c>
      <c r="D57" s="1761">
        <v>986.45031741999992</v>
      </c>
      <c r="E57" s="1761"/>
      <c r="F57" s="1762"/>
      <c r="G57" s="1761">
        <v>30.388180979999898</v>
      </c>
      <c r="H57" s="1761">
        <v>59.879446719999997</v>
      </c>
      <c r="I57" s="1767">
        <v>-52.99880177</v>
      </c>
      <c r="J57" s="1767">
        <v>-0.14604465</v>
      </c>
      <c r="K57" s="1767">
        <v>-51.898571349999898</v>
      </c>
      <c r="L57" s="1757">
        <v>22355.904714384</v>
      </c>
      <c r="M57" s="1757">
        <v>21484.5979560048</v>
      </c>
      <c r="N57" s="1770">
        <v>99.579873581384305</v>
      </c>
      <c r="O57" s="257">
        <v>923.78385802000003</v>
      </c>
      <c r="P57" s="257">
        <v>35.160958299999997</v>
      </c>
      <c r="Q57" s="257">
        <v>27.5055011</v>
      </c>
      <c r="R57" s="257"/>
      <c r="S57" s="1598">
        <v>1.348367210448</v>
      </c>
    </row>
    <row r="58" spans="1:19" s="1196" customFormat="1" ht="12" customHeight="1">
      <c r="A58" s="1195"/>
      <c r="B58" s="964">
        <v>31</v>
      </c>
      <c r="C58" s="1178" t="s">
        <v>1800</v>
      </c>
      <c r="D58" s="1761">
        <v>582.49274528000001</v>
      </c>
      <c r="E58" s="1761"/>
      <c r="F58" s="1762"/>
      <c r="G58" s="1761">
        <v>19.335151229999902</v>
      </c>
      <c r="H58" s="1761">
        <v>119.523684279999</v>
      </c>
      <c r="I58" s="1767">
        <v>-3.9393472799999998</v>
      </c>
      <c r="J58" s="1767">
        <v>-0.56534952999999999</v>
      </c>
      <c r="K58" s="1767">
        <v>-3.0847606400000003</v>
      </c>
      <c r="L58" s="1757">
        <v>12111.608182267501</v>
      </c>
      <c r="M58" s="1757">
        <v>69.827558306169294</v>
      </c>
      <c r="N58" s="1770">
        <v>98.018206579645692</v>
      </c>
      <c r="O58" s="257">
        <v>565.63909333999891</v>
      </c>
      <c r="P58" s="257">
        <v>13.723027869999999</v>
      </c>
      <c r="Q58" s="257"/>
      <c r="R58" s="257">
        <v>3.1306240699999996</v>
      </c>
      <c r="S58" s="1598">
        <v>1.55499581088546</v>
      </c>
    </row>
    <row r="59" spans="1:19" s="1196" customFormat="1" ht="12" customHeight="1">
      <c r="A59" s="1195"/>
      <c r="B59" s="964">
        <v>32</v>
      </c>
      <c r="C59" s="1178" t="s">
        <v>1801</v>
      </c>
      <c r="D59" s="1761">
        <v>7589.63274438999</v>
      </c>
      <c r="E59" s="1761"/>
      <c r="F59" s="1762"/>
      <c r="G59" s="1761">
        <v>272.93653126999999</v>
      </c>
      <c r="H59" s="1761">
        <v>1.34173253</v>
      </c>
      <c r="I59" s="1767">
        <v>-5.4192992100000001</v>
      </c>
      <c r="J59" s="1767">
        <v>-0.90025227999999902</v>
      </c>
      <c r="K59" s="1767">
        <v>-0.23868973999999998</v>
      </c>
      <c r="L59" s="1757">
        <v>38743.4836230242</v>
      </c>
      <c r="M59" s="1757">
        <v>15244.989496177899</v>
      </c>
      <c r="N59" s="1770">
        <v>99.795929970505497</v>
      </c>
      <c r="O59" s="257">
        <v>7574.4332097400002</v>
      </c>
      <c r="P59" s="257">
        <v>10.852736759999999</v>
      </c>
      <c r="Q59" s="257">
        <v>4.4081974000000006</v>
      </c>
      <c r="R59" s="257"/>
      <c r="S59" s="1598">
        <v>2.0533786234526801</v>
      </c>
    </row>
    <row r="60" spans="1:19" s="1196" customFormat="1" ht="12" customHeight="1">
      <c r="A60" s="1195"/>
      <c r="B60" s="964">
        <v>33</v>
      </c>
      <c r="C60" s="1178" t="s">
        <v>1802</v>
      </c>
      <c r="D60" s="1761">
        <v>2630.5262878199901</v>
      </c>
      <c r="E60" s="1761"/>
      <c r="F60" s="1762"/>
      <c r="G60" s="1761">
        <v>257.69935543999998</v>
      </c>
      <c r="H60" s="1761">
        <v>45.199735930000003</v>
      </c>
      <c r="I60" s="1767">
        <v>-15.996873689999999</v>
      </c>
      <c r="J60" s="1767">
        <v>-3.4766457200000001</v>
      </c>
      <c r="K60" s="1767">
        <v>-10.09977329</v>
      </c>
      <c r="L60" s="1757">
        <v>634854.39773254399</v>
      </c>
      <c r="M60" s="1757">
        <v>618546.17367019795</v>
      </c>
      <c r="N60" s="1770">
        <v>96.760114254907108</v>
      </c>
      <c r="O60" s="257">
        <v>2117.87818667999</v>
      </c>
      <c r="P60" s="257">
        <v>458.1152889</v>
      </c>
      <c r="Q60" s="257">
        <v>41.27950835</v>
      </c>
      <c r="R60" s="257">
        <v>13.25330389</v>
      </c>
      <c r="S60" s="1598">
        <v>3.2043254067970901</v>
      </c>
    </row>
    <row r="61" spans="1:19" ht="12" customHeight="1">
      <c r="A61" s="7"/>
      <c r="B61" s="18">
        <v>34</v>
      </c>
      <c r="C61" s="405" t="s">
        <v>1803</v>
      </c>
      <c r="D61" s="1763">
        <v>76488.619631152513</v>
      </c>
      <c r="E61" s="1757">
        <v>1934.7354638299998</v>
      </c>
      <c r="F61" s="1758"/>
      <c r="G61" s="1757">
        <v>5347.6496408200001</v>
      </c>
      <c r="H61" s="1757">
        <v>2334.5533489600002</v>
      </c>
      <c r="I61" s="1766">
        <v>-886.80541204330075</v>
      </c>
      <c r="J61" s="1766">
        <v>-18.74245531</v>
      </c>
      <c r="K61" s="1766">
        <v>-837.40808165999999</v>
      </c>
      <c r="L61" s="1757">
        <v>730381.25013738498</v>
      </c>
      <c r="M61" s="1757">
        <v>360420.19357864099</v>
      </c>
      <c r="N61" s="1770">
        <v>98.368995432153611</v>
      </c>
      <c r="O61" s="16">
        <v>61993.18316113</v>
      </c>
      <c r="P61" s="16">
        <v>9448.5873849700001</v>
      </c>
      <c r="Q61" s="16">
        <v>5040.5963285500002</v>
      </c>
      <c r="R61" s="16">
        <v>6.2527565025098415</v>
      </c>
      <c r="S61" s="1597">
        <v>2.7403772758205802</v>
      </c>
    </row>
    <row r="62" spans="1:19" s="1196" customFormat="1" ht="12" customHeight="1">
      <c r="A62" s="1195"/>
      <c r="B62" s="964">
        <v>35</v>
      </c>
      <c r="C62" s="1178" t="s">
        <v>1804</v>
      </c>
      <c r="D62" s="1759">
        <v>74989.117076169176</v>
      </c>
      <c r="E62" s="1759">
        <v>1933.8933890899998</v>
      </c>
      <c r="F62" s="1760"/>
      <c r="G62" s="1759">
        <v>5345.2507209899995</v>
      </c>
      <c r="H62" s="1759">
        <v>2334.0762050200001</v>
      </c>
      <c r="I62" s="1769">
        <v>-885.49794588999998</v>
      </c>
      <c r="J62" s="1769">
        <v>-18.729119960000002</v>
      </c>
      <c r="K62" s="1769">
        <v>-837.38854068999899</v>
      </c>
      <c r="L62" s="1757">
        <v>721339.27922890906</v>
      </c>
      <c r="M62" s="1757">
        <v>360228.01998161699</v>
      </c>
      <c r="N62" s="1770">
        <v>92.900475013102607</v>
      </c>
      <c r="O62" s="257">
        <v>60533.514326799894</v>
      </c>
      <c r="P62" s="257">
        <v>9408.7536643200001</v>
      </c>
      <c r="Q62" s="257">
        <v>5040.5963285500002</v>
      </c>
      <c r="R62" s="257">
        <v>6.2527564991728344</v>
      </c>
      <c r="S62" s="1598">
        <v>2.7485121663404701</v>
      </c>
    </row>
    <row r="63" spans="1:19" s="1196" customFormat="1" ht="12" customHeight="1">
      <c r="A63" s="1195"/>
      <c r="B63" s="964">
        <v>36</v>
      </c>
      <c r="C63" s="1178" t="s">
        <v>1805</v>
      </c>
      <c r="D63" s="1759">
        <v>57444.302666379997</v>
      </c>
      <c r="E63" s="1761">
        <v>1933.8933890899998</v>
      </c>
      <c r="F63" s="1762"/>
      <c r="G63" s="1761">
        <v>4092.2853721300003</v>
      </c>
      <c r="H63" s="1761">
        <v>2332.2732530600001</v>
      </c>
      <c r="I63" s="1767">
        <v>-879.36398951000001</v>
      </c>
      <c r="J63" s="1767">
        <v>-17.670412679999998</v>
      </c>
      <c r="K63" s="1767">
        <v>-836.65058536000004</v>
      </c>
      <c r="L63" s="1757">
        <v>472516.60129215498</v>
      </c>
      <c r="M63" s="1757">
        <v>343761.14349713299</v>
      </c>
      <c r="N63" s="1770">
        <v>100</v>
      </c>
      <c r="O63" s="257">
        <v>44372.963119890002</v>
      </c>
      <c r="P63" s="257">
        <v>9400.5263708699895</v>
      </c>
      <c r="Q63" s="257">
        <v>3664.6317651300001</v>
      </c>
      <c r="R63" s="257">
        <v>6.1814104900000002</v>
      </c>
      <c r="S63" s="1598">
        <v>3.0200224428773801</v>
      </c>
    </row>
    <row r="64" spans="1:19" s="1196" customFormat="1" ht="12" customHeight="1">
      <c r="A64" s="1195"/>
      <c r="B64" s="964">
        <v>37</v>
      </c>
      <c r="C64" s="1178" t="s">
        <v>1806</v>
      </c>
      <c r="D64" s="1761">
        <v>195.97935047999999</v>
      </c>
      <c r="E64" s="1761">
        <v>0.84207474000000004</v>
      </c>
      <c r="F64" s="1762"/>
      <c r="G64" s="1761">
        <v>8.347048E-2</v>
      </c>
      <c r="H64" s="1761">
        <v>0.47714393999999999</v>
      </c>
      <c r="I64" s="1767">
        <v>-3.3074449999999998E-2</v>
      </c>
      <c r="J64" s="1767">
        <v>-1.1096700000000001E-3</v>
      </c>
      <c r="K64" s="1767">
        <v>-1.9540970000000001E-2</v>
      </c>
      <c r="L64" s="1757">
        <v>1838.45015056649</v>
      </c>
      <c r="M64" s="1757">
        <v>49.903251219095303</v>
      </c>
      <c r="N64" s="1770">
        <v>100</v>
      </c>
      <c r="O64" s="257">
        <v>195.96076269</v>
      </c>
      <c r="P64" s="257">
        <v>1.858779E-2</v>
      </c>
      <c r="Q64" s="257"/>
      <c r="R64" s="257"/>
      <c r="S64" s="1598">
        <v>4.41491906680819E-2</v>
      </c>
    </row>
    <row r="65" spans="1:22" s="1196" customFormat="1" ht="12" customHeight="1">
      <c r="A65" s="1195"/>
      <c r="B65" s="964">
        <v>38</v>
      </c>
      <c r="C65" s="1178" t="s">
        <v>1807</v>
      </c>
      <c r="D65" s="1761">
        <v>1303.5232045</v>
      </c>
      <c r="E65" s="1761"/>
      <c r="F65" s="1762"/>
      <c r="G65" s="1761">
        <v>2.31544934999999</v>
      </c>
      <c r="H65" s="1761"/>
      <c r="I65" s="1767">
        <v>-1.2743917</v>
      </c>
      <c r="J65" s="1767">
        <v>-1.2225680000000001E-2</v>
      </c>
      <c r="K65" s="1767"/>
      <c r="L65" s="1757">
        <v>7203.5207579093703</v>
      </c>
      <c r="M65" s="1757">
        <v>142.27034580521399</v>
      </c>
      <c r="N65" s="1770">
        <v>99.851303091244603</v>
      </c>
      <c r="O65" s="257">
        <v>1263.7080716399901</v>
      </c>
      <c r="P65" s="257">
        <v>39.815132859999999</v>
      </c>
      <c r="Q65" s="257"/>
      <c r="R65" s="257"/>
      <c r="S65" s="1598">
        <v>2.6777603250448099</v>
      </c>
    </row>
    <row r="66" spans="1:22" ht="12" customHeight="1">
      <c r="A66" s="7"/>
      <c r="B66" s="18">
        <v>39</v>
      </c>
      <c r="C66" s="405" t="s">
        <v>1808</v>
      </c>
      <c r="D66" s="1763">
        <v>4558.32934458</v>
      </c>
      <c r="E66" s="1757"/>
      <c r="F66" s="1758"/>
      <c r="G66" s="1757">
        <v>112.27839453</v>
      </c>
      <c r="H66" s="1757">
        <v>35.854263850000002</v>
      </c>
      <c r="I66" s="1766">
        <v>-15.00314277</v>
      </c>
      <c r="J66" s="1766">
        <v>-1.6324105900000001</v>
      </c>
      <c r="K66" s="1766">
        <v>-9.3014052700000001</v>
      </c>
      <c r="L66" s="1757">
        <v>23019.832148276098</v>
      </c>
      <c r="M66" s="1757">
        <v>1726.47454437076</v>
      </c>
      <c r="N66" s="1770">
        <v>95.673423872838399</v>
      </c>
      <c r="O66" s="16">
        <v>3919.7269502299901</v>
      </c>
      <c r="P66" s="16">
        <v>552.12154756999894</v>
      </c>
      <c r="Q66" s="16">
        <v>77.080846780000002</v>
      </c>
      <c r="R66" s="16">
        <v>9.4</v>
      </c>
      <c r="S66" s="1597">
        <v>2.4212819464120501</v>
      </c>
    </row>
    <row r="67" spans="1:22" ht="12" customHeight="1">
      <c r="A67" s="7"/>
      <c r="B67" s="18">
        <v>40</v>
      </c>
      <c r="C67" s="405" t="s">
        <v>1809</v>
      </c>
      <c r="D67" s="1757">
        <v>93755.452589755616</v>
      </c>
      <c r="E67" s="1757"/>
      <c r="F67" s="1757">
        <v>335.40565508999998</v>
      </c>
      <c r="G67" s="1757">
        <v>12011.65043772</v>
      </c>
      <c r="H67" s="1757">
        <v>3291.5683473899999</v>
      </c>
      <c r="I67" s="1766">
        <v>-1065.6331147901064</v>
      </c>
      <c r="J67" s="1766">
        <v>-78.515276150000005</v>
      </c>
      <c r="K67" s="1766">
        <v>-907.57828940999991</v>
      </c>
      <c r="L67" s="1757">
        <v>303320.43769997999</v>
      </c>
      <c r="M67" s="1757">
        <v>177566.12784822399</v>
      </c>
      <c r="N67" s="1770">
        <v>96.533100393124897</v>
      </c>
      <c r="O67" s="16">
        <v>88218.119343880011</v>
      </c>
      <c r="P67" s="16">
        <v>2555.36274266999</v>
      </c>
      <c r="Q67" s="16">
        <v>2325.8494048800003</v>
      </c>
      <c r="R67" s="16">
        <v>656.12109832571832</v>
      </c>
      <c r="S67" s="1597">
        <v>1.7764273677414899</v>
      </c>
      <c r="V67" s="1755"/>
    </row>
    <row r="68" spans="1:22" s="1196" customFormat="1" ht="12" customHeight="1">
      <c r="A68" s="1198"/>
      <c r="B68" s="964">
        <v>41</v>
      </c>
      <c r="C68" s="1178" t="s">
        <v>1810</v>
      </c>
      <c r="D68" s="1759">
        <v>77164.101299430011</v>
      </c>
      <c r="E68" s="1761"/>
      <c r="F68" s="1764">
        <v>335.40565508999998</v>
      </c>
      <c r="G68" s="1761">
        <v>8327.8810757299998</v>
      </c>
      <c r="H68" s="1761">
        <v>2966.32903674</v>
      </c>
      <c r="I68" s="1767">
        <v>-911.33396708000009</v>
      </c>
      <c r="J68" s="1767">
        <v>-40.525347259999997</v>
      </c>
      <c r="K68" s="1767">
        <v>-813.10566591999998</v>
      </c>
      <c r="L68" s="1757">
        <v>134429.38478277699</v>
      </c>
      <c r="M68" s="1757">
        <v>76405.024570304304</v>
      </c>
      <c r="N68" s="1770">
        <v>98.314737582547892</v>
      </c>
      <c r="O68" s="257">
        <v>73917.645346009987</v>
      </c>
      <c r="P68" s="257">
        <v>714.32891935999999</v>
      </c>
      <c r="Q68" s="257">
        <v>1927.59889105</v>
      </c>
      <c r="R68" s="257">
        <v>604.52814301000001</v>
      </c>
      <c r="S68" s="1598">
        <v>1.51604168417884</v>
      </c>
    </row>
    <row r="69" spans="1:22" s="1196" customFormat="1" ht="12" customHeight="1">
      <c r="A69" s="1198"/>
      <c r="B69" s="964">
        <v>42</v>
      </c>
      <c r="C69" s="1178" t="s">
        <v>1811</v>
      </c>
      <c r="D69" s="1761">
        <v>2302.97177602999</v>
      </c>
      <c r="E69" s="1761"/>
      <c r="F69" s="1762"/>
      <c r="G69" s="1761">
        <v>158.377877019999</v>
      </c>
      <c r="H69" s="1761">
        <v>13.14323168</v>
      </c>
      <c r="I69" s="1767">
        <v>-5.9487033799999995</v>
      </c>
      <c r="J69" s="1767">
        <v>-1.80119534999999</v>
      </c>
      <c r="K69" s="1767">
        <v>-1.97871621</v>
      </c>
      <c r="L69" s="1757">
        <v>14241.369463651699</v>
      </c>
      <c r="M69" s="1757">
        <v>8125.0377672950799</v>
      </c>
      <c r="N69" s="1770">
        <v>94.170688132729794</v>
      </c>
      <c r="O69" s="257">
        <v>1995.2784886299901</v>
      </c>
      <c r="P69" s="257">
        <v>295.35445483000001</v>
      </c>
      <c r="Q69" s="257">
        <v>12.338832570000001</v>
      </c>
      <c r="R69" s="257"/>
      <c r="S69" s="1598">
        <v>2.3600228605737801</v>
      </c>
    </row>
    <row r="70" spans="1:22" s="1196" customFormat="1" ht="12" customHeight="1">
      <c r="A70" s="1199"/>
      <c r="B70" s="964">
        <v>43</v>
      </c>
      <c r="C70" s="1178" t="s">
        <v>1812</v>
      </c>
      <c r="D70" s="1761">
        <v>14288.379514295511</v>
      </c>
      <c r="E70" s="1761"/>
      <c r="F70" s="1762"/>
      <c r="G70" s="1761">
        <v>3525.39148497</v>
      </c>
      <c r="H70" s="1761">
        <v>312.09607897000001</v>
      </c>
      <c r="I70" s="1767">
        <v>-148.35044432999899</v>
      </c>
      <c r="J70" s="1767">
        <v>-36.188733540000001</v>
      </c>
      <c r="K70" s="1767">
        <v>-92.493907280000002</v>
      </c>
      <c r="L70" s="1757">
        <v>154649.683453551</v>
      </c>
      <c r="M70" s="1757">
        <v>93036.0655106247</v>
      </c>
      <c r="N70" s="1770">
        <v>87.334092696493798</v>
      </c>
      <c r="O70" s="257">
        <v>12305.19550924</v>
      </c>
      <c r="P70" s="257">
        <v>1545.67936848</v>
      </c>
      <c r="Q70" s="257">
        <v>385.91168125999997</v>
      </c>
      <c r="R70" s="257">
        <v>51.592955315611725</v>
      </c>
      <c r="S70" s="1598">
        <v>3.0824418685323902</v>
      </c>
    </row>
    <row r="71" spans="1:22" ht="12" customHeight="1">
      <c r="B71" s="18">
        <v>44</v>
      </c>
      <c r="C71" s="405" t="s">
        <v>1813</v>
      </c>
      <c r="D71" s="1763">
        <v>47095.573312287299</v>
      </c>
      <c r="E71" s="1757">
        <v>1339.2406283099999</v>
      </c>
      <c r="F71" s="1758"/>
      <c r="G71" s="1757">
        <v>9488.7364291499998</v>
      </c>
      <c r="H71" s="1757">
        <v>1458.5648243399999</v>
      </c>
      <c r="I71" s="1766">
        <v>-515.07622504989752</v>
      </c>
      <c r="J71" s="1766">
        <v>-63.955887159999996</v>
      </c>
      <c r="K71" s="1766">
        <v>-408.54097738999997</v>
      </c>
      <c r="L71" s="1757">
        <v>391120.32856168703</v>
      </c>
      <c r="M71" s="1757">
        <v>259685.37180745599</v>
      </c>
      <c r="N71" s="1770">
        <v>95.820624524031899</v>
      </c>
      <c r="O71" s="16">
        <v>43955.36517289</v>
      </c>
      <c r="P71" s="16">
        <v>2290.49427633</v>
      </c>
      <c r="Q71" s="16">
        <v>794.19065087999888</v>
      </c>
      <c r="R71" s="16">
        <v>55.523212187297986</v>
      </c>
      <c r="S71" s="1597">
        <v>1.74158966881178</v>
      </c>
    </row>
    <row r="72" spans="1:22" ht="12" customHeight="1">
      <c r="B72" s="18">
        <v>45</v>
      </c>
      <c r="C72" s="405" t="s">
        <v>1814</v>
      </c>
      <c r="D72" s="1757">
        <v>83891.445751514097</v>
      </c>
      <c r="E72" s="1757">
        <v>46507.444743989996</v>
      </c>
      <c r="F72" s="1758"/>
      <c r="G72" s="1757">
        <v>2295.25608943</v>
      </c>
      <c r="H72" s="1757">
        <v>1342.3547531700001</v>
      </c>
      <c r="I72" s="1766">
        <v>-582.26329161000001</v>
      </c>
      <c r="J72" s="1766">
        <v>-23.282674289999999</v>
      </c>
      <c r="K72" s="1766">
        <v>-514.08001075000004</v>
      </c>
      <c r="L72" s="1757">
        <v>3997441.0133548202</v>
      </c>
      <c r="M72" s="1757">
        <v>875949.93419046502</v>
      </c>
      <c r="N72" s="1770">
        <v>97.724176851596596</v>
      </c>
      <c r="O72" s="16">
        <v>73583.720518729999</v>
      </c>
      <c r="P72" s="16">
        <v>8997.2137292700008</v>
      </c>
      <c r="Q72" s="16">
        <v>1286.31919232</v>
      </c>
      <c r="R72" s="16">
        <v>24.192311194093481</v>
      </c>
      <c r="S72" s="1597">
        <v>3.0099663244399002</v>
      </c>
    </row>
    <row r="73" spans="1:22" s="1196" customFormat="1" ht="12" customHeight="1">
      <c r="A73" s="359"/>
      <c r="B73" s="964">
        <v>46</v>
      </c>
      <c r="C73" s="1178" t="s">
        <v>1815</v>
      </c>
      <c r="D73" s="1759">
        <v>13814.70507254</v>
      </c>
      <c r="E73" s="1761"/>
      <c r="F73" s="1762"/>
      <c r="G73" s="1761">
        <v>973.68911656999899</v>
      </c>
      <c r="H73" s="1761">
        <v>142.79223824000002</v>
      </c>
      <c r="I73" s="1767">
        <v>-68.466769129999989</v>
      </c>
      <c r="J73" s="1767">
        <v>-17.243414250000001</v>
      </c>
      <c r="K73" s="1767">
        <v>-33.894656959999999</v>
      </c>
      <c r="L73" s="1757">
        <v>204574.989605785</v>
      </c>
      <c r="M73" s="1757">
        <v>35213.207913591097</v>
      </c>
      <c r="N73" s="1770">
        <v>95.419032726960396</v>
      </c>
      <c r="O73" s="257">
        <v>9208.6046241899894</v>
      </c>
      <c r="P73" s="257">
        <v>3900.1241422199996</v>
      </c>
      <c r="Q73" s="257">
        <v>696.71521484999892</v>
      </c>
      <c r="R73" s="257">
        <v>9.2610912799999987</v>
      </c>
      <c r="S73" s="1598">
        <v>4.8826140762560701</v>
      </c>
    </row>
    <row r="74" spans="1:22" s="1196" customFormat="1" ht="12" customHeight="1">
      <c r="A74" s="359"/>
      <c r="B74" s="964">
        <v>47</v>
      </c>
      <c r="C74" s="1178" t="s">
        <v>1816</v>
      </c>
      <c r="D74" s="1761">
        <v>51536.480147159898</v>
      </c>
      <c r="E74" s="1761">
        <v>46507.444743989996</v>
      </c>
      <c r="F74" s="1762"/>
      <c r="G74" s="1761">
        <v>1047.05662106</v>
      </c>
      <c r="H74" s="1761">
        <v>1078.46917633</v>
      </c>
      <c r="I74" s="1767">
        <v>-457.17286454000003</v>
      </c>
      <c r="J74" s="1767">
        <v>-1.2164627100000001</v>
      </c>
      <c r="K74" s="1767">
        <v>-435.49785954999902</v>
      </c>
      <c r="L74" s="1757">
        <v>3711081.5938567901</v>
      </c>
      <c r="M74" s="1757">
        <v>819793.216001541</v>
      </c>
      <c r="N74" s="1770">
        <v>99.44317481335429</v>
      </c>
      <c r="O74" s="257">
        <v>47049.623216610002</v>
      </c>
      <c r="P74" s="257">
        <v>3950.08970189</v>
      </c>
      <c r="Q74" s="257">
        <v>536.76722865999898</v>
      </c>
      <c r="R74" s="257"/>
      <c r="S74" s="1598">
        <v>2.6439270936344599</v>
      </c>
    </row>
    <row r="75" spans="1:22" s="1196" customFormat="1" ht="12" customHeight="1">
      <c r="A75" s="359"/>
      <c r="B75" s="964">
        <v>48</v>
      </c>
      <c r="C75" s="1178" t="s">
        <v>1817</v>
      </c>
      <c r="D75" s="1761">
        <v>438.90399781999901</v>
      </c>
      <c r="E75" s="1761"/>
      <c r="F75" s="1762"/>
      <c r="G75" s="1761">
        <v>4.2984080100000002</v>
      </c>
      <c r="H75" s="1761">
        <v>0.35397066999999999</v>
      </c>
      <c r="I75" s="1767">
        <v>-0.29708323999999997</v>
      </c>
      <c r="J75" s="1767">
        <v>-2.8681619999999998E-2</v>
      </c>
      <c r="K75" s="1767">
        <v>-7.05756E-3</v>
      </c>
      <c r="L75" s="1757">
        <v>28720.245205215899</v>
      </c>
      <c r="M75" s="1757">
        <v>5657.1171475518504</v>
      </c>
      <c r="N75" s="1770">
        <v>99.625007963432793</v>
      </c>
      <c r="O75" s="257">
        <v>410.22190664999999</v>
      </c>
      <c r="P75" s="257">
        <v>24.427858109999999</v>
      </c>
      <c r="Q75" s="257"/>
      <c r="R75" s="257">
        <v>4.2542330599999998</v>
      </c>
      <c r="S75" s="1598">
        <v>1.6996462908327199</v>
      </c>
    </row>
    <row r="76" spans="1:22" s="1196" customFormat="1" ht="12" customHeight="1">
      <c r="A76" s="359"/>
      <c r="B76" s="964">
        <v>49</v>
      </c>
      <c r="C76" s="1178" t="s">
        <v>1818</v>
      </c>
      <c r="D76" s="1761">
        <v>17842.58901522409</v>
      </c>
      <c r="E76" s="1761"/>
      <c r="F76" s="1762"/>
      <c r="G76" s="1761">
        <v>245.96737417</v>
      </c>
      <c r="H76" s="1761">
        <v>114.472897169999</v>
      </c>
      <c r="I76" s="1767">
        <v>-54.158366969999996</v>
      </c>
      <c r="J76" s="1767">
        <v>-4.4039950999999995</v>
      </c>
      <c r="K76" s="1767">
        <v>-43.304766899999997</v>
      </c>
      <c r="L76" s="1757">
        <v>52813.397581028999</v>
      </c>
      <c r="M76" s="1757">
        <v>15240.9620289464</v>
      </c>
      <c r="N76" s="1770">
        <v>94.514527698610493</v>
      </c>
      <c r="O76" s="257">
        <v>16677.956386329901</v>
      </c>
      <c r="P76" s="257">
        <v>1101.8387339799999</v>
      </c>
      <c r="Q76" s="257">
        <v>52.11690806</v>
      </c>
      <c r="R76" s="257">
        <v>10.676986854093482</v>
      </c>
      <c r="S76" s="1598">
        <v>2.6426466539817399</v>
      </c>
    </row>
    <row r="77" spans="1:22" s="1196" customFormat="1" ht="12" customHeight="1">
      <c r="A77" s="359"/>
      <c r="B77" s="964">
        <v>50</v>
      </c>
      <c r="C77" s="1178" t="s">
        <v>1819</v>
      </c>
      <c r="D77" s="1761">
        <v>258.76751877000004</v>
      </c>
      <c r="E77" s="1761"/>
      <c r="F77" s="1762"/>
      <c r="G77" s="1761">
        <v>24.244569619999901</v>
      </c>
      <c r="H77" s="1761">
        <v>6.2664707599999998</v>
      </c>
      <c r="I77" s="1767">
        <v>-2.1682077299999998</v>
      </c>
      <c r="J77" s="1767">
        <v>-0.39012060999999998</v>
      </c>
      <c r="K77" s="1767">
        <v>-1.37566978</v>
      </c>
      <c r="L77" s="1757">
        <v>250.78710599788599</v>
      </c>
      <c r="M77" s="1757">
        <v>45.431098834182102</v>
      </c>
      <c r="N77" s="1770">
        <v>96.518231363493399</v>
      </c>
      <c r="O77" s="257">
        <v>237.31438494999998</v>
      </c>
      <c r="P77" s="257">
        <v>20.733293069999899</v>
      </c>
      <c r="Q77" s="257">
        <v>0.71984075000000003</v>
      </c>
      <c r="R77" s="257"/>
      <c r="S77" s="1598">
        <v>3.4865897286010301</v>
      </c>
    </row>
    <row r="78" spans="1:22" s="1050" customFormat="1" ht="12" customHeight="1">
      <c r="A78" s="25"/>
      <c r="B78" s="18">
        <v>51</v>
      </c>
      <c r="C78" s="1177" t="s">
        <v>1820</v>
      </c>
      <c r="D78" s="1763">
        <v>10542.795453632667</v>
      </c>
      <c r="E78" s="1757"/>
      <c r="F78" s="1765"/>
      <c r="G78" s="1757">
        <v>484.57816543000001</v>
      </c>
      <c r="H78" s="1757">
        <v>146.71383924</v>
      </c>
      <c r="I78" s="1766">
        <v>-54.255116608758577</v>
      </c>
      <c r="J78" s="1766">
        <v>-13.724460429999999</v>
      </c>
      <c r="K78" s="1766">
        <v>-30.193544319999901</v>
      </c>
      <c r="L78" s="1757">
        <v>119680.091701194</v>
      </c>
      <c r="M78" s="1757">
        <v>104896.378568646</v>
      </c>
      <c r="N78" s="1770">
        <v>97.416287230762705</v>
      </c>
      <c r="O78" s="941">
        <v>9605.4601605899988</v>
      </c>
      <c r="P78" s="941">
        <v>247.09417453999998</v>
      </c>
      <c r="Q78" s="16">
        <v>637.91296740999996</v>
      </c>
      <c r="R78" s="16">
        <v>52.328151092668634</v>
      </c>
      <c r="S78" s="1597">
        <v>2.15314725262549</v>
      </c>
    </row>
    <row r="79" spans="1:22" ht="12" customHeight="1">
      <c r="A79" s="25"/>
      <c r="B79" s="18">
        <v>52</v>
      </c>
      <c r="C79" s="405" t="s">
        <v>1821</v>
      </c>
      <c r="D79" s="1757">
        <v>251174.73759332116</v>
      </c>
      <c r="E79" s="1757"/>
      <c r="F79" s="1758"/>
      <c r="G79" s="1757">
        <v>25362.1229673499</v>
      </c>
      <c r="H79" s="1757">
        <v>3183.6581641399998</v>
      </c>
      <c r="I79" s="1766">
        <v>-787.30042247330255</v>
      </c>
      <c r="J79" s="1766">
        <v>-103.56748411</v>
      </c>
      <c r="K79" s="1766">
        <v>-510.31486858</v>
      </c>
      <c r="L79" s="1757">
        <v>87611.610925959598</v>
      </c>
      <c r="M79" s="1757">
        <v>24324.648860982401</v>
      </c>
      <c r="N79" s="1770">
        <v>98.6772491811181</v>
      </c>
      <c r="O79" s="16">
        <v>240687.08097655003</v>
      </c>
      <c r="P79" s="16">
        <v>1154.3821901299998</v>
      </c>
      <c r="Q79" s="16">
        <v>6344.0018923300004</v>
      </c>
      <c r="R79" s="16">
        <v>2989.2725343111756</v>
      </c>
      <c r="S79" s="1597">
        <v>2.1681841145068499</v>
      </c>
    </row>
    <row r="80" spans="1:22" s="1050" customFormat="1" ht="12" customHeight="1">
      <c r="A80" s="25"/>
      <c r="B80" s="18">
        <v>53</v>
      </c>
      <c r="C80" s="352" t="s">
        <v>1822</v>
      </c>
      <c r="D80" s="2301">
        <v>227036.71283135144</v>
      </c>
      <c r="E80" s="2305">
        <v>0.71128913000000005</v>
      </c>
      <c r="F80" s="2306"/>
      <c r="G80" s="2305">
        <v>11892.8069</v>
      </c>
      <c r="H80" s="2305">
        <v>5848.6739398899899</v>
      </c>
      <c r="I80" s="2307">
        <v>-1301.7963534160547</v>
      </c>
      <c r="J80" s="2307">
        <v>-114.1160527</v>
      </c>
      <c r="K80" s="2307">
        <v>-1056.5137355900001</v>
      </c>
      <c r="L80" s="2301">
        <v>1362703.5877614899</v>
      </c>
      <c r="M80" s="2301">
        <v>1108375.43213349</v>
      </c>
      <c r="N80" s="2302">
        <v>92.355453925366703</v>
      </c>
      <c r="O80" s="2308">
        <v>217316.63950585999</v>
      </c>
      <c r="P80" s="2308">
        <v>5575.103403972118</v>
      </c>
      <c r="Q80" s="2308">
        <v>2955.6971812199999</v>
      </c>
      <c r="R80" s="2308">
        <v>1189.2727402993469</v>
      </c>
      <c r="S80" s="2309">
        <v>1.6590465667435601</v>
      </c>
    </row>
    <row r="81" spans="1:19" s="1050" customFormat="1" ht="12" customHeight="1">
      <c r="A81" s="25"/>
      <c r="B81" s="18">
        <v>54</v>
      </c>
      <c r="C81" s="1177" t="s">
        <v>1823</v>
      </c>
      <c r="D81" s="1763"/>
      <c r="E81" s="1757"/>
      <c r="F81" s="1765"/>
      <c r="G81" s="1757"/>
      <c r="H81" s="1757"/>
      <c r="I81" s="1766"/>
      <c r="J81" s="1766">
        <v>0</v>
      </c>
      <c r="K81" s="1766">
        <v>0</v>
      </c>
      <c r="L81" s="1757"/>
      <c r="M81" s="1757"/>
      <c r="N81" s="1770"/>
      <c r="O81" s="16"/>
      <c r="P81" s="16"/>
      <c r="Q81" s="16"/>
      <c r="R81" s="16"/>
      <c r="S81" s="1597"/>
    </row>
    <row r="82" spans="1:19" s="1050" customFormat="1" ht="12" customHeight="1">
      <c r="A82" s="25"/>
      <c r="B82" s="18">
        <v>55</v>
      </c>
      <c r="C82" s="352" t="s">
        <v>1824</v>
      </c>
      <c r="D82" s="2310">
        <v>227036.71283135144</v>
      </c>
      <c r="E82" s="2301">
        <v>0.71128913000000005</v>
      </c>
      <c r="F82" s="2311"/>
      <c r="G82" s="2301">
        <v>11892.8069</v>
      </c>
      <c r="H82" s="2301">
        <v>5848.6739398899899</v>
      </c>
      <c r="I82" s="2300">
        <v>-1301.7963534160547</v>
      </c>
      <c r="J82" s="2300">
        <v>-114.1160527</v>
      </c>
      <c r="K82" s="2300">
        <v>-1056.5137355900001</v>
      </c>
      <c r="L82" s="2301">
        <v>1362703.5877614899</v>
      </c>
      <c r="M82" s="2301">
        <v>1108375.43213349</v>
      </c>
      <c r="N82" s="2302">
        <v>92.355453925366703</v>
      </c>
      <c r="O82" s="2289">
        <v>217316.63950585999</v>
      </c>
      <c r="P82" s="2289">
        <v>5575.103403972118</v>
      </c>
      <c r="Q82" s="2289">
        <v>2955.6971812199999</v>
      </c>
      <c r="R82" s="2289">
        <v>1189.2727402993469</v>
      </c>
      <c r="S82" s="2309">
        <v>1.6590465667435601</v>
      </c>
    </row>
    <row r="83" spans="1:19" ht="12" customHeight="1">
      <c r="A83" s="25"/>
      <c r="B83" s="1024">
        <v>56</v>
      </c>
      <c r="C83" s="1051" t="s">
        <v>1825</v>
      </c>
      <c r="D83" s="2312">
        <v>957234.49609111063</v>
      </c>
      <c r="E83" s="2312">
        <v>64544.979659739998</v>
      </c>
      <c r="F83" s="2312">
        <v>335.40565508999998</v>
      </c>
      <c r="G83" s="2312">
        <v>74695.941520530003</v>
      </c>
      <c r="H83" s="2312">
        <v>21595.459941919999</v>
      </c>
      <c r="I83" s="2313">
        <v>-5649.2920988980532</v>
      </c>
      <c r="J83" s="2313">
        <v>-454.21205709999902</v>
      </c>
      <c r="K83" s="2313">
        <v>-4620.5320714099998</v>
      </c>
      <c r="L83" s="2312">
        <v>10809724.538445299</v>
      </c>
      <c r="M83" s="2312">
        <v>5266583.7758461004</v>
      </c>
      <c r="N83" s="2314">
        <v>95.988951365229809</v>
      </c>
      <c r="O83" s="2315">
        <v>895549.45055990911</v>
      </c>
      <c r="P83" s="2315">
        <v>36488.012221902114</v>
      </c>
      <c r="Q83" s="2315">
        <v>20143.636500320001</v>
      </c>
      <c r="R83" s="2315">
        <v>5053.3968089784858</v>
      </c>
      <c r="S83" s="2316">
        <v>1.99986515965651</v>
      </c>
    </row>
    <row r="84" spans="1:19" ht="6" customHeight="1">
      <c r="A84" s="25"/>
      <c r="B84" s="12"/>
      <c r="D84" s="1052"/>
      <c r="E84" s="1052"/>
      <c r="F84" s="1052"/>
      <c r="G84" s="1052"/>
      <c r="H84" s="1052"/>
      <c r="I84" s="1052"/>
      <c r="J84" s="1052"/>
      <c r="K84" s="1052"/>
    </row>
    <row r="85" spans="1:19" ht="11.25" customHeight="1">
      <c r="A85" s="25"/>
      <c r="B85" s="2637" t="s">
        <v>2396</v>
      </c>
      <c r="C85" s="2638"/>
      <c r="D85" s="2638"/>
      <c r="E85" s="2638"/>
      <c r="F85" s="2638"/>
      <c r="G85" s="2638"/>
      <c r="H85" s="2638"/>
      <c r="I85" s="2638"/>
      <c r="J85" s="2638"/>
      <c r="K85" s="2638"/>
      <c r="L85" s="2382"/>
      <c r="M85" s="2382"/>
      <c r="N85" s="2382"/>
      <c r="O85" s="2382"/>
      <c r="P85" s="2382"/>
      <c r="Q85" s="2382"/>
      <c r="R85" s="2382"/>
      <c r="S85" s="2382"/>
    </row>
    <row r="86" spans="1:19" ht="11.25" customHeight="1">
      <c r="A86" s="25"/>
      <c r="B86" s="12"/>
      <c r="C86" s="12"/>
      <c r="D86" s="1053"/>
      <c r="E86" s="1053"/>
      <c r="F86" s="1053"/>
      <c r="G86" s="1053"/>
      <c r="H86" s="1053"/>
      <c r="I86" s="1053"/>
      <c r="J86" s="1053"/>
      <c r="K86" s="1053"/>
    </row>
    <row r="87" spans="1:19" ht="11.25" customHeight="1">
      <c r="A87" s="25"/>
      <c r="B87" s="12"/>
      <c r="C87" s="12"/>
      <c r="M87" s="1755"/>
      <c r="O87" s="1755"/>
    </row>
    <row r="88" spans="1:19" ht="11.25" customHeight="1">
      <c r="A88" s="25"/>
      <c r="B88" s="12"/>
      <c r="C88" s="12"/>
      <c r="J88" s="1755"/>
    </row>
    <row r="89" spans="1:19" ht="11.25" customHeight="1">
      <c r="A89" s="25"/>
      <c r="D89" s="1187"/>
      <c r="E89" s="1593"/>
      <c r="F89" s="1755"/>
    </row>
    <row r="90" spans="1:19" ht="11.25" customHeight="1">
      <c r="A90" s="25"/>
    </row>
    <row r="91" spans="1:19" ht="11.25" customHeight="1">
      <c r="A91" s="13"/>
    </row>
    <row r="92" spans="1:19" ht="11.25" customHeight="1">
      <c r="A92" s="13"/>
    </row>
    <row r="93" spans="1:19" ht="11.25" customHeight="1"/>
    <row r="94" spans="1:19" ht="11.25" customHeight="1"/>
    <row r="95" spans="1:19" ht="11.25" customHeight="1"/>
    <row r="96" spans="1:19" ht="11.25" customHeight="1"/>
    <row r="97" ht="11.25" customHeight="1"/>
    <row r="98" ht="11.25" customHeight="1"/>
    <row r="99" ht="11.25" customHeight="1"/>
    <row r="100" ht="11.25" customHeight="1"/>
    <row r="101" ht="11.25" customHeight="1"/>
    <row r="102" ht="11.25" customHeight="1"/>
    <row r="116" spans="1:1" ht="12.75">
      <c r="A116" s="30"/>
    </row>
    <row r="117" spans="1:1" ht="12.75">
      <c r="A117" s="25"/>
    </row>
    <row r="118" spans="1:1" ht="12.75">
      <c r="A118" s="25"/>
    </row>
    <row r="119" spans="1:1" ht="12.75">
      <c r="A119" s="25"/>
    </row>
    <row r="120" spans="1:1" ht="12.75">
      <c r="A120" s="25"/>
    </row>
    <row r="121" spans="1:1" ht="12.75">
      <c r="A121" s="25"/>
    </row>
    <row r="122" spans="1:1" ht="12.75">
      <c r="A122" s="25"/>
    </row>
    <row r="123" spans="1:1" ht="12.75">
      <c r="A123" s="25"/>
    </row>
    <row r="124" spans="1:1" ht="12.75">
      <c r="A124" s="34"/>
    </row>
    <row r="125" spans="1:1" ht="12.75">
      <c r="A125" s="25"/>
    </row>
    <row r="126" spans="1:1" ht="12.75">
      <c r="A126" s="25"/>
    </row>
    <row r="127" spans="1:1" ht="12.75">
      <c r="A127" s="359"/>
    </row>
    <row r="128" spans="1:1" ht="12.75">
      <c r="A128" s="25"/>
    </row>
    <row r="129" spans="1:1" ht="12.75">
      <c r="A129" s="34"/>
    </row>
    <row r="130" spans="1:1" ht="12.75">
      <c r="A130" s="25"/>
    </row>
    <row r="131" spans="1:1" ht="12.75">
      <c r="A131" s="25"/>
    </row>
    <row r="132" spans="1:1" ht="12.75">
      <c r="A132" s="25"/>
    </row>
    <row r="133" spans="1:1" ht="12.75">
      <c r="A133" s="25"/>
    </row>
    <row r="134" spans="1:1" ht="12.75">
      <c r="A134" s="25"/>
    </row>
    <row r="141" spans="1:1">
      <c r="A141" s="982"/>
    </row>
    <row r="148" spans="1:1">
      <c r="A148" s="982"/>
    </row>
    <row r="158" spans="1:1">
      <c r="A158" s="982"/>
    </row>
  </sheetData>
  <mergeCells count="14">
    <mergeCell ref="B85:S85"/>
    <mergeCell ref="B3:M3"/>
    <mergeCell ref="D21:H21"/>
    <mergeCell ref="I24:K24"/>
    <mergeCell ref="I25:K25"/>
    <mergeCell ref="L24:M24"/>
    <mergeCell ref="L25:M25"/>
    <mergeCell ref="B20:C20"/>
    <mergeCell ref="B7:S7"/>
    <mergeCell ref="B9:S9"/>
    <mergeCell ref="B11:S11"/>
    <mergeCell ref="B13:S13"/>
    <mergeCell ref="B15:S15"/>
    <mergeCell ref="B17:F17"/>
  </mergeCells>
  <conditionalFormatting sqref="D28:D30">
    <cfRule type="cellIs" dxfId="1" priority="1" stopIfTrue="1" operator="lessThan">
      <formula>0</formula>
    </cfRule>
  </conditionalFormatting>
  <hyperlinks>
    <hyperlink ref="B3" location="Contents!A1" display="Back to index page" xr:uid="{E5677FBF-A347-4495-9618-5CC28CA5BC07}"/>
    <hyperlink ref="B3:K3" location="CONTENTS!A1" display="Back to contents page" xr:uid="{4E579199-1568-4662-88CE-6A5F548F9037}"/>
  </hyperlinks>
  <pageMargins left="0.7" right="0.7" top="0.75" bottom="0.75" header="0.3" footer="0.3"/>
  <pageSetup paperSize="9" scale="81" fitToWidth="3" fitToHeight="0" orientation="landscape" r:id="rId1"/>
  <colBreaks count="1" manualBreakCount="1">
    <brk id="10" max="82"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8D22-E25E-490C-B70C-C4F0F13545EB}">
  <sheetPr>
    <tabColor rgb="FF007272"/>
  </sheetPr>
  <dimension ref="A1:AG99"/>
  <sheetViews>
    <sheetView showGridLines="0" showRowColHeaders="0" zoomScaleNormal="100" workbookViewId="0"/>
  </sheetViews>
  <sheetFormatPr baseColWidth="10" defaultColWidth="8.85546875" defaultRowHeight="15"/>
  <cols>
    <col min="1" max="1" width="2.5703125" style="6" customWidth="1"/>
    <col min="2" max="2" width="4.85546875" style="6" customWidth="1"/>
    <col min="3" max="3" width="73.5703125" style="6" customWidth="1"/>
    <col min="4" max="4" width="14.5703125" style="6" bestFit="1" customWidth="1"/>
    <col min="5" max="5" width="13.140625" style="6" bestFit="1" customWidth="1"/>
    <col min="6" max="7" width="14" style="6" bestFit="1" customWidth="1"/>
    <col min="8" max="9" width="12.42578125" style="6" bestFit="1" customWidth="1"/>
    <col min="10" max="10" width="9" style="6" customWidth="1"/>
    <col min="11" max="11" width="14.5703125" style="6" bestFit="1" customWidth="1"/>
    <col min="12" max="12" width="16.140625" style="6" bestFit="1" customWidth="1"/>
    <col min="13" max="13" width="15.42578125" style="6" bestFit="1" customWidth="1"/>
    <col min="14" max="15" width="16.140625" style="6" bestFit="1" customWidth="1"/>
    <col min="16" max="16" width="13.140625" style="6" bestFit="1" customWidth="1"/>
    <col min="17" max="17" width="16.140625" style="6" bestFit="1" customWidth="1"/>
    <col min="18" max="18" width="14" style="6" bestFit="1" customWidth="1"/>
    <col min="19" max="19" width="16.42578125" style="6" customWidth="1"/>
    <col min="20" max="16384" width="8.85546875" style="6"/>
  </cols>
  <sheetData>
    <row r="1" spans="1:24" ht="11.25" customHeight="1"/>
    <row r="2" spans="1:24" ht="5.25" customHeight="1"/>
    <row r="3" spans="1:24" ht="12.75" customHeight="1">
      <c r="B3" s="2373" t="s">
        <v>280</v>
      </c>
      <c r="C3" s="2373"/>
      <c r="D3" s="2373"/>
      <c r="E3" s="2373"/>
      <c r="F3" s="2373"/>
      <c r="G3" s="2373"/>
      <c r="H3" s="2373"/>
      <c r="I3" s="2373"/>
      <c r="J3" s="2373"/>
      <c r="K3" s="2373"/>
      <c r="L3" s="2373"/>
      <c r="M3" s="2373"/>
      <c r="N3" s="2373"/>
      <c r="O3" s="2373"/>
    </row>
    <row r="4" spans="1:24" s="1041" customFormat="1" ht="5.25" customHeight="1">
      <c r="D4" s="1054"/>
      <c r="E4" s="1054"/>
    </row>
    <row r="5" spans="1:24" s="1041" customFormat="1" ht="15.75" customHeight="1">
      <c r="A5" s="7"/>
      <c r="B5" s="969" t="s">
        <v>1826</v>
      </c>
    </row>
    <row r="6" spans="1:24" s="1041" customFormat="1" ht="11.25" customHeight="1">
      <c r="C6" s="1055"/>
      <c r="D6" s="1053"/>
      <c r="E6" s="1054"/>
      <c r="F6" s="1054"/>
      <c r="G6" s="1054"/>
      <c r="H6" s="1054"/>
      <c r="I6" s="1054"/>
      <c r="J6" s="1054"/>
      <c r="K6" s="1054"/>
      <c r="L6" s="1054"/>
      <c r="M6" s="1054"/>
      <c r="N6" s="1054"/>
      <c r="O6" s="1054"/>
      <c r="P6" s="1054"/>
      <c r="Q6" s="1054"/>
      <c r="R6" s="1054"/>
      <c r="S6" s="1054"/>
      <c r="T6" s="1054"/>
      <c r="U6" s="1054"/>
      <c r="V6" s="1054"/>
      <c r="W6" s="1054"/>
      <c r="X6" s="1054"/>
    </row>
    <row r="7" spans="1:24" s="1041" customFormat="1" ht="11.25" customHeight="1">
      <c r="B7" s="2399" t="s">
        <v>2389</v>
      </c>
      <c r="C7" s="2403"/>
      <c r="D7" s="2403"/>
      <c r="E7" s="2403"/>
      <c r="F7" s="2403"/>
      <c r="G7" s="2403"/>
      <c r="H7" s="2403"/>
      <c r="I7" s="2403"/>
      <c r="J7" s="2403"/>
      <c r="K7" s="2403"/>
      <c r="L7" s="2403"/>
      <c r="M7" s="2403"/>
      <c r="N7" s="2403"/>
      <c r="O7" s="2403"/>
      <c r="P7" s="2403"/>
      <c r="Q7" s="2403"/>
      <c r="R7" s="2403"/>
      <c r="S7" s="2403"/>
      <c r="T7" s="1054"/>
      <c r="U7" s="1054"/>
      <c r="V7" s="1054"/>
      <c r="W7" s="1054"/>
      <c r="X7" s="1054"/>
    </row>
    <row r="8" spans="1:24" s="1041" customFormat="1" ht="6.2" customHeight="1">
      <c r="B8" s="178"/>
      <c r="C8" s="784"/>
      <c r="D8" s="784"/>
      <c r="E8" s="784"/>
      <c r="F8" s="784"/>
      <c r="G8" s="784"/>
      <c r="H8" s="784"/>
      <c r="I8" s="784"/>
      <c r="J8" s="784"/>
      <c r="K8" s="784"/>
      <c r="L8" s="784"/>
      <c r="M8" s="784"/>
      <c r="N8" s="784"/>
      <c r="O8" s="784"/>
      <c r="P8" s="784"/>
      <c r="Q8" s="784"/>
      <c r="R8" s="784"/>
      <c r="S8" s="784"/>
      <c r="T8" s="1054"/>
      <c r="U8" s="1054"/>
      <c r="V8" s="1054"/>
      <c r="W8" s="1054"/>
      <c r="X8" s="1054"/>
    </row>
    <row r="9" spans="1:24" s="1041" customFormat="1" ht="11.25" customHeight="1">
      <c r="B9" s="2399" t="s">
        <v>2390</v>
      </c>
      <c r="C9" s="2403"/>
      <c r="D9" s="2403"/>
      <c r="E9" s="2403"/>
      <c r="F9" s="2403"/>
      <c r="G9" s="2403"/>
      <c r="H9" s="2403"/>
      <c r="I9" s="2403"/>
      <c r="J9" s="2403"/>
      <c r="K9" s="2403"/>
      <c r="L9" s="2403"/>
      <c r="M9" s="2403"/>
      <c r="N9" s="2403"/>
      <c r="O9" s="2403"/>
      <c r="P9" s="2403"/>
      <c r="Q9" s="2403"/>
      <c r="R9" s="2403"/>
      <c r="S9" s="2403"/>
      <c r="T9" s="1054"/>
      <c r="U9" s="1054"/>
      <c r="V9" s="1054"/>
      <c r="W9" s="1054"/>
      <c r="X9" s="1054"/>
    </row>
    <row r="10" spans="1:24" s="1041" customFormat="1" ht="6.2" customHeight="1">
      <c r="B10" s="178"/>
      <c r="C10" s="784"/>
      <c r="D10" s="784"/>
      <c r="E10" s="784"/>
      <c r="F10" s="784"/>
      <c r="G10" s="784"/>
      <c r="H10" s="784"/>
      <c r="I10" s="784"/>
      <c r="J10" s="784"/>
      <c r="K10" s="784"/>
      <c r="L10" s="784"/>
      <c r="M10" s="784"/>
      <c r="N10" s="784"/>
      <c r="O10" s="784"/>
      <c r="P10" s="784"/>
      <c r="Q10" s="784"/>
      <c r="R10" s="784"/>
      <c r="S10" s="784"/>
      <c r="T10" s="1054"/>
      <c r="U10" s="1054"/>
      <c r="V10" s="1054"/>
      <c r="W10" s="1054"/>
      <c r="X10" s="1054"/>
    </row>
    <row r="11" spans="1:24" s="1041" customFormat="1" ht="11.25" customHeight="1">
      <c r="B11" s="2399" t="s">
        <v>2602</v>
      </c>
      <c r="C11" s="2403"/>
      <c r="D11" s="2403"/>
      <c r="E11" s="2403"/>
      <c r="F11" s="2403"/>
      <c r="G11" s="2403"/>
      <c r="H11" s="2403"/>
      <c r="I11" s="2403"/>
      <c r="J11" s="2403"/>
      <c r="K11" s="2403"/>
      <c r="L11" s="2403"/>
      <c r="M11" s="2403"/>
      <c r="N11" s="2403"/>
      <c r="O11" s="2403"/>
      <c r="P11" s="2403"/>
      <c r="Q11" s="2403"/>
      <c r="R11" s="2403"/>
      <c r="S11" s="2403"/>
      <c r="T11" s="1054"/>
      <c r="U11" s="1054"/>
      <c r="V11" s="1054"/>
      <c r="W11" s="1054"/>
      <c r="X11" s="1054"/>
    </row>
    <row r="12" spans="1:24" s="1041" customFormat="1" ht="6.2" customHeight="1">
      <c r="B12" s="178"/>
      <c r="C12" s="784"/>
      <c r="D12" s="784"/>
      <c r="E12" s="784"/>
      <c r="F12" s="784"/>
      <c r="G12" s="784"/>
      <c r="H12" s="784"/>
      <c r="I12" s="784"/>
      <c r="J12" s="784"/>
      <c r="K12" s="784"/>
      <c r="L12" s="784"/>
      <c r="M12" s="784"/>
      <c r="N12" s="784"/>
      <c r="O12" s="784"/>
      <c r="P12" s="784"/>
      <c r="Q12" s="784"/>
      <c r="R12" s="784"/>
      <c r="S12" s="784"/>
      <c r="T12" s="1054"/>
      <c r="U12" s="1054"/>
      <c r="V12" s="1054"/>
      <c r="W12" s="1054"/>
      <c r="X12" s="1054"/>
    </row>
    <row r="13" spans="1:24" s="1041" customFormat="1" ht="11.25" customHeight="1">
      <c r="B13" s="2399" t="s">
        <v>2391</v>
      </c>
      <c r="C13" s="2403"/>
      <c r="D13" s="2403"/>
      <c r="E13" s="2403"/>
      <c r="F13" s="2403"/>
      <c r="G13" s="2403"/>
      <c r="H13" s="2403"/>
      <c r="I13" s="2403"/>
      <c r="J13" s="2403"/>
      <c r="K13" s="2403"/>
      <c r="L13" s="2403"/>
      <c r="M13" s="2403"/>
      <c r="N13" s="2403"/>
      <c r="O13" s="2403"/>
      <c r="P13" s="2403"/>
      <c r="Q13" s="2403"/>
      <c r="R13" s="2403"/>
      <c r="S13" s="2403"/>
      <c r="T13" s="1054"/>
      <c r="U13" s="1054"/>
      <c r="V13" s="1054"/>
      <c r="W13" s="1054"/>
      <c r="X13" s="1054"/>
    </row>
    <row r="14" spans="1:24" s="1041" customFormat="1" ht="11.25" customHeight="1">
      <c r="B14" s="178"/>
      <c r="C14" s="784"/>
      <c r="D14" s="784"/>
      <c r="E14" s="784"/>
      <c r="F14" s="784"/>
      <c r="G14" s="784"/>
      <c r="H14" s="784"/>
      <c r="I14" s="784"/>
      <c r="J14" s="784"/>
      <c r="K14" s="784"/>
      <c r="L14" s="784"/>
      <c r="M14" s="784"/>
      <c r="N14" s="784"/>
      <c r="O14" s="784"/>
      <c r="P14" s="784"/>
      <c r="Q14" s="784"/>
      <c r="R14" s="784"/>
      <c r="S14" s="784"/>
      <c r="T14" s="1054"/>
      <c r="U14" s="1054"/>
      <c r="V14" s="1054"/>
      <c r="W14" s="1054"/>
      <c r="X14" s="1054"/>
    </row>
    <row r="15" spans="1:24" s="1041" customFormat="1" ht="11.25" customHeight="1">
      <c r="B15" s="178"/>
      <c r="C15" s="784"/>
      <c r="D15" s="784"/>
      <c r="E15" s="784"/>
      <c r="F15" s="784"/>
      <c r="G15" s="784"/>
      <c r="H15" s="784"/>
      <c r="I15" s="784"/>
      <c r="J15" s="784"/>
      <c r="K15" s="784"/>
      <c r="L15" s="784"/>
      <c r="M15" s="784"/>
      <c r="N15" s="784"/>
      <c r="O15" s="784"/>
      <c r="P15" s="784"/>
      <c r="Q15" s="784"/>
      <c r="R15" s="784"/>
      <c r="S15" s="784"/>
      <c r="T15" s="1054"/>
      <c r="U15" s="1054"/>
      <c r="V15" s="1054"/>
      <c r="W15" s="1054"/>
      <c r="X15" s="1054"/>
    </row>
    <row r="16" spans="1:24" s="1041" customFormat="1" ht="11.25" customHeight="1">
      <c r="A16" s="12"/>
      <c r="B16" s="885" t="s">
        <v>2662</v>
      </c>
      <c r="C16" s="1056"/>
      <c r="D16" s="1039" t="s">
        <v>292</v>
      </c>
      <c r="E16" s="1039" t="s">
        <v>294</v>
      </c>
      <c r="F16" s="1039" t="s">
        <v>296</v>
      </c>
      <c r="G16" s="1039" t="s">
        <v>298</v>
      </c>
      <c r="H16" s="1039" t="s">
        <v>303</v>
      </c>
      <c r="I16" s="1039" t="s">
        <v>310</v>
      </c>
      <c r="J16" s="1039" t="s">
        <v>312</v>
      </c>
      <c r="K16" s="1039" t="s">
        <v>317</v>
      </c>
      <c r="L16" s="1039" t="s">
        <v>323</v>
      </c>
      <c r="M16" s="1039" t="s">
        <v>346</v>
      </c>
      <c r="N16" s="1039" t="s">
        <v>370</v>
      </c>
      <c r="O16" s="1039" t="s">
        <v>755</v>
      </c>
      <c r="P16" s="1039" t="s">
        <v>856</v>
      </c>
      <c r="Q16" s="1039" t="s">
        <v>857</v>
      </c>
      <c r="R16" s="1039" t="s">
        <v>858</v>
      </c>
      <c r="S16" s="1039" t="s">
        <v>912</v>
      </c>
    </row>
    <row r="17" spans="1:20" s="1041" customFormat="1" ht="11.25" customHeight="1">
      <c r="A17" s="12"/>
      <c r="C17" s="12"/>
      <c r="D17" s="2643" t="s">
        <v>1827</v>
      </c>
      <c r="E17" s="2643"/>
      <c r="F17" s="2643"/>
      <c r="G17" s="2643"/>
      <c r="H17" s="2643"/>
      <c r="I17" s="2643"/>
      <c r="J17" s="2643"/>
      <c r="K17" s="2643"/>
      <c r="L17" s="2643"/>
      <c r="M17" s="2643"/>
      <c r="N17" s="2643"/>
      <c r="O17" s="2643"/>
      <c r="P17" s="2643"/>
      <c r="Q17" s="2643"/>
      <c r="R17" s="2643"/>
      <c r="S17" s="2643"/>
      <c r="T17" s="1057"/>
    </row>
    <row r="18" spans="1:20" s="1041" customFormat="1" ht="11.25" customHeight="1">
      <c r="A18" s="12"/>
      <c r="B18" s="12"/>
      <c r="C18" s="12"/>
      <c r="D18" s="1035"/>
      <c r="E18" s="1035"/>
      <c r="F18" s="1035"/>
      <c r="G18" s="1035"/>
      <c r="H18" s="1035"/>
      <c r="I18" s="1035"/>
      <c r="J18" s="1035"/>
      <c r="K18" s="1058"/>
      <c r="L18" s="1058"/>
      <c r="M18" s="1058"/>
      <c r="N18" s="1058"/>
      <c r="O18" s="1058"/>
      <c r="P18" s="1058"/>
      <c r="Q18" s="1058"/>
      <c r="R18" s="1058"/>
      <c r="S18" s="1058"/>
      <c r="T18" s="1057"/>
    </row>
    <row r="19" spans="1:20" s="1041" customFormat="1" ht="11.25" customHeight="1">
      <c r="A19" s="12"/>
      <c r="B19" s="12"/>
      <c r="C19" s="12"/>
      <c r="D19" s="1035"/>
      <c r="E19" s="1035"/>
      <c r="F19" s="1035"/>
      <c r="G19" s="1035"/>
      <c r="H19" s="1035"/>
      <c r="I19" s="1035"/>
      <c r="J19" s="1035"/>
      <c r="K19" s="1035"/>
      <c r="L19" s="1035"/>
      <c r="M19" s="1035"/>
      <c r="N19" s="1035"/>
      <c r="O19" s="1035"/>
      <c r="P19" s="1035"/>
      <c r="Q19" s="1035"/>
      <c r="R19" s="1035"/>
      <c r="S19" s="1035"/>
      <c r="T19" s="1057"/>
    </row>
    <row r="20" spans="1:20" s="1041" customFormat="1" ht="11.25" customHeight="1">
      <c r="A20" s="12"/>
      <c r="B20" s="12"/>
      <c r="C20" s="923"/>
      <c r="D20" s="1035"/>
      <c r="E20" s="2640" t="s">
        <v>1828</v>
      </c>
      <c r="F20" s="2640"/>
      <c r="G20" s="2640"/>
      <c r="H20" s="2640"/>
      <c r="I20" s="2640"/>
      <c r="J20" s="2640"/>
      <c r="K20" s="2640" t="s">
        <v>1829</v>
      </c>
      <c r="L20" s="2640"/>
      <c r="M20" s="2640"/>
      <c r="N20" s="2640"/>
      <c r="O20" s="2640"/>
      <c r="P20" s="2640"/>
      <c r="Q20" s="2640"/>
      <c r="R20" s="2640" t="s">
        <v>1830</v>
      </c>
      <c r="S20" s="2640"/>
      <c r="T20" s="1057"/>
    </row>
    <row r="21" spans="1:20" s="1041" customFormat="1" ht="11.25" customHeight="1">
      <c r="A21" s="12"/>
      <c r="B21" s="12"/>
      <c r="C21" s="923"/>
      <c r="D21" s="1035"/>
      <c r="E21" s="1035"/>
      <c r="F21" s="1035"/>
      <c r="G21" s="1035"/>
      <c r="H21" s="1035"/>
      <c r="I21" s="1035"/>
      <c r="J21" s="1035"/>
      <c r="K21" s="1035"/>
      <c r="L21" s="1035"/>
      <c r="M21" s="1035"/>
      <c r="N21" s="1035"/>
      <c r="O21" s="1035"/>
      <c r="P21" s="1035"/>
      <c r="Q21" s="1035"/>
      <c r="R21" s="1035"/>
      <c r="S21" s="425" t="s">
        <v>1831</v>
      </c>
      <c r="T21" s="1057"/>
    </row>
    <row r="22" spans="1:20" s="1041" customFormat="1" ht="11.25" customHeight="1">
      <c r="A22" s="12"/>
      <c r="B22" s="12"/>
      <c r="C22" s="923"/>
      <c r="D22" s="1035"/>
      <c r="E22" s="1035"/>
      <c r="F22" s="1035"/>
      <c r="G22" s="1035"/>
      <c r="H22" s="1035"/>
      <c r="I22" s="1035"/>
      <c r="J22" s="1035"/>
      <c r="K22" s="1035"/>
      <c r="L22" s="1035"/>
      <c r="M22" s="1035"/>
      <c r="N22" s="1035"/>
      <c r="O22" s="1035"/>
      <c r="P22" s="1035"/>
      <c r="Q22" s="1035"/>
      <c r="R22" s="1035"/>
      <c r="S22" s="425" t="s">
        <v>1832</v>
      </c>
      <c r="T22" s="1057"/>
    </row>
    <row r="23" spans="1:20" s="1041" customFormat="1" ht="11.25" customHeight="1">
      <c r="A23" s="12"/>
      <c r="C23" s="923"/>
      <c r="D23" s="1035"/>
      <c r="E23" s="1035"/>
      <c r="F23" s="2376" t="s">
        <v>1833</v>
      </c>
      <c r="G23" s="2376" t="s">
        <v>1834</v>
      </c>
      <c r="H23" s="2376" t="s">
        <v>1835</v>
      </c>
      <c r="I23" s="2376" t="s">
        <v>1836</v>
      </c>
      <c r="J23" s="1035"/>
      <c r="K23" s="1035"/>
      <c r="L23" s="1035"/>
      <c r="M23" s="1035"/>
      <c r="N23" s="1035"/>
      <c r="O23" s="1035"/>
      <c r="P23" s="1035"/>
      <c r="Q23" s="1035"/>
      <c r="R23" s="1035"/>
      <c r="S23" s="425" t="s">
        <v>1837</v>
      </c>
      <c r="T23" s="1057"/>
    </row>
    <row r="24" spans="1:20" s="1041" customFormat="1" ht="11.25" customHeight="1">
      <c r="A24" s="12"/>
      <c r="B24" s="841" t="s">
        <v>286</v>
      </c>
      <c r="C24" s="1187"/>
      <c r="D24" s="1035"/>
      <c r="E24" s="1059" t="s">
        <v>1838</v>
      </c>
      <c r="F24" s="2407"/>
      <c r="G24" s="2407"/>
      <c r="H24" s="2407"/>
      <c r="I24" s="2407"/>
      <c r="J24" s="1059" t="s">
        <v>1839</v>
      </c>
      <c r="K24" s="1059" t="s">
        <v>1840</v>
      </c>
      <c r="L24" s="1059" t="s">
        <v>1841</v>
      </c>
      <c r="M24" s="1059" t="s">
        <v>1842</v>
      </c>
      <c r="N24" s="1059" t="s">
        <v>1843</v>
      </c>
      <c r="O24" s="1059" t="s">
        <v>1844</v>
      </c>
      <c r="P24" s="1059" t="s">
        <v>1845</v>
      </c>
      <c r="Q24" s="1059" t="s">
        <v>1846</v>
      </c>
      <c r="R24" s="386"/>
      <c r="S24" s="425" t="s">
        <v>1847</v>
      </c>
      <c r="T24" s="1057"/>
    </row>
    <row r="25" spans="1:20" s="1041" customFormat="1" ht="11.25" customHeight="1">
      <c r="A25" s="12"/>
      <c r="B25" s="2644" t="s">
        <v>1848</v>
      </c>
      <c r="C25" s="2645"/>
      <c r="D25" s="1804"/>
      <c r="E25" s="1803"/>
      <c r="F25" s="1802"/>
      <c r="G25" s="1802"/>
      <c r="H25" s="1802"/>
      <c r="I25" s="1802"/>
      <c r="J25" s="1803"/>
      <c r="K25" s="1093"/>
      <c r="L25" s="1093"/>
      <c r="M25" s="1093"/>
      <c r="N25" s="1093"/>
      <c r="O25" s="1093"/>
      <c r="P25" s="1093"/>
      <c r="Q25" s="1093"/>
      <c r="R25" s="1451"/>
      <c r="S25" s="962"/>
      <c r="T25" s="1057"/>
    </row>
    <row r="26" spans="1:20" s="1041" customFormat="1" ht="12" customHeight="1">
      <c r="A26" s="12"/>
      <c r="B26" s="425">
        <v>1</v>
      </c>
      <c r="C26" s="603" t="s">
        <v>1849</v>
      </c>
      <c r="D26" s="16"/>
      <c r="E26" s="2289">
        <v>1253364.7895921499</v>
      </c>
      <c r="F26" s="2289">
        <v>44451.833531263001</v>
      </c>
      <c r="G26" s="2289">
        <v>344724.10714805702</v>
      </c>
      <c r="H26" s="2289">
        <v>219230.50443722401</v>
      </c>
      <c r="I26" s="2289">
        <v>5755.8397838560004</v>
      </c>
      <c r="J26" s="2289">
        <v>2955.1138144710003</v>
      </c>
      <c r="K26" s="2289">
        <v>31165.031903682997</v>
      </c>
      <c r="L26" s="2289">
        <v>93218.453725393003</v>
      </c>
      <c r="M26" s="2289">
        <v>75432.716468649</v>
      </c>
      <c r="N26" s="2289">
        <v>88292.833934249997</v>
      </c>
      <c r="O26" s="2289">
        <v>82583.614916552993</v>
      </c>
      <c r="P26" s="2289">
        <v>104822.960663608</v>
      </c>
      <c r="Q26" s="2289">
        <v>141601.78710273499</v>
      </c>
      <c r="R26" s="2289">
        <v>333344.984211409</v>
      </c>
      <c r="S26" s="16">
        <v>100</v>
      </c>
      <c r="T26" s="1057"/>
    </row>
    <row r="27" spans="1:20" s="1196" customFormat="1" ht="12" customHeight="1">
      <c r="A27" s="79"/>
      <c r="B27" s="1200">
        <v>2</v>
      </c>
      <c r="C27" s="1176" t="s">
        <v>1850</v>
      </c>
      <c r="D27" s="257"/>
      <c r="E27" s="257">
        <v>268352.824571006</v>
      </c>
      <c r="F27" s="257">
        <v>4077.3287089169999</v>
      </c>
      <c r="G27" s="257">
        <v>49515.945890581002</v>
      </c>
      <c r="H27" s="257">
        <v>19465.360076847999</v>
      </c>
      <c r="I27" s="257">
        <v>5660.1122670319992</v>
      </c>
      <c r="J27" s="257">
        <v>2663.8755258350002</v>
      </c>
      <c r="K27" s="257">
        <v>14679.786653805</v>
      </c>
      <c r="L27" s="257">
        <v>17763.693643003</v>
      </c>
      <c r="M27" s="257">
        <v>15012.402983852</v>
      </c>
      <c r="N27" s="257">
        <v>14195.078030678</v>
      </c>
      <c r="O27" s="257">
        <v>9113.5624458370003</v>
      </c>
      <c r="P27" s="257">
        <v>6551.7972624189997</v>
      </c>
      <c r="Q27" s="257">
        <v>4066.3014496179999</v>
      </c>
      <c r="R27" s="257">
        <v>186970.20210179299</v>
      </c>
      <c r="S27" s="257">
        <v>100</v>
      </c>
      <c r="T27" s="1203"/>
    </row>
    <row r="28" spans="1:20" s="1196" customFormat="1" ht="12" customHeight="1">
      <c r="A28" s="79"/>
      <c r="B28" s="1200">
        <v>3</v>
      </c>
      <c r="C28" s="1176" t="s">
        <v>1851</v>
      </c>
      <c r="D28" s="257"/>
      <c r="E28" s="257">
        <v>985011.96502115007</v>
      </c>
      <c r="F28" s="257">
        <v>40374.504822346003</v>
      </c>
      <c r="G28" s="257">
        <v>295208.16125747602</v>
      </c>
      <c r="H28" s="257">
        <v>199765.144360376</v>
      </c>
      <c r="I28" s="257">
        <v>95.727516824000006</v>
      </c>
      <c r="J28" s="257">
        <v>291.23828863599999</v>
      </c>
      <c r="K28" s="257">
        <v>16485.245249878</v>
      </c>
      <c r="L28" s="257">
        <v>75454.760082389999</v>
      </c>
      <c r="M28" s="257">
        <v>60420.313484797</v>
      </c>
      <c r="N28" s="257">
        <v>74097.755903572004</v>
      </c>
      <c r="O28" s="257">
        <v>73470.052470715003</v>
      </c>
      <c r="P28" s="257">
        <v>98271.163401188009</v>
      </c>
      <c r="Q28" s="257">
        <v>137535.48565311701</v>
      </c>
      <c r="R28" s="257">
        <v>146374.782109616</v>
      </c>
      <c r="S28" s="257">
        <v>100</v>
      </c>
      <c r="T28" s="1203"/>
    </row>
    <row r="29" spans="1:20" s="1196" customFormat="1" ht="12" customHeight="1">
      <c r="A29" s="79"/>
      <c r="B29" s="1200">
        <v>4</v>
      </c>
      <c r="C29" s="1176" t="s">
        <v>1852</v>
      </c>
      <c r="D29" s="257"/>
      <c r="E29" s="16"/>
      <c r="F29" s="16"/>
      <c r="G29" s="16"/>
      <c r="H29" s="16"/>
      <c r="I29" s="16"/>
      <c r="J29" s="16"/>
      <c r="K29" s="1201"/>
      <c r="L29" s="1201"/>
      <c r="M29" s="1201"/>
      <c r="N29" s="1201"/>
      <c r="O29" s="1201"/>
      <c r="P29" s="1201"/>
      <c r="Q29" s="1201"/>
      <c r="R29" s="1201"/>
      <c r="S29" s="257">
        <v>100</v>
      </c>
      <c r="T29" s="1203"/>
    </row>
    <row r="30" spans="1:20" s="1196" customFormat="1" ht="12" customHeight="1">
      <c r="A30" s="79"/>
      <c r="B30" s="1200">
        <v>5</v>
      </c>
      <c r="C30" s="1176" t="s">
        <v>1853</v>
      </c>
      <c r="D30" s="257"/>
      <c r="E30" s="257">
        <v>636247.39087728597</v>
      </c>
      <c r="F30" s="257">
        <v>12533.215250587999</v>
      </c>
      <c r="G30" s="257">
        <v>498035.93361686502</v>
      </c>
      <c r="H30" s="257">
        <v>123568.009760099</v>
      </c>
      <c r="I30" s="257">
        <v>2109.439872423</v>
      </c>
      <c r="J30" s="257">
        <v>0.79237731</v>
      </c>
      <c r="K30" s="1204"/>
      <c r="L30" s="1204"/>
      <c r="M30" s="1204"/>
      <c r="N30" s="1204"/>
      <c r="O30" s="1204"/>
      <c r="P30" s="1204"/>
      <c r="Q30" s="1204"/>
      <c r="R30" s="1202"/>
      <c r="S30" s="257">
        <v>100</v>
      </c>
      <c r="T30" s="1203"/>
    </row>
    <row r="31" spans="1:20" s="1041" customFormat="1" ht="12" customHeight="1">
      <c r="A31" s="12"/>
      <c r="B31" s="425">
        <v>6</v>
      </c>
      <c r="C31" s="603" t="s">
        <v>1854</v>
      </c>
      <c r="D31" s="16"/>
      <c r="E31" s="2289">
        <v>1055.4055875440001</v>
      </c>
      <c r="F31" s="2289"/>
      <c r="G31" s="2289"/>
      <c r="H31" s="2289"/>
      <c r="I31" s="2289"/>
      <c r="J31" s="2289"/>
      <c r="K31" s="2290"/>
      <c r="L31" s="2290"/>
      <c r="M31" s="2290"/>
      <c r="N31" s="2290"/>
      <c r="O31" s="2290"/>
      <c r="P31" s="2290"/>
      <c r="Q31" s="2290"/>
      <c r="R31" s="2289">
        <v>1055.4055875440001</v>
      </c>
      <c r="S31" s="2289">
        <v>100</v>
      </c>
    </row>
    <row r="32" spans="1:20" s="1199" customFormat="1" ht="12" customHeight="1">
      <c r="A32" s="359"/>
      <c r="B32" s="1200">
        <v>7</v>
      </c>
      <c r="C32" s="1176" t="s">
        <v>1850</v>
      </c>
      <c r="D32" s="257"/>
      <c r="E32" s="257">
        <v>1055.4055875440001</v>
      </c>
      <c r="F32" s="257"/>
      <c r="G32" s="257"/>
      <c r="H32" s="16"/>
      <c r="I32" s="16"/>
      <c r="J32" s="16"/>
      <c r="K32" s="1201"/>
      <c r="L32" s="1201"/>
      <c r="M32" s="1201"/>
      <c r="N32" s="1201"/>
      <c r="O32" s="1201"/>
      <c r="P32" s="1201"/>
      <c r="Q32" s="1201"/>
      <c r="R32" s="16">
        <v>1055.4055875440001</v>
      </c>
      <c r="S32" s="257">
        <v>100</v>
      </c>
    </row>
    <row r="33" spans="1:33" s="1199" customFormat="1" ht="12" customHeight="1">
      <c r="A33" s="359"/>
      <c r="B33" s="1200">
        <v>8</v>
      </c>
      <c r="C33" s="1176" t="s">
        <v>1851</v>
      </c>
      <c r="D33" s="257"/>
      <c r="E33" s="257"/>
      <c r="F33" s="257"/>
      <c r="G33" s="257"/>
      <c r="H33" s="16"/>
      <c r="I33" s="16"/>
      <c r="J33" s="16"/>
      <c r="K33" s="1201"/>
      <c r="L33" s="1201"/>
      <c r="M33" s="1201"/>
      <c r="N33" s="1201"/>
      <c r="O33" s="1201"/>
      <c r="P33" s="1201"/>
      <c r="Q33" s="1201"/>
      <c r="R33" s="1201"/>
      <c r="S33" s="257">
        <v>100</v>
      </c>
    </row>
    <row r="34" spans="1:33" s="1196" customFormat="1" ht="12" customHeight="1">
      <c r="A34" s="79"/>
      <c r="B34" s="1200">
        <v>9</v>
      </c>
      <c r="C34" s="1176" t="s">
        <v>1852</v>
      </c>
      <c r="D34" s="257"/>
      <c r="E34" s="257"/>
      <c r="F34" s="257"/>
      <c r="G34" s="257"/>
      <c r="H34" s="16"/>
      <c r="I34" s="16"/>
      <c r="J34" s="16"/>
      <c r="K34" s="1201"/>
      <c r="L34" s="1201"/>
      <c r="M34" s="1201"/>
      <c r="N34" s="1201"/>
      <c r="O34" s="1201"/>
      <c r="P34" s="1201"/>
      <c r="Q34" s="1201"/>
      <c r="R34" s="1202"/>
      <c r="S34" s="257">
        <v>100</v>
      </c>
      <c r="T34" s="1203"/>
    </row>
    <row r="35" spans="1:33" s="1196" customFormat="1" ht="12" customHeight="1">
      <c r="A35" s="79"/>
      <c r="B35" s="1452">
        <v>10</v>
      </c>
      <c r="C35" s="1453" t="s">
        <v>1853</v>
      </c>
      <c r="D35" s="1605"/>
      <c r="E35" s="1605">
        <v>1055.4055875440001</v>
      </c>
      <c r="F35" s="1605"/>
      <c r="G35" s="1605">
        <v>1055.4055875440001</v>
      </c>
      <c r="H35" s="1472"/>
      <c r="I35" s="1472"/>
      <c r="J35" s="1472"/>
      <c r="K35" s="1455"/>
      <c r="L35" s="1455"/>
      <c r="M35" s="1455"/>
      <c r="N35" s="1455"/>
      <c r="O35" s="1455"/>
      <c r="P35" s="1455"/>
      <c r="Q35" s="1455"/>
      <c r="R35" s="1454"/>
      <c r="S35" s="1605">
        <v>100</v>
      </c>
      <c r="T35" s="1203"/>
    </row>
    <row r="36" spans="1:33" ht="11.25" customHeight="1">
      <c r="A36" s="25"/>
      <c r="B36" s="25"/>
      <c r="C36" s="25"/>
      <c r="D36" s="25"/>
      <c r="E36" s="25"/>
      <c r="F36" s="25"/>
      <c r="G36" s="25"/>
      <c r="H36" s="25"/>
      <c r="I36" s="25"/>
      <c r="J36" s="25"/>
      <c r="K36" s="25"/>
      <c r="L36" s="25"/>
      <c r="M36" s="25"/>
      <c r="N36" s="25"/>
      <c r="O36" s="25"/>
      <c r="P36" s="25"/>
      <c r="Q36" s="25"/>
      <c r="R36" s="25"/>
      <c r="S36" s="25"/>
    </row>
    <row r="37" spans="1:33" ht="11.25" customHeight="1">
      <c r="A37" s="25"/>
      <c r="B37" s="25"/>
      <c r="C37" s="25"/>
      <c r="D37" s="25"/>
      <c r="E37" s="25"/>
      <c r="F37" s="25"/>
      <c r="G37" s="25"/>
      <c r="H37" s="25"/>
      <c r="I37" s="25"/>
      <c r="J37" s="25"/>
      <c r="K37" s="25"/>
      <c r="L37" s="25"/>
      <c r="M37" s="25"/>
      <c r="N37" s="25"/>
      <c r="O37" s="25"/>
      <c r="P37" s="25"/>
      <c r="Q37" s="25"/>
      <c r="R37" s="25"/>
      <c r="S37" s="25"/>
    </row>
    <row r="38" spans="1:33" ht="11.25" customHeight="1">
      <c r="A38" s="25"/>
      <c r="B38" s="25"/>
      <c r="C38" s="25"/>
      <c r="D38" s="25"/>
      <c r="E38" s="1800"/>
      <c r="F38" s="25"/>
      <c r="G38" s="1801"/>
      <c r="H38" s="25"/>
      <c r="I38" s="25"/>
      <c r="J38" s="25"/>
      <c r="K38" s="25"/>
      <c r="L38" s="25"/>
      <c r="M38" s="25"/>
      <c r="N38" s="25"/>
      <c r="O38" s="25"/>
      <c r="P38" s="25"/>
      <c r="Q38" s="25"/>
      <c r="R38" s="25"/>
      <c r="S38" s="25"/>
    </row>
    <row r="39" spans="1:33" ht="11.25" customHeight="1">
      <c r="A39" s="25"/>
      <c r="B39" s="25"/>
      <c r="C39" s="25"/>
      <c r="D39" s="1192"/>
      <c r="E39" s="25"/>
      <c r="F39" s="25"/>
      <c r="G39" s="25"/>
      <c r="H39" s="1800"/>
      <c r="I39" s="25"/>
      <c r="J39" s="25"/>
      <c r="K39" s="25"/>
      <c r="L39" s="25"/>
      <c r="M39" s="25"/>
      <c r="N39" s="25"/>
      <c r="O39" s="27"/>
      <c r="P39" s="25"/>
      <c r="Q39" s="25"/>
      <c r="R39" s="25"/>
      <c r="S39" s="25"/>
    </row>
    <row r="40" spans="1:33" ht="11.25" customHeight="1">
      <c r="A40" s="25"/>
      <c r="B40" s="25"/>
      <c r="C40" s="25"/>
      <c r="D40" s="25"/>
      <c r="E40" s="25"/>
      <c r="F40" s="25"/>
      <c r="G40" s="25"/>
      <c r="H40" s="25"/>
      <c r="I40" s="25"/>
      <c r="J40" s="25"/>
      <c r="K40" s="25"/>
      <c r="L40" s="25"/>
      <c r="M40" s="25"/>
      <c r="N40" s="25"/>
      <c r="O40" s="25"/>
      <c r="P40" s="25"/>
      <c r="Q40" s="25"/>
      <c r="R40" s="25"/>
      <c r="S40" s="25"/>
    </row>
    <row r="41" spans="1:33" ht="11.25" customHeight="1">
      <c r="A41" s="25"/>
      <c r="B41" s="25"/>
      <c r="C41" s="25"/>
      <c r="D41" s="25"/>
      <c r="E41" s="25"/>
      <c r="F41" s="25"/>
      <c r="G41" s="25"/>
      <c r="H41" s="25"/>
      <c r="I41" s="25"/>
      <c r="J41" s="25"/>
      <c r="K41" s="25"/>
      <c r="L41" s="25"/>
      <c r="M41" s="25"/>
      <c r="N41" s="25"/>
      <c r="O41" s="25"/>
      <c r="P41" s="25"/>
      <c r="Q41" s="25"/>
      <c r="R41" s="25"/>
      <c r="S41" s="25"/>
    </row>
    <row r="42" spans="1:33" ht="11.25" customHeight="1">
      <c r="A42" s="25"/>
      <c r="B42" s="25"/>
      <c r="C42" s="25"/>
      <c r="D42" s="25"/>
      <c r="E42" s="25"/>
      <c r="F42" s="25"/>
      <c r="G42" s="25"/>
      <c r="H42" s="25"/>
      <c r="I42" s="25"/>
      <c r="J42" s="25"/>
      <c r="K42" s="25"/>
      <c r="L42" s="25"/>
      <c r="M42" s="25"/>
      <c r="N42" s="25"/>
      <c r="O42" s="25"/>
      <c r="P42" s="25"/>
      <c r="Q42" s="25"/>
      <c r="R42" s="25"/>
      <c r="S42" s="25"/>
    </row>
    <row r="43" spans="1:33" ht="11.25" customHeight="1">
      <c r="A43" s="25"/>
      <c r="B43" s="25"/>
      <c r="C43" s="25"/>
      <c r="D43" s="25"/>
      <c r="E43" s="25"/>
      <c r="F43" s="25"/>
      <c r="G43" s="25"/>
      <c r="H43" s="25"/>
      <c r="I43" s="25"/>
      <c r="J43" s="25"/>
      <c r="K43" s="25"/>
      <c r="L43" s="25"/>
      <c r="M43" s="25"/>
      <c r="N43" s="25"/>
      <c r="O43" s="25"/>
      <c r="P43" s="25"/>
      <c r="Q43" s="25"/>
      <c r="R43" s="25"/>
      <c r="S43" s="25"/>
    </row>
    <row r="44" spans="1:33" ht="11.25" customHeight="1">
      <c r="A44" s="25"/>
      <c r="B44" s="25"/>
      <c r="C44" s="25"/>
      <c r="D44" s="25"/>
      <c r="E44" s="25"/>
      <c r="F44" s="25"/>
      <c r="G44" s="25"/>
      <c r="H44" s="25"/>
      <c r="I44" s="25"/>
      <c r="J44" s="25"/>
      <c r="K44" s="25"/>
      <c r="L44" s="25"/>
      <c r="M44" s="25"/>
      <c r="N44" s="25"/>
      <c r="O44" s="25"/>
      <c r="P44" s="25"/>
      <c r="Q44" s="1035"/>
      <c r="R44" s="2376"/>
      <c r="S44" s="2376"/>
      <c r="T44" s="2376"/>
      <c r="U44" s="2376"/>
      <c r="V44" s="1061"/>
      <c r="W44" s="1061"/>
      <c r="X44" s="1061"/>
      <c r="Y44" s="1061"/>
      <c r="Z44" s="1061"/>
      <c r="AA44" s="1061"/>
      <c r="AB44" s="1061"/>
      <c r="AC44" s="1061"/>
      <c r="AD44" s="1061"/>
      <c r="AE44" s="1061"/>
      <c r="AF44" s="1061"/>
      <c r="AG44" s="1061"/>
    </row>
    <row r="45" spans="1:33" ht="11.25" customHeight="1">
      <c r="A45" s="25"/>
      <c r="B45" s="25"/>
      <c r="C45" s="25"/>
      <c r="D45" s="25"/>
      <c r="E45" s="25"/>
      <c r="F45" s="25"/>
      <c r="G45" s="25"/>
      <c r="H45" s="25"/>
      <c r="I45" s="25"/>
      <c r="J45" s="25"/>
      <c r="K45" s="25"/>
      <c r="L45" s="25"/>
      <c r="M45" s="25"/>
      <c r="N45" s="25"/>
      <c r="O45" s="25"/>
      <c r="P45" s="25"/>
      <c r="Q45" s="25"/>
      <c r="R45" s="25"/>
      <c r="S45" s="25"/>
    </row>
    <row r="46" spans="1:33" ht="11.25" customHeight="1">
      <c r="A46" s="25"/>
      <c r="B46" s="25"/>
      <c r="C46" s="25"/>
      <c r="D46" s="25"/>
      <c r="E46" s="25"/>
      <c r="F46" s="25"/>
      <c r="G46" s="25"/>
      <c r="H46" s="25"/>
      <c r="I46" s="25"/>
      <c r="J46" s="25"/>
      <c r="K46" s="25"/>
      <c r="L46" s="25"/>
      <c r="M46" s="25"/>
      <c r="N46" s="25"/>
      <c r="O46" s="25"/>
      <c r="P46" s="25"/>
      <c r="Q46" s="25"/>
      <c r="R46" s="25"/>
      <c r="S46" s="25"/>
    </row>
    <row r="47" spans="1:33" ht="11.25" customHeight="1">
      <c r="A47" s="25"/>
      <c r="B47" s="25"/>
      <c r="C47" s="25"/>
      <c r="D47" s="25"/>
      <c r="E47" s="25"/>
      <c r="F47" s="25"/>
      <c r="G47" s="25"/>
      <c r="H47" s="25"/>
      <c r="I47" s="25"/>
      <c r="J47" s="25"/>
      <c r="K47" s="25"/>
      <c r="L47" s="25"/>
      <c r="M47" s="25"/>
      <c r="N47" s="25"/>
      <c r="O47" s="25"/>
      <c r="P47" s="25"/>
      <c r="Q47" s="25"/>
      <c r="R47" s="25"/>
      <c r="S47" s="25"/>
    </row>
    <row r="48" spans="1:33" ht="11.25" customHeight="1">
      <c r="A48" s="25"/>
      <c r="B48" s="25"/>
      <c r="C48" s="25"/>
      <c r="D48" s="25"/>
      <c r="E48" s="25"/>
      <c r="F48" s="25"/>
      <c r="G48" s="25"/>
      <c r="H48" s="25"/>
      <c r="I48" s="25"/>
      <c r="J48" s="25"/>
      <c r="K48" s="25"/>
      <c r="L48" s="25"/>
      <c r="M48" s="25"/>
      <c r="N48" s="25"/>
      <c r="O48" s="25"/>
      <c r="P48" s="25"/>
      <c r="Q48" s="25"/>
      <c r="R48" s="25"/>
      <c r="S48" s="25"/>
    </row>
    <row r="49" spans="1:19" ht="11.25" customHeight="1">
      <c r="A49" s="25"/>
      <c r="B49" s="25"/>
      <c r="C49" s="25"/>
      <c r="D49" s="25"/>
      <c r="E49" s="25"/>
      <c r="F49" s="25"/>
      <c r="G49" s="25"/>
      <c r="H49" s="25"/>
      <c r="I49" s="25"/>
      <c r="J49" s="25"/>
      <c r="K49" s="25"/>
      <c r="L49" s="25"/>
      <c r="M49" s="25"/>
      <c r="N49" s="25"/>
      <c r="O49" s="25"/>
      <c r="P49" s="25"/>
      <c r="Q49" s="25"/>
      <c r="R49" s="25"/>
      <c r="S49" s="25"/>
    </row>
    <row r="50" spans="1:19">
      <c r="A50" s="25"/>
      <c r="B50" s="25"/>
      <c r="C50" s="25"/>
      <c r="D50" s="25"/>
      <c r="E50" s="25"/>
      <c r="F50" s="25"/>
      <c r="G50" s="25"/>
      <c r="H50" s="25"/>
      <c r="I50" s="25"/>
      <c r="J50" s="25"/>
      <c r="K50" s="25"/>
      <c r="L50" s="25"/>
      <c r="M50" s="25"/>
      <c r="N50" s="25"/>
      <c r="O50" s="25"/>
      <c r="P50" s="25"/>
      <c r="Q50" s="25"/>
      <c r="R50" s="25"/>
      <c r="S50" s="25"/>
    </row>
    <row r="51" spans="1:19">
      <c r="A51" s="25"/>
      <c r="B51" s="25"/>
      <c r="C51" s="25"/>
      <c r="D51" s="25"/>
      <c r="E51" s="25"/>
      <c r="F51" s="25"/>
      <c r="G51" s="25"/>
      <c r="H51" s="25"/>
      <c r="I51" s="25"/>
      <c r="J51" s="25"/>
      <c r="K51" s="25"/>
      <c r="L51" s="25"/>
      <c r="M51" s="25"/>
      <c r="N51" s="25"/>
      <c r="O51" s="25"/>
      <c r="P51" s="25"/>
      <c r="Q51" s="25"/>
      <c r="R51" s="25"/>
      <c r="S51" s="25"/>
    </row>
    <row r="52" spans="1:19">
      <c r="A52" s="25"/>
      <c r="B52" s="25"/>
      <c r="C52" s="25"/>
      <c r="D52" s="25"/>
      <c r="E52" s="25"/>
      <c r="F52" s="25"/>
      <c r="G52" s="25"/>
      <c r="H52" s="25"/>
      <c r="I52" s="25"/>
      <c r="J52" s="25"/>
      <c r="K52" s="25"/>
      <c r="L52" s="25"/>
      <c r="M52" s="25"/>
      <c r="N52" s="25"/>
      <c r="O52" s="25"/>
      <c r="P52" s="25"/>
      <c r="Q52" s="25"/>
      <c r="R52" s="25"/>
      <c r="S52" s="25"/>
    </row>
    <row r="53" spans="1:19">
      <c r="A53" s="25"/>
      <c r="B53" s="25"/>
      <c r="C53" s="25"/>
      <c r="D53" s="25"/>
      <c r="E53" s="25"/>
      <c r="F53" s="25"/>
      <c r="G53" s="25"/>
      <c r="H53" s="25"/>
      <c r="I53" s="25"/>
      <c r="J53" s="25"/>
      <c r="K53" s="25"/>
      <c r="L53" s="25"/>
      <c r="M53" s="25"/>
      <c r="N53" s="25"/>
      <c r="O53" s="25"/>
      <c r="P53" s="25"/>
      <c r="Q53" s="25"/>
      <c r="R53" s="25"/>
      <c r="S53" s="25"/>
    </row>
    <row r="54" spans="1:19">
      <c r="A54" s="25"/>
      <c r="B54" s="25"/>
      <c r="C54" s="25"/>
      <c r="D54" s="25"/>
      <c r="E54" s="25"/>
      <c r="F54" s="25"/>
      <c r="G54" s="25"/>
      <c r="H54" s="25"/>
      <c r="I54" s="25"/>
      <c r="J54" s="25"/>
      <c r="K54" s="25"/>
      <c r="L54" s="25"/>
      <c r="M54" s="25"/>
      <c r="N54" s="25"/>
      <c r="O54" s="25"/>
      <c r="P54" s="25"/>
      <c r="Q54" s="25"/>
      <c r="R54" s="25"/>
      <c r="S54" s="25"/>
    </row>
    <row r="55" spans="1:19">
      <c r="A55" s="25"/>
      <c r="B55" s="25"/>
      <c r="C55" s="25"/>
      <c r="D55" s="25"/>
      <c r="E55" s="25"/>
      <c r="F55" s="25"/>
      <c r="G55" s="25"/>
      <c r="H55" s="25"/>
      <c r="I55" s="25"/>
      <c r="J55" s="25"/>
      <c r="K55" s="25"/>
      <c r="L55" s="25"/>
      <c r="M55" s="25"/>
      <c r="N55" s="25"/>
      <c r="O55" s="25"/>
      <c r="P55" s="25"/>
      <c r="Q55" s="25"/>
      <c r="R55" s="25"/>
      <c r="S55" s="25"/>
    </row>
    <row r="56" spans="1:19">
      <c r="A56" s="25"/>
      <c r="B56" s="25"/>
      <c r="C56" s="25"/>
      <c r="D56" s="25"/>
      <c r="E56" s="25"/>
      <c r="F56" s="25"/>
      <c r="G56" s="25"/>
      <c r="H56" s="25"/>
      <c r="I56" s="25"/>
      <c r="J56" s="25"/>
      <c r="K56" s="25"/>
      <c r="L56" s="25"/>
      <c r="M56" s="25"/>
      <c r="N56" s="25"/>
      <c r="O56" s="25"/>
      <c r="P56" s="25"/>
      <c r="Q56" s="25"/>
      <c r="R56" s="25"/>
      <c r="S56" s="25"/>
    </row>
    <row r="57" spans="1:19">
      <c r="A57" s="25"/>
      <c r="B57" s="25"/>
      <c r="C57" s="25"/>
      <c r="D57" s="25"/>
      <c r="E57" s="25"/>
      <c r="F57" s="25"/>
      <c r="G57" s="25"/>
      <c r="H57" s="25"/>
      <c r="I57" s="25"/>
      <c r="J57" s="25"/>
      <c r="K57" s="25"/>
      <c r="L57" s="25"/>
      <c r="M57" s="25"/>
      <c r="N57" s="25"/>
      <c r="O57" s="25"/>
      <c r="P57" s="25"/>
      <c r="Q57" s="25"/>
      <c r="R57" s="25"/>
      <c r="S57" s="25"/>
    </row>
    <row r="58" spans="1:19">
      <c r="A58" s="25"/>
      <c r="B58" s="25"/>
      <c r="C58" s="25"/>
      <c r="D58" s="25"/>
      <c r="E58" s="25"/>
      <c r="F58" s="25"/>
      <c r="G58" s="25"/>
      <c r="H58" s="25"/>
      <c r="I58" s="25"/>
      <c r="J58" s="25"/>
      <c r="K58" s="25"/>
      <c r="L58" s="25"/>
      <c r="M58" s="25"/>
      <c r="N58" s="25"/>
      <c r="O58" s="25"/>
      <c r="P58" s="25"/>
      <c r="Q58" s="25"/>
      <c r="R58" s="25"/>
      <c r="S58" s="25"/>
    </row>
    <row r="59" spans="1:19">
      <c r="A59" s="25"/>
      <c r="B59" s="25"/>
      <c r="C59" s="25"/>
      <c r="D59" s="25"/>
      <c r="E59" s="25"/>
      <c r="F59" s="25"/>
      <c r="G59" s="25"/>
      <c r="H59" s="25"/>
      <c r="I59" s="25"/>
      <c r="J59" s="25"/>
      <c r="K59" s="25"/>
      <c r="L59" s="25"/>
      <c r="M59" s="25"/>
      <c r="N59" s="25"/>
      <c r="O59" s="25"/>
      <c r="P59" s="25"/>
      <c r="Q59" s="25"/>
      <c r="R59" s="25"/>
      <c r="S59" s="25"/>
    </row>
    <row r="60" spans="1:19">
      <c r="A60" s="25"/>
      <c r="B60" s="25"/>
      <c r="C60" s="25"/>
      <c r="D60" s="25"/>
      <c r="E60" s="25"/>
      <c r="F60" s="25"/>
      <c r="G60" s="25"/>
      <c r="H60" s="25"/>
      <c r="I60" s="25"/>
      <c r="J60" s="25"/>
      <c r="K60" s="25"/>
      <c r="L60" s="25"/>
      <c r="M60" s="25"/>
      <c r="N60" s="25"/>
      <c r="O60" s="25"/>
      <c r="P60" s="25"/>
      <c r="Q60" s="25"/>
      <c r="R60" s="25"/>
      <c r="S60" s="25"/>
    </row>
    <row r="61" spans="1:19">
      <c r="A61" s="25"/>
      <c r="B61" s="25"/>
      <c r="C61" s="25"/>
      <c r="D61" s="25"/>
      <c r="E61" s="25"/>
      <c r="F61" s="25"/>
      <c r="G61" s="25"/>
      <c r="H61" s="25"/>
      <c r="I61" s="25"/>
      <c r="J61" s="25"/>
      <c r="K61" s="25"/>
      <c r="L61" s="25"/>
      <c r="M61" s="25"/>
      <c r="N61" s="25"/>
      <c r="O61" s="25"/>
      <c r="P61" s="25"/>
      <c r="Q61" s="25"/>
      <c r="R61" s="25"/>
      <c r="S61" s="25"/>
    </row>
    <row r="62" spans="1:19">
      <c r="A62" s="25"/>
      <c r="B62" s="25"/>
      <c r="C62" s="25"/>
      <c r="D62" s="25"/>
      <c r="E62" s="25"/>
      <c r="F62" s="25"/>
      <c r="G62" s="25"/>
      <c r="H62" s="25"/>
      <c r="I62" s="25"/>
      <c r="J62" s="25"/>
      <c r="K62" s="25"/>
      <c r="L62" s="25"/>
      <c r="M62" s="25"/>
      <c r="N62" s="25"/>
      <c r="O62" s="25"/>
      <c r="P62" s="25"/>
      <c r="Q62" s="25"/>
      <c r="R62" s="25"/>
      <c r="S62" s="25"/>
    </row>
    <row r="63" spans="1:19">
      <c r="A63" s="25"/>
      <c r="B63" s="25"/>
      <c r="C63" s="25"/>
      <c r="D63" s="25"/>
      <c r="E63" s="25"/>
      <c r="F63" s="25"/>
      <c r="G63" s="25"/>
      <c r="H63" s="25"/>
      <c r="I63" s="25"/>
      <c r="J63" s="25"/>
      <c r="K63" s="25"/>
      <c r="L63" s="25"/>
      <c r="M63" s="25"/>
      <c r="N63" s="25"/>
      <c r="O63" s="25"/>
      <c r="P63" s="25"/>
      <c r="Q63" s="25"/>
      <c r="R63" s="25"/>
      <c r="S63" s="25"/>
    </row>
    <row r="64" spans="1:19">
      <c r="A64" s="25"/>
      <c r="B64" s="25"/>
      <c r="C64" s="25"/>
      <c r="D64" s="25"/>
      <c r="E64" s="25"/>
      <c r="F64" s="25"/>
      <c r="G64" s="25"/>
      <c r="H64" s="25"/>
      <c r="I64" s="25"/>
      <c r="J64" s="25"/>
      <c r="K64" s="25"/>
      <c r="L64" s="25"/>
      <c r="M64" s="25"/>
      <c r="N64" s="25"/>
      <c r="O64" s="25"/>
      <c r="P64" s="25"/>
      <c r="Q64" s="25"/>
      <c r="R64" s="25"/>
      <c r="S64" s="25"/>
    </row>
    <row r="65" spans="1:19">
      <c r="A65" s="25"/>
      <c r="B65" s="25"/>
      <c r="C65" s="25"/>
      <c r="D65" s="25"/>
      <c r="E65" s="25"/>
      <c r="F65" s="25"/>
      <c r="G65" s="25"/>
      <c r="H65" s="25"/>
      <c r="I65" s="25"/>
      <c r="J65" s="25"/>
      <c r="K65" s="25"/>
      <c r="L65" s="25"/>
      <c r="M65" s="25"/>
      <c r="N65" s="25"/>
      <c r="O65" s="25"/>
      <c r="P65" s="25"/>
      <c r="Q65" s="25"/>
      <c r="R65" s="25"/>
      <c r="S65" s="25"/>
    </row>
    <row r="66" spans="1:19">
      <c r="A66" s="25"/>
      <c r="B66" s="25"/>
      <c r="C66" s="25"/>
      <c r="D66" s="25"/>
      <c r="E66" s="25"/>
      <c r="F66" s="25"/>
      <c r="G66" s="25"/>
      <c r="H66" s="25"/>
      <c r="I66" s="25"/>
      <c r="J66" s="25"/>
      <c r="K66" s="25"/>
      <c r="L66" s="25"/>
      <c r="M66" s="25"/>
      <c r="N66" s="25"/>
      <c r="O66" s="25"/>
      <c r="P66" s="25"/>
      <c r="Q66" s="25"/>
      <c r="R66" s="25"/>
      <c r="S66" s="25"/>
    </row>
    <row r="67" spans="1:19">
      <c r="A67" s="25"/>
      <c r="B67" s="25"/>
      <c r="C67" s="25"/>
      <c r="D67" s="25"/>
      <c r="E67" s="25"/>
      <c r="F67" s="25"/>
      <c r="G67" s="25"/>
      <c r="H67" s="25"/>
      <c r="I67" s="25"/>
      <c r="J67" s="25"/>
      <c r="K67" s="25"/>
      <c r="L67" s="25"/>
      <c r="M67" s="25"/>
      <c r="N67" s="25"/>
      <c r="O67" s="25"/>
      <c r="P67" s="25"/>
      <c r="Q67" s="25"/>
      <c r="R67" s="25"/>
      <c r="S67" s="25"/>
    </row>
    <row r="68" spans="1:19">
      <c r="A68" s="25"/>
      <c r="B68" s="25"/>
      <c r="C68" s="25"/>
      <c r="D68" s="25"/>
      <c r="E68" s="25"/>
      <c r="F68" s="25"/>
      <c r="G68" s="25"/>
      <c r="H68" s="25"/>
      <c r="I68" s="25"/>
      <c r="J68" s="25"/>
      <c r="K68" s="25"/>
      <c r="L68" s="25"/>
      <c r="M68" s="25"/>
      <c r="N68" s="25"/>
      <c r="O68" s="25"/>
      <c r="P68" s="25"/>
      <c r="Q68" s="25"/>
      <c r="R68" s="25"/>
      <c r="S68" s="25"/>
    </row>
    <row r="69" spans="1:19">
      <c r="A69" s="25"/>
      <c r="B69" s="25"/>
      <c r="C69" s="25"/>
      <c r="D69" s="25"/>
      <c r="E69" s="25"/>
      <c r="F69" s="25"/>
      <c r="G69" s="25"/>
      <c r="H69" s="25"/>
      <c r="I69" s="25"/>
      <c r="J69" s="25"/>
      <c r="K69" s="25"/>
      <c r="L69" s="25"/>
      <c r="M69" s="25"/>
      <c r="N69" s="25"/>
      <c r="O69" s="25"/>
      <c r="P69" s="25"/>
      <c r="Q69" s="25"/>
      <c r="R69" s="25"/>
      <c r="S69" s="25"/>
    </row>
    <row r="70" spans="1:19">
      <c r="A70" s="25"/>
      <c r="B70" s="25"/>
      <c r="C70" s="25"/>
      <c r="D70" s="25"/>
      <c r="E70" s="25"/>
      <c r="F70" s="25"/>
      <c r="G70" s="25"/>
      <c r="H70" s="25"/>
      <c r="I70" s="25"/>
      <c r="J70" s="25"/>
      <c r="K70" s="25"/>
      <c r="L70" s="25"/>
      <c r="M70" s="25"/>
      <c r="N70" s="25"/>
      <c r="O70" s="25"/>
      <c r="P70" s="25"/>
      <c r="Q70" s="25"/>
      <c r="R70" s="25"/>
      <c r="S70" s="25"/>
    </row>
    <row r="71" spans="1:19">
      <c r="A71" s="25"/>
      <c r="B71" s="25"/>
      <c r="C71" s="25"/>
      <c r="D71" s="25"/>
      <c r="E71" s="25"/>
      <c r="F71" s="25"/>
      <c r="G71" s="25"/>
      <c r="H71" s="25"/>
      <c r="I71" s="25"/>
      <c r="J71" s="25"/>
      <c r="K71" s="25"/>
      <c r="L71" s="25"/>
      <c r="M71" s="25"/>
      <c r="N71" s="25"/>
      <c r="O71" s="25"/>
      <c r="P71" s="25"/>
      <c r="Q71" s="25"/>
      <c r="R71" s="25"/>
      <c r="S71" s="25"/>
    </row>
    <row r="72" spans="1:19">
      <c r="A72" s="25"/>
      <c r="B72" s="25"/>
      <c r="C72" s="25"/>
      <c r="D72" s="25"/>
      <c r="E72" s="25"/>
      <c r="F72" s="25"/>
      <c r="G72" s="25"/>
      <c r="H72" s="25"/>
      <c r="I72" s="25"/>
      <c r="J72" s="25"/>
      <c r="K72" s="25"/>
      <c r="L72" s="25"/>
      <c r="M72" s="25"/>
      <c r="N72" s="25"/>
      <c r="O72" s="25"/>
      <c r="P72" s="25"/>
      <c r="Q72" s="25"/>
      <c r="R72" s="25"/>
      <c r="S72" s="25"/>
    </row>
    <row r="73" spans="1:19">
      <c r="A73" s="25"/>
      <c r="B73" s="25"/>
      <c r="C73" s="25"/>
      <c r="D73" s="25"/>
      <c r="E73" s="25"/>
      <c r="F73" s="25"/>
      <c r="G73" s="25"/>
      <c r="H73" s="25"/>
      <c r="I73" s="25"/>
      <c r="J73" s="25"/>
      <c r="K73" s="25"/>
      <c r="L73" s="25"/>
      <c r="M73" s="25"/>
      <c r="N73" s="25"/>
      <c r="O73" s="25"/>
      <c r="P73" s="25"/>
      <c r="Q73" s="25"/>
      <c r="R73" s="25"/>
      <c r="S73" s="25"/>
    </row>
    <row r="74" spans="1:19">
      <c r="A74" s="25"/>
      <c r="B74" s="25"/>
      <c r="C74" s="25"/>
      <c r="D74" s="25"/>
      <c r="E74" s="25"/>
      <c r="F74" s="25"/>
      <c r="G74" s="25"/>
      <c r="H74" s="25"/>
      <c r="I74" s="25"/>
      <c r="J74" s="25"/>
      <c r="K74" s="25"/>
      <c r="L74" s="25"/>
      <c r="M74" s="25"/>
      <c r="N74" s="25"/>
      <c r="O74" s="25"/>
      <c r="P74" s="25"/>
      <c r="Q74" s="25"/>
      <c r="R74" s="25"/>
      <c r="S74" s="25"/>
    </row>
    <row r="75" spans="1:19">
      <c r="A75" s="25"/>
      <c r="B75" s="25"/>
      <c r="C75" s="25"/>
      <c r="D75" s="25"/>
      <c r="E75" s="25"/>
      <c r="F75" s="25"/>
      <c r="G75" s="25"/>
      <c r="H75" s="25"/>
      <c r="I75" s="25"/>
      <c r="J75" s="25"/>
      <c r="K75" s="25"/>
      <c r="L75" s="25"/>
      <c r="M75" s="25"/>
      <c r="N75" s="25"/>
      <c r="O75" s="25"/>
      <c r="P75" s="25"/>
      <c r="Q75" s="25"/>
      <c r="R75" s="25"/>
      <c r="S75" s="25"/>
    </row>
    <row r="76" spans="1:19">
      <c r="A76" s="25"/>
      <c r="B76" s="25"/>
      <c r="C76" s="25"/>
      <c r="D76" s="25"/>
      <c r="E76" s="25"/>
      <c r="F76" s="25"/>
      <c r="G76" s="25"/>
      <c r="H76" s="25"/>
      <c r="I76" s="25"/>
      <c r="J76" s="25"/>
      <c r="K76" s="25"/>
      <c r="L76" s="25"/>
      <c r="M76" s="25"/>
      <c r="N76" s="25"/>
      <c r="O76" s="25"/>
      <c r="P76" s="25"/>
      <c r="Q76" s="25"/>
      <c r="R76" s="25"/>
      <c r="S76" s="25"/>
    </row>
    <row r="77" spans="1:19">
      <c r="A77" s="25"/>
      <c r="B77" s="25"/>
      <c r="C77" s="25"/>
      <c r="D77" s="25"/>
      <c r="E77" s="25"/>
      <c r="F77" s="25"/>
      <c r="G77" s="25"/>
      <c r="H77" s="25"/>
      <c r="I77" s="25"/>
      <c r="J77" s="25"/>
      <c r="K77" s="25"/>
      <c r="L77" s="25"/>
      <c r="M77" s="25"/>
      <c r="N77" s="25"/>
      <c r="O77" s="25"/>
      <c r="P77" s="25"/>
      <c r="Q77" s="25"/>
      <c r="R77" s="25"/>
      <c r="S77" s="25"/>
    </row>
    <row r="78" spans="1:19">
      <c r="A78" s="25"/>
      <c r="B78" s="25"/>
      <c r="C78" s="25"/>
      <c r="D78" s="25"/>
      <c r="E78" s="25"/>
      <c r="F78" s="25"/>
      <c r="G78" s="25"/>
      <c r="H78" s="25"/>
      <c r="I78" s="25"/>
      <c r="J78" s="25"/>
      <c r="K78" s="25"/>
      <c r="L78" s="25"/>
      <c r="M78" s="25"/>
      <c r="N78" s="25"/>
      <c r="O78" s="25"/>
      <c r="P78" s="25"/>
      <c r="Q78" s="25"/>
      <c r="R78" s="25"/>
      <c r="S78" s="25"/>
    </row>
    <row r="79" spans="1:19">
      <c r="A79" s="25"/>
      <c r="B79" s="25"/>
      <c r="C79" s="25"/>
      <c r="D79" s="25"/>
      <c r="E79" s="25"/>
      <c r="F79" s="25"/>
      <c r="G79" s="25"/>
      <c r="H79" s="25"/>
      <c r="I79" s="25"/>
      <c r="J79" s="25"/>
      <c r="K79" s="25"/>
      <c r="L79" s="25"/>
      <c r="M79" s="25"/>
      <c r="N79" s="25"/>
      <c r="O79" s="25"/>
      <c r="P79" s="25"/>
      <c r="Q79" s="25"/>
      <c r="R79" s="25"/>
      <c r="S79" s="25"/>
    </row>
    <row r="80" spans="1:19">
      <c r="A80" s="25"/>
      <c r="B80" s="25"/>
      <c r="C80" s="25"/>
      <c r="D80" s="25"/>
      <c r="E80" s="25"/>
      <c r="F80" s="25"/>
      <c r="G80" s="25"/>
      <c r="H80" s="25"/>
      <c r="I80" s="25"/>
      <c r="J80" s="25"/>
      <c r="K80" s="25"/>
      <c r="L80" s="25"/>
      <c r="M80" s="25"/>
      <c r="N80" s="25"/>
      <c r="O80" s="25"/>
      <c r="P80" s="25"/>
      <c r="Q80" s="25"/>
      <c r="R80" s="25"/>
      <c r="S80" s="25"/>
    </row>
    <row r="81" spans="1:19">
      <c r="A81" s="25"/>
      <c r="B81" s="25"/>
      <c r="C81" s="25"/>
      <c r="D81" s="25"/>
      <c r="E81" s="25"/>
      <c r="F81" s="25"/>
      <c r="G81" s="25"/>
      <c r="H81" s="25"/>
      <c r="I81" s="25"/>
      <c r="J81" s="25"/>
      <c r="K81" s="25"/>
      <c r="L81" s="25"/>
      <c r="M81" s="25"/>
      <c r="N81" s="25"/>
      <c r="O81" s="25"/>
      <c r="P81" s="25"/>
      <c r="Q81" s="25"/>
      <c r="R81" s="25"/>
      <c r="S81" s="25"/>
    </row>
    <row r="82" spans="1:19">
      <c r="A82" s="25"/>
      <c r="B82" s="25"/>
      <c r="C82" s="25"/>
      <c r="D82" s="25"/>
      <c r="E82" s="25"/>
      <c r="F82" s="25"/>
      <c r="G82" s="25"/>
      <c r="H82" s="25"/>
      <c r="I82" s="25"/>
      <c r="J82" s="25"/>
      <c r="K82" s="25"/>
      <c r="L82" s="25"/>
      <c r="M82" s="25"/>
      <c r="N82" s="25"/>
      <c r="O82" s="25"/>
      <c r="P82" s="25"/>
      <c r="Q82" s="25"/>
      <c r="R82" s="25"/>
      <c r="S82" s="25"/>
    </row>
    <row r="83" spans="1:19">
      <c r="A83" s="25"/>
      <c r="B83" s="25"/>
      <c r="C83" s="25"/>
      <c r="D83" s="25"/>
      <c r="E83" s="25"/>
      <c r="F83" s="25"/>
      <c r="G83" s="25"/>
      <c r="H83" s="25"/>
      <c r="I83" s="25"/>
      <c r="J83" s="25"/>
      <c r="K83" s="25"/>
      <c r="L83" s="25"/>
      <c r="M83" s="25"/>
      <c r="N83" s="25"/>
      <c r="O83" s="25"/>
      <c r="P83" s="25"/>
      <c r="Q83" s="25"/>
      <c r="R83" s="25"/>
      <c r="S83" s="25"/>
    </row>
    <row r="84" spans="1:19">
      <c r="A84" s="25"/>
      <c r="B84" s="25"/>
      <c r="C84" s="25"/>
      <c r="D84" s="25"/>
      <c r="E84" s="25"/>
      <c r="F84" s="25"/>
      <c r="G84" s="25"/>
      <c r="H84" s="25"/>
      <c r="I84" s="25"/>
      <c r="J84" s="25"/>
      <c r="K84" s="25"/>
      <c r="L84" s="25"/>
      <c r="M84" s="25"/>
      <c r="N84" s="25"/>
      <c r="O84" s="25"/>
      <c r="P84" s="25"/>
      <c r="Q84" s="25"/>
      <c r="R84" s="25"/>
      <c r="S84" s="25"/>
    </row>
    <row r="85" spans="1:19">
      <c r="A85" s="25"/>
      <c r="B85" s="25"/>
      <c r="C85" s="25"/>
      <c r="D85" s="25"/>
      <c r="E85" s="25"/>
      <c r="F85" s="25"/>
      <c r="G85" s="25"/>
      <c r="H85" s="25"/>
      <c r="I85" s="25"/>
      <c r="J85" s="25"/>
      <c r="K85" s="25"/>
      <c r="L85" s="25"/>
      <c r="M85" s="25"/>
      <c r="N85" s="25"/>
      <c r="O85" s="25"/>
      <c r="P85" s="25"/>
      <c r="Q85" s="25"/>
      <c r="R85" s="25"/>
      <c r="S85" s="25"/>
    </row>
    <row r="86" spans="1:19">
      <c r="A86" s="25"/>
      <c r="B86" s="25"/>
      <c r="C86" s="25"/>
      <c r="D86" s="25"/>
      <c r="E86" s="25"/>
      <c r="F86" s="25"/>
      <c r="G86" s="25"/>
      <c r="H86" s="25"/>
      <c r="I86" s="25"/>
      <c r="J86" s="25"/>
      <c r="K86" s="25"/>
      <c r="L86" s="25"/>
      <c r="M86" s="25"/>
      <c r="N86" s="25"/>
      <c r="O86" s="25"/>
      <c r="P86" s="25"/>
      <c r="Q86" s="25"/>
      <c r="R86" s="25"/>
      <c r="S86" s="25"/>
    </row>
    <row r="87" spans="1:19">
      <c r="A87" s="25"/>
      <c r="B87" s="25"/>
      <c r="C87" s="25"/>
      <c r="D87" s="25"/>
      <c r="E87" s="25"/>
      <c r="F87" s="25"/>
      <c r="G87" s="25"/>
      <c r="H87" s="25"/>
      <c r="I87" s="25"/>
      <c r="J87" s="25"/>
      <c r="K87" s="25"/>
      <c r="L87" s="25"/>
      <c r="M87" s="25"/>
      <c r="N87" s="25"/>
      <c r="O87" s="25"/>
      <c r="P87" s="25"/>
      <c r="Q87" s="25"/>
      <c r="R87" s="25"/>
      <c r="S87" s="25"/>
    </row>
    <row r="88" spans="1:19">
      <c r="A88" s="25"/>
      <c r="B88" s="25"/>
      <c r="C88" s="25"/>
      <c r="D88" s="25"/>
      <c r="E88" s="25"/>
      <c r="F88" s="25"/>
      <c r="G88" s="25"/>
      <c r="H88" s="25"/>
      <c r="I88" s="25"/>
      <c r="J88" s="25"/>
      <c r="K88" s="25"/>
      <c r="L88" s="25"/>
      <c r="M88" s="25"/>
      <c r="N88" s="25"/>
      <c r="O88" s="25"/>
      <c r="P88" s="25"/>
      <c r="Q88" s="25"/>
      <c r="R88" s="25"/>
      <c r="S88" s="25"/>
    </row>
    <row r="89" spans="1:19">
      <c r="A89" s="25"/>
      <c r="B89" s="25"/>
      <c r="C89" s="25"/>
      <c r="D89" s="25"/>
      <c r="E89" s="25"/>
      <c r="F89" s="25"/>
      <c r="G89" s="25"/>
      <c r="H89" s="25"/>
      <c r="I89" s="25"/>
      <c r="J89" s="25"/>
      <c r="K89" s="25"/>
      <c r="L89" s="25"/>
      <c r="M89" s="25"/>
      <c r="N89" s="25"/>
      <c r="O89" s="25"/>
      <c r="P89" s="25"/>
      <c r="Q89" s="25"/>
      <c r="R89" s="25"/>
      <c r="S89" s="25"/>
    </row>
    <row r="90" spans="1:19">
      <c r="A90" s="25"/>
      <c r="B90" s="25"/>
      <c r="C90" s="25"/>
      <c r="D90" s="25"/>
      <c r="E90" s="25"/>
      <c r="F90" s="25"/>
      <c r="G90" s="25"/>
      <c r="H90" s="25"/>
      <c r="I90" s="25"/>
      <c r="J90" s="25"/>
      <c r="K90" s="25"/>
      <c r="L90" s="25"/>
      <c r="M90" s="25"/>
      <c r="N90" s="25"/>
      <c r="O90" s="25"/>
      <c r="P90" s="25"/>
      <c r="Q90" s="25"/>
      <c r="R90" s="25"/>
      <c r="S90" s="25"/>
    </row>
    <row r="91" spans="1:19">
      <c r="A91" s="25"/>
      <c r="B91" s="25"/>
      <c r="C91" s="25"/>
      <c r="D91" s="25"/>
      <c r="E91" s="25"/>
      <c r="F91" s="25"/>
      <c r="G91" s="25"/>
      <c r="H91" s="25"/>
      <c r="I91" s="25"/>
      <c r="J91" s="25"/>
      <c r="K91" s="25"/>
      <c r="L91" s="25"/>
      <c r="M91" s="25"/>
      <c r="N91" s="25"/>
      <c r="O91" s="25"/>
      <c r="P91" s="25"/>
      <c r="Q91" s="25"/>
      <c r="R91" s="25"/>
      <c r="S91" s="25"/>
    </row>
    <row r="92" spans="1:19">
      <c r="A92" s="25"/>
      <c r="B92" s="25"/>
      <c r="C92" s="25"/>
      <c r="D92" s="25"/>
      <c r="E92" s="25"/>
      <c r="F92" s="25"/>
      <c r="G92" s="25"/>
      <c r="H92" s="25"/>
      <c r="I92" s="25"/>
      <c r="J92" s="25"/>
      <c r="K92" s="25"/>
      <c r="L92" s="25"/>
      <c r="M92" s="25"/>
      <c r="N92" s="25"/>
      <c r="O92" s="25"/>
      <c r="P92" s="25"/>
      <c r="Q92" s="25"/>
      <c r="R92" s="25"/>
      <c r="S92" s="25"/>
    </row>
    <row r="93" spans="1:19">
      <c r="A93" s="25"/>
      <c r="B93" s="25"/>
      <c r="C93" s="25"/>
      <c r="D93" s="25"/>
      <c r="E93" s="25"/>
      <c r="F93" s="25"/>
      <c r="G93" s="25"/>
      <c r="H93" s="25"/>
      <c r="I93" s="25"/>
      <c r="J93" s="25"/>
      <c r="K93" s="25"/>
      <c r="L93" s="25"/>
      <c r="M93" s="25"/>
      <c r="N93" s="25"/>
      <c r="O93" s="25"/>
      <c r="P93" s="25"/>
      <c r="Q93" s="25"/>
      <c r="R93" s="25"/>
      <c r="S93" s="25"/>
    </row>
    <row r="94" spans="1:19">
      <c r="A94" s="25"/>
      <c r="B94" s="25"/>
      <c r="C94" s="25"/>
      <c r="D94" s="25"/>
      <c r="E94" s="25"/>
      <c r="F94" s="25"/>
      <c r="G94" s="25"/>
      <c r="H94" s="25"/>
      <c r="I94" s="25"/>
      <c r="J94" s="25"/>
      <c r="K94" s="25"/>
      <c r="L94" s="25"/>
      <c r="M94" s="25"/>
      <c r="N94" s="25"/>
      <c r="O94" s="25"/>
      <c r="P94" s="25"/>
      <c r="Q94" s="25"/>
      <c r="R94" s="25"/>
      <c r="S94" s="25"/>
    </row>
    <row r="95" spans="1:19">
      <c r="A95" s="25"/>
      <c r="B95" s="25"/>
      <c r="C95" s="25"/>
      <c r="D95" s="25"/>
      <c r="E95" s="25"/>
      <c r="F95" s="25"/>
      <c r="G95" s="25"/>
      <c r="H95" s="25"/>
      <c r="I95" s="25"/>
      <c r="J95" s="25"/>
      <c r="K95" s="25"/>
      <c r="L95" s="25"/>
      <c r="M95" s="25"/>
      <c r="N95" s="25"/>
      <c r="O95" s="25"/>
      <c r="P95" s="25"/>
      <c r="Q95" s="25"/>
      <c r="R95" s="25"/>
      <c r="S95" s="25"/>
    </row>
    <row r="96" spans="1:19">
      <c r="A96" s="25"/>
      <c r="B96" s="25"/>
      <c r="C96" s="25"/>
      <c r="D96" s="25"/>
      <c r="E96" s="25"/>
      <c r="F96" s="25"/>
      <c r="G96" s="25"/>
      <c r="H96" s="25"/>
      <c r="I96" s="25"/>
      <c r="J96" s="25"/>
      <c r="K96" s="25"/>
      <c r="L96" s="25"/>
      <c r="M96" s="25"/>
      <c r="N96" s="25"/>
      <c r="O96" s="25"/>
      <c r="P96" s="25"/>
      <c r="Q96" s="25"/>
      <c r="R96" s="25"/>
      <c r="S96" s="25"/>
    </row>
    <row r="97" spans="1:19">
      <c r="A97" s="25"/>
      <c r="B97" s="25"/>
      <c r="C97" s="25"/>
      <c r="D97" s="25"/>
      <c r="E97" s="25"/>
      <c r="F97" s="25"/>
      <c r="G97" s="25"/>
      <c r="H97" s="25"/>
      <c r="I97" s="25"/>
      <c r="J97" s="25"/>
      <c r="K97" s="25"/>
      <c r="L97" s="25"/>
      <c r="M97" s="25"/>
      <c r="N97" s="25"/>
      <c r="O97" s="25"/>
      <c r="P97" s="25"/>
      <c r="Q97" s="25"/>
      <c r="R97" s="25"/>
      <c r="S97" s="25"/>
    </row>
    <row r="98" spans="1:19">
      <c r="A98" s="25"/>
      <c r="B98" s="25"/>
      <c r="C98" s="25"/>
      <c r="D98" s="25"/>
      <c r="E98" s="25"/>
      <c r="F98" s="25"/>
      <c r="G98" s="25"/>
      <c r="H98" s="25"/>
      <c r="I98" s="25"/>
      <c r="J98" s="25"/>
      <c r="K98" s="25"/>
      <c r="L98" s="25"/>
      <c r="M98" s="25"/>
      <c r="N98" s="25"/>
      <c r="O98" s="25"/>
      <c r="P98" s="25"/>
      <c r="Q98" s="25"/>
      <c r="R98" s="25"/>
      <c r="S98" s="25"/>
    </row>
    <row r="99" spans="1:19">
      <c r="A99" s="25"/>
      <c r="B99" s="25"/>
      <c r="C99" s="25"/>
      <c r="D99" s="25"/>
      <c r="E99" s="25"/>
      <c r="F99" s="25"/>
      <c r="G99" s="25"/>
      <c r="H99" s="25"/>
      <c r="I99" s="25"/>
      <c r="J99" s="25"/>
      <c r="K99" s="25"/>
      <c r="L99" s="25"/>
      <c r="M99" s="25"/>
      <c r="N99" s="25"/>
      <c r="O99" s="25"/>
      <c r="P99" s="25"/>
      <c r="Q99" s="25"/>
      <c r="R99" s="25"/>
      <c r="S99" s="25"/>
    </row>
  </sheetData>
  <mergeCells count="16">
    <mergeCell ref="B25:C25"/>
    <mergeCell ref="R44:S44"/>
    <mergeCell ref="T44:U44"/>
    <mergeCell ref="F23:F24"/>
    <mergeCell ref="G23:G24"/>
    <mergeCell ref="H23:H24"/>
    <mergeCell ref="I23:I24"/>
    <mergeCell ref="B3:O3"/>
    <mergeCell ref="D17:S17"/>
    <mergeCell ref="E20:J20"/>
    <mergeCell ref="K20:Q20"/>
    <mergeCell ref="R20:S20"/>
    <mergeCell ref="B7:S7"/>
    <mergeCell ref="B11:S11"/>
    <mergeCell ref="B13:S13"/>
    <mergeCell ref="B9:S9"/>
  </mergeCells>
  <hyperlinks>
    <hyperlink ref="B3" location="Contents!A1" display="Back to index page" xr:uid="{02D97C58-29D0-4FE5-8806-EBD34D562D9B}"/>
    <hyperlink ref="B3:O3" location="CONTENTS!A1" display="Back to contents page" xr:uid="{D6657094-6FF5-4DB6-B23B-B2E29BFCA636}"/>
  </hyperlinks>
  <pageMargins left="0.7" right="0.7" top="0.75" bottom="0.75" header="0.3" footer="0.3"/>
  <pageSetup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FC68C-DFB6-4CEB-B014-35E6D28A2019}">
  <sheetPr>
    <tabColor rgb="FF007272"/>
  </sheetPr>
  <dimension ref="A1:P130"/>
  <sheetViews>
    <sheetView showGridLines="0" showRowColHeaders="0" zoomScaleNormal="100" workbookViewId="0"/>
  </sheetViews>
  <sheetFormatPr baseColWidth="10" defaultColWidth="22.42578125" defaultRowHeight="15"/>
  <cols>
    <col min="1" max="1" width="2.5703125" style="6" customWidth="1"/>
    <col min="2" max="2" width="5.140625" style="6" customWidth="1"/>
    <col min="3" max="3" width="45.7109375" style="6" customWidth="1"/>
    <col min="4" max="4" width="56" style="6" customWidth="1"/>
    <col min="5" max="9" width="31" style="6" customWidth="1"/>
    <col min="10" max="10" width="26.42578125" style="6" customWidth="1"/>
    <col min="11" max="16384" width="22.42578125" style="6"/>
  </cols>
  <sheetData>
    <row r="1" spans="1:16" ht="11.25" customHeight="1"/>
    <row r="2" spans="1:16" ht="5.25" customHeight="1"/>
    <row r="3" spans="1:16" ht="12.75" customHeight="1">
      <c r="B3" s="2373" t="s">
        <v>280</v>
      </c>
      <c r="C3" s="2373"/>
      <c r="D3" s="2373"/>
      <c r="E3" s="2373"/>
      <c r="F3" s="2373"/>
      <c r="G3" s="2373"/>
      <c r="H3" s="2373"/>
      <c r="I3" s="2373"/>
      <c r="J3" s="2373"/>
      <c r="K3" s="2373"/>
      <c r="L3" s="2373"/>
      <c r="M3" s="2373"/>
      <c r="N3" s="2373"/>
      <c r="O3" s="2373"/>
      <c r="P3" s="2373"/>
    </row>
    <row r="4" spans="1:16" ht="5.25" customHeight="1"/>
    <row r="5" spans="1:16" s="1041" customFormat="1" ht="15.75">
      <c r="A5" s="7"/>
      <c r="B5" s="969" t="s">
        <v>1855</v>
      </c>
      <c r="C5" s="969"/>
    </row>
    <row r="6" spans="1:16" s="1041" customFormat="1" ht="11.25" customHeight="1">
      <c r="A6" s="7"/>
      <c r="B6" s="969"/>
      <c r="C6" s="969"/>
    </row>
    <row r="7" spans="1:16" s="1041" customFormat="1" ht="22.5" customHeight="1">
      <c r="A7" s="7"/>
      <c r="B7" s="2399" t="s">
        <v>2603</v>
      </c>
      <c r="C7" s="2382"/>
      <c r="D7" s="2382"/>
      <c r="E7" s="2382"/>
      <c r="F7" s="2382"/>
      <c r="G7" s="2382"/>
      <c r="H7" s="2382"/>
      <c r="I7" s="2382"/>
    </row>
    <row r="8" spans="1:16" s="1041" customFormat="1" ht="6.2" customHeight="1">
      <c r="A8" s="7"/>
      <c r="B8" s="178"/>
      <c r="C8" s="178"/>
      <c r="D8" s="178"/>
      <c r="E8" s="178"/>
      <c r="F8" s="178"/>
      <c r="G8" s="178"/>
      <c r="H8" s="178"/>
    </row>
    <row r="9" spans="1:16" s="1041" customFormat="1" ht="11.25" customHeight="1">
      <c r="A9" s="7"/>
      <c r="B9" s="2399" t="s">
        <v>2397</v>
      </c>
      <c r="C9" s="2382"/>
      <c r="D9" s="2382"/>
      <c r="E9" s="2382"/>
      <c r="F9" s="2382"/>
      <c r="G9" s="2382"/>
      <c r="H9" s="2382"/>
      <c r="I9" s="2382"/>
    </row>
    <row r="10" spans="1:16" s="1041" customFormat="1" ht="6.2" customHeight="1">
      <c r="A10" s="7"/>
      <c r="C10" s="178"/>
      <c r="D10" s="178"/>
      <c r="E10" s="178"/>
      <c r="F10" s="178"/>
      <c r="G10" s="178"/>
      <c r="H10" s="178"/>
    </row>
    <row r="11" spans="1:16" s="1041" customFormat="1" ht="11.25" customHeight="1">
      <c r="A11" s="7"/>
      <c r="B11" s="2399" t="s">
        <v>3103</v>
      </c>
      <c r="C11" s="2382"/>
      <c r="D11" s="2382"/>
      <c r="E11" s="2382"/>
      <c r="F11" s="2382"/>
      <c r="G11" s="2382"/>
      <c r="H11" s="2382"/>
      <c r="I11" s="2382"/>
    </row>
    <row r="12" spans="1:16" s="1041" customFormat="1" ht="11.25" customHeight="1">
      <c r="A12" s="7"/>
      <c r="B12" s="178"/>
      <c r="C12" s="178"/>
      <c r="D12" s="178"/>
      <c r="E12" s="178"/>
      <c r="F12" s="178"/>
      <c r="G12" s="178"/>
      <c r="H12" s="178"/>
    </row>
    <row r="13" spans="1:16" s="1044" customFormat="1" ht="11.25">
      <c r="A13" s="12"/>
      <c r="B13" s="1342" t="s">
        <v>2662</v>
      </c>
      <c r="C13" s="1062"/>
    </row>
    <row r="14" spans="1:16" s="85" customFormat="1" ht="11.25">
      <c r="A14" s="25"/>
      <c r="B14" s="690"/>
      <c r="C14" s="1063" t="s">
        <v>292</v>
      </c>
      <c r="D14" s="1063" t="s">
        <v>294</v>
      </c>
      <c r="E14" s="1063" t="s">
        <v>296</v>
      </c>
      <c r="F14" s="1063" t="s">
        <v>298</v>
      </c>
      <c r="G14" s="1063" t="s">
        <v>303</v>
      </c>
      <c r="H14" s="1063" t="s">
        <v>310</v>
      </c>
      <c r="I14" s="1063" t="s">
        <v>312</v>
      </c>
      <c r="J14" s="25"/>
    </row>
    <row r="15" spans="1:16" s="85" customFormat="1" ht="11.25" customHeight="1">
      <c r="A15" s="25"/>
      <c r="B15" s="481"/>
      <c r="C15" s="1070"/>
      <c r="D15" s="1070"/>
      <c r="E15" s="250" t="s">
        <v>1856</v>
      </c>
      <c r="F15" s="1070"/>
      <c r="G15" s="1070"/>
      <c r="H15" s="1070"/>
      <c r="I15" s="1070"/>
      <c r="J15" s="25"/>
    </row>
    <row r="16" spans="1:16" s="85" customFormat="1" ht="11.25" customHeight="1">
      <c r="A16" s="25"/>
      <c r="B16" s="1377"/>
      <c r="C16" s="1363" t="s">
        <v>1857</v>
      </c>
      <c r="D16" s="1379" t="s">
        <v>2376</v>
      </c>
      <c r="E16" s="1379" t="s">
        <v>1858</v>
      </c>
      <c r="F16" s="1379" t="s">
        <v>1859</v>
      </c>
      <c r="G16" s="1379" t="s">
        <v>1860</v>
      </c>
      <c r="H16" s="1379" t="s">
        <v>1861</v>
      </c>
      <c r="I16" s="1379" t="s">
        <v>1862</v>
      </c>
      <c r="J16" s="25"/>
      <c r="K16" s="1596"/>
      <c r="L16" s="1596"/>
    </row>
    <row r="17" spans="1:10" s="85" customFormat="1" ht="11.25" customHeight="1">
      <c r="A17" s="25"/>
      <c r="B17" s="30">
        <v>1</v>
      </c>
      <c r="C17" s="1076" t="s">
        <v>1863</v>
      </c>
      <c r="D17" s="2291" t="s">
        <v>3096</v>
      </c>
      <c r="E17" s="16">
        <v>76838.143965139898</v>
      </c>
      <c r="F17" s="1594" t="s">
        <v>2383</v>
      </c>
      <c r="G17" s="1594">
        <v>2025</v>
      </c>
      <c r="H17" s="1603">
        <v>-91.433075490509282</v>
      </c>
      <c r="I17" s="1065"/>
      <c r="J17" s="25"/>
    </row>
    <row r="18" spans="1:10" s="85" customFormat="1" ht="11.25" customHeight="1">
      <c r="A18" s="25"/>
      <c r="B18" s="30">
        <v>2</v>
      </c>
      <c r="C18" s="1076" t="s">
        <v>1864</v>
      </c>
      <c r="D18" s="1177" t="s">
        <v>3097</v>
      </c>
      <c r="E18" s="16">
        <v>37585.973261370003</v>
      </c>
      <c r="F18" s="1594"/>
      <c r="G18" s="1594"/>
      <c r="H18" s="1603"/>
      <c r="I18" s="1065"/>
      <c r="J18" s="25"/>
    </row>
    <row r="19" spans="1:10" s="85" customFormat="1" ht="11.25" customHeight="1">
      <c r="A19" s="25"/>
      <c r="B19" s="30">
        <v>3</v>
      </c>
      <c r="C19" s="1076" t="s">
        <v>1865</v>
      </c>
      <c r="D19" s="1177" t="s">
        <v>3098</v>
      </c>
      <c r="E19" s="16">
        <v>7250.38365368</v>
      </c>
      <c r="F19" s="1594" t="s">
        <v>2384</v>
      </c>
      <c r="G19" s="1594">
        <v>2025</v>
      </c>
      <c r="H19" s="1603">
        <v>32.075055187637979</v>
      </c>
      <c r="I19" s="1065"/>
      <c r="J19" s="25"/>
    </row>
    <row r="20" spans="1:10" s="85" customFormat="1" ht="11.25" customHeight="1">
      <c r="A20" s="25"/>
      <c r="B20" s="30">
        <v>4</v>
      </c>
      <c r="C20" s="783" t="s">
        <v>1866</v>
      </c>
      <c r="D20" s="1177" t="s">
        <v>3099</v>
      </c>
      <c r="E20" s="16">
        <v>471.25317097999999</v>
      </c>
      <c r="F20" s="1594" t="s">
        <v>2385</v>
      </c>
      <c r="G20" s="1594">
        <v>2025</v>
      </c>
      <c r="H20" s="1603">
        <v>-15.512178245427718</v>
      </c>
      <c r="I20" s="1065"/>
      <c r="J20" s="25"/>
    </row>
    <row r="21" spans="1:10" s="355" customFormat="1" ht="11.25" customHeight="1">
      <c r="A21" s="3"/>
      <c r="B21" s="30">
        <v>5</v>
      </c>
      <c r="C21" s="244" t="s">
        <v>1867</v>
      </c>
      <c r="D21" s="1177" t="s">
        <v>3100</v>
      </c>
      <c r="E21" s="16">
        <v>70271.772150850011</v>
      </c>
      <c r="F21" s="1594"/>
      <c r="G21" s="1594"/>
      <c r="H21" s="1603"/>
      <c r="I21" s="1065"/>
      <c r="J21" s="25"/>
    </row>
    <row r="22" spans="1:10" s="85" customFormat="1" ht="11.25" customHeight="1">
      <c r="A22" s="25"/>
      <c r="B22" s="30">
        <v>6</v>
      </c>
      <c r="C22" s="783" t="s">
        <v>1868</v>
      </c>
      <c r="D22" s="1177" t="s">
        <v>3101</v>
      </c>
      <c r="E22" s="16">
        <v>951.09092378000003</v>
      </c>
      <c r="F22" s="1594"/>
      <c r="G22" s="247"/>
      <c r="H22" s="1603"/>
      <c r="I22" s="1065"/>
      <c r="J22" s="25"/>
    </row>
    <row r="23" spans="1:10" s="85" customFormat="1" ht="11.25" customHeight="1">
      <c r="A23" s="25"/>
      <c r="B23" s="30">
        <v>7</v>
      </c>
      <c r="C23" s="783" t="s">
        <v>1869</v>
      </c>
      <c r="D23" s="1177" t="s">
        <v>3102</v>
      </c>
      <c r="E23" s="16">
        <v>4474.5728955699997</v>
      </c>
      <c r="F23" s="1594" t="s">
        <v>2386</v>
      </c>
      <c r="G23" s="1594">
        <v>2025</v>
      </c>
      <c r="H23" s="1603">
        <v>346.22798414556115</v>
      </c>
      <c r="I23" s="1065"/>
      <c r="J23" s="25"/>
    </row>
    <row r="24" spans="1:10" s="85" customFormat="1" ht="11.25" customHeight="1">
      <c r="A24" s="25"/>
      <c r="B24" s="30">
        <v>8</v>
      </c>
      <c r="C24" s="783" t="s">
        <v>1870</v>
      </c>
      <c r="D24" s="1177">
        <v>20</v>
      </c>
      <c r="E24" s="16">
        <v>2357.9662218899998</v>
      </c>
      <c r="F24" s="1594" t="s">
        <v>2386</v>
      </c>
      <c r="G24" s="1594">
        <v>2025</v>
      </c>
      <c r="H24" s="1603">
        <v>-89.104761836889196</v>
      </c>
      <c r="I24" s="1065"/>
      <c r="J24" s="25"/>
    </row>
    <row r="25" spans="1:10" s="85" customFormat="1" ht="11.25" customHeight="1">
      <c r="A25" s="25"/>
      <c r="B25" s="1456">
        <v>9</v>
      </c>
      <c r="C25" s="1457" t="s">
        <v>2377</v>
      </c>
      <c r="D25" s="2292"/>
      <c r="E25" s="1472">
        <v>214446.67370442001</v>
      </c>
      <c r="F25" s="1595" t="s">
        <v>2387</v>
      </c>
      <c r="G25" s="1595">
        <v>2025</v>
      </c>
      <c r="H25" s="1604">
        <v>-52.445160862354889</v>
      </c>
      <c r="I25" s="1458"/>
      <c r="J25" s="25"/>
    </row>
    <row r="26" spans="1:10" s="85" customFormat="1" ht="6" customHeight="1">
      <c r="A26" s="25"/>
      <c r="B26" s="30"/>
      <c r="C26" s="783"/>
      <c r="D26" s="247"/>
      <c r="E26" s="1065"/>
      <c r="F26" s="1065"/>
      <c r="G26" s="1065"/>
      <c r="H26" s="1065"/>
      <c r="I26" s="1065"/>
      <c r="J26" s="25"/>
    </row>
    <row r="27" spans="1:10" s="85" customFormat="1" ht="11.25">
      <c r="A27" s="25"/>
      <c r="B27" s="359" t="s">
        <v>2398</v>
      </c>
      <c r="D27" s="25"/>
      <c r="E27" s="25"/>
      <c r="F27" s="25"/>
      <c r="G27" s="25"/>
      <c r="H27" s="25"/>
      <c r="I27" s="25"/>
      <c r="J27" s="25"/>
    </row>
    <row r="28" spans="1:10" s="85" customFormat="1" ht="11.25">
      <c r="A28" s="25"/>
      <c r="B28" s="359" t="s">
        <v>2399</v>
      </c>
      <c r="D28" s="25"/>
      <c r="E28" s="1800"/>
      <c r="F28" s="25"/>
      <c r="G28" s="25"/>
      <c r="H28" s="25"/>
      <c r="I28" s="25"/>
      <c r="J28" s="25"/>
    </row>
    <row r="29" spans="1:10" s="85" customFormat="1" ht="11.25">
      <c r="A29" s="25"/>
      <c r="D29" s="25"/>
      <c r="E29" s="25"/>
      <c r="F29" s="25"/>
      <c r="G29" s="25"/>
      <c r="H29" s="25"/>
      <c r="I29" s="25"/>
      <c r="J29" s="25"/>
    </row>
    <row r="30" spans="1:10" s="85" customFormat="1" ht="11.25">
      <c r="A30" s="25"/>
      <c r="B30" s="359"/>
      <c r="D30" s="25"/>
      <c r="E30" s="25"/>
      <c r="F30" s="25"/>
      <c r="G30" s="25"/>
      <c r="H30" s="25"/>
      <c r="I30" s="25"/>
      <c r="J30" s="25"/>
    </row>
    <row r="31" spans="1:10" s="85" customFormat="1" ht="11.25" customHeight="1">
      <c r="A31" s="25"/>
      <c r="B31" s="481"/>
      <c r="C31" s="1066"/>
      <c r="D31" s="1066"/>
      <c r="E31" s="1066"/>
      <c r="F31" s="2650" t="s">
        <v>1871</v>
      </c>
      <c r="G31" s="31"/>
      <c r="H31" s="31"/>
      <c r="I31" s="25"/>
      <c r="J31" s="25"/>
    </row>
    <row r="32" spans="1:10" s="85" customFormat="1" ht="11.25" customHeight="1">
      <c r="A32" s="25"/>
      <c r="B32" s="25"/>
      <c r="C32" s="359" t="s">
        <v>1872</v>
      </c>
      <c r="D32" s="2520" t="s">
        <v>1873</v>
      </c>
      <c r="E32" s="2520"/>
      <c r="F32" s="2651"/>
      <c r="G32" s="31"/>
      <c r="H32" s="31"/>
      <c r="I32" s="25"/>
      <c r="J32" s="25"/>
    </row>
    <row r="33" spans="1:10" s="85" customFormat="1" ht="11.25" customHeight="1">
      <c r="A33" s="25"/>
      <c r="B33" s="1377"/>
      <c r="C33" s="1459" t="s">
        <v>1874</v>
      </c>
      <c r="D33" s="1460" t="s">
        <v>1875</v>
      </c>
      <c r="E33" s="1460" t="s">
        <v>1876</v>
      </c>
      <c r="F33" s="2652"/>
      <c r="G33" s="1067"/>
      <c r="H33" s="1067"/>
      <c r="I33" s="25"/>
      <c r="J33" s="25"/>
    </row>
    <row r="34" spans="1:10" s="85" customFormat="1" ht="11.25" customHeight="1">
      <c r="A34" s="25"/>
      <c r="B34" s="1173"/>
      <c r="C34" s="1173" t="s">
        <v>1867</v>
      </c>
      <c r="D34" s="1174" t="s">
        <v>1877</v>
      </c>
      <c r="E34" s="1174">
        <v>301</v>
      </c>
      <c r="F34" s="2653" t="s">
        <v>1878</v>
      </c>
      <c r="G34" s="359"/>
      <c r="H34" s="359"/>
      <c r="I34" s="25"/>
      <c r="J34" s="25"/>
    </row>
    <row r="35" spans="1:10" s="85" customFormat="1" ht="11.25" customHeight="1">
      <c r="A35" s="25"/>
      <c r="B35" s="359"/>
      <c r="C35" s="359" t="s">
        <v>1867</v>
      </c>
      <c r="D35" s="1175" t="s">
        <v>1877</v>
      </c>
      <c r="E35" s="1175">
        <v>3011</v>
      </c>
      <c r="F35" s="2438"/>
      <c r="G35" s="359"/>
      <c r="H35" s="359"/>
      <c r="I35" s="25"/>
      <c r="J35" s="25"/>
    </row>
    <row r="36" spans="1:10" s="85" customFormat="1" ht="11.25" customHeight="1">
      <c r="A36" s="25"/>
      <c r="B36" s="359"/>
      <c r="C36" s="359" t="s">
        <v>1867</v>
      </c>
      <c r="D36" s="1175" t="s">
        <v>1877</v>
      </c>
      <c r="E36" s="1175">
        <v>3012</v>
      </c>
      <c r="F36" s="2438"/>
      <c r="G36" s="359"/>
      <c r="H36" s="359"/>
      <c r="I36" s="25"/>
      <c r="J36" s="25"/>
    </row>
    <row r="37" spans="1:10" s="85" customFormat="1" ht="11.25" customHeight="1">
      <c r="A37" s="25"/>
      <c r="B37" s="359"/>
      <c r="C37" s="359" t="s">
        <v>1867</v>
      </c>
      <c r="D37" s="1175" t="s">
        <v>1877</v>
      </c>
      <c r="E37" s="1175">
        <v>3315</v>
      </c>
      <c r="F37" s="2438"/>
      <c r="G37" s="359"/>
      <c r="H37" s="359"/>
      <c r="I37" s="25"/>
      <c r="J37" s="25"/>
    </row>
    <row r="38" spans="1:10" s="85" customFormat="1" ht="11.25" customHeight="1">
      <c r="A38" s="25"/>
      <c r="B38" s="359"/>
      <c r="C38" s="359" t="s">
        <v>1867</v>
      </c>
      <c r="D38" s="1175" t="s">
        <v>1877</v>
      </c>
      <c r="E38" s="1175">
        <v>50</v>
      </c>
      <c r="F38" s="2438"/>
      <c r="G38" s="359"/>
      <c r="H38" s="359"/>
      <c r="I38" s="25"/>
      <c r="J38" s="25"/>
    </row>
    <row r="39" spans="1:10" s="85" customFormat="1" ht="11.25" customHeight="1">
      <c r="A39" s="25"/>
      <c r="B39" s="359"/>
      <c r="C39" s="359" t="s">
        <v>1867</v>
      </c>
      <c r="D39" s="1175" t="s">
        <v>1877</v>
      </c>
      <c r="E39" s="1175">
        <v>501</v>
      </c>
      <c r="F39" s="2438"/>
      <c r="G39" s="359"/>
      <c r="H39" s="359"/>
      <c r="I39" s="25"/>
      <c r="J39" s="25"/>
    </row>
    <row r="40" spans="1:10" s="85" customFormat="1" ht="11.25" customHeight="1">
      <c r="A40" s="25"/>
      <c r="B40" s="359"/>
      <c r="C40" s="359" t="s">
        <v>1867</v>
      </c>
      <c r="D40" s="1175" t="s">
        <v>1877</v>
      </c>
      <c r="E40" s="1175">
        <v>5010</v>
      </c>
      <c r="F40" s="2438"/>
      <c r="G40" s="359"/>
      <c r="H40" s="359"/>
      <c r="I40" s="25"/>
      <c r="J40" s="25"/>
    </row>
    <row r="41" spans="1:10" s="85" customFormat="1" ht="11.25" customHeight="1">
      <c r="A41" s="25"/>
      <c r="B41" s="359"/>
      <c r="C41" s="359" t="s">
        <v>1867</v>
      </c>
      <c r="D41" s="1175" t="s">
        <v>1877</v>
      </c>
      <c r="E41" s="1175">
        <v>502</v>
      </c>
      <c r="F41" s="2438"/>
      <c r="G41" s="359"/>
      <c r="H41" s="359"/>
      <c r="I41" s="25"/>
      <c r="J41" s="25"/>
    </row>
    <row r="42" spans="1:10" s="85" customFormat="1" ht="11.25" customHeight="1">
      <c r="A42" s="25"/>
      <c r="B42" s="359"/>
      <c r="C42" s="359" t="s">
        <v>1867</v>
      </c>
      <c r="D42" s="1175" t="s">
        <v>1877</v>
      </c>
      <c r="E42" s="1175">
        <v>5020</v>
      </c>
      <c r="F42" s="2438"/>
      <c r="G42" s="359"/>
      <c r="H42" s="359"/>
      <c r="I42" s="25"/>
      <c r="J42" s="25"/>
    </row>
    <row r="43" spans="1:10" s="85" customFormat="1" ht="11.25" customHeight="1">
      <c r="A43" s="25"/>
      <c r="B43" s="359"/>
      <c r="C43" s="359" t="s">
        <v>1867</v>
      </c>
      <c r="D43" s="1175" t="s">
        <v>1877</v>
      </c>
      <c r="E43" s="1175">
        <v>5222</v>
      </c>
      <c r="F43" s="2438"/>
      <c r="G43" s="359"/>
      <c r="H43" s="359"/>
      <c r="I43" s="25"/>
      <c r="J43" s="25"/>
    </row>
    <row r="44" spans="1:10" s="85" customFormat="1" ht="11.25" customHeight="1">
      <c r="A44" s="25"/>
      <c r="B44" s="359"/>
      <c r="C44" s="359" t="s">
        <v>1867</v>
      </c>
      <c r="D44" s="1175" t="s">
        <v>1877</v>
      </c>
      <c r="E44" s="1175">
        <v>5224</v>
      </c>
      <c r="F44" s="2438"/>
      <c r="G44" s="359"/>
      <c r="H44" s="359"/>
      <c r="I44" s="25"/>
      <c r="J44" s="25"/>
    </row>
    <row r="45" spans="1:10" s="85" customFormat="1" ht="11.25" customHeight="1">
      <c r="A45" s="25"/>
      <c r="B45" s="1459"/>
      <c r="C45" s="1459" t="s">
        <v>1867</v>
      </c>
      <c r="D45" s="1460" t="s">
        <v>1877</v>
      </c>
      <c r="E45" s="1460">
        <v>5229</v>
      </c>
      <c r="F45" s="2433"/>
      <c r="G45" s="359"/>
      <c r="H45" s="359"/>
      <c r="I45" s="25"/>
      <c r="J45" s="25"/>
    </row>
    <row r="46" spans="1:10" s="85" customFormat="1" ht="11.25" customHeight="1">
      <c r="A46" s="25"/>
      <c r="B46" s="359"/>
      <c r="C46" s="1173" t="s">
        <v>1863</v>
      </c>
      <c r="D46" s="1174" t="s">
        <v>1879</v>
      </c>
      <c r="E46" s="1174">
        <v>27</v>
      </c>
      <c r="F46" s="2646" t="s">
        <v>1880</v>
      </c>
      <c r="G46" s="359"/>
      <c r="H46" s="25"/>
      <c r="I46" s="25"/>
      <c r="J46" s="25"/>
    </row>
    <row r="47" spans="1:10" s="85" customFormat="1" ht="11.25" customHeight="1">
      <c r="A47" s="25"/>
      <c r="B47" s="359"/>
      <c r="C47" s="359" t="s">
        <v>1863</v>
      </c>
      <c r="D47" s="1175" t="s">
        <v>1879</v>
      </c>
      <c r="E47" s="1175">
        <v>2712</v>
      </c>
      <c r="F47" s="2647"/>
      <c r="G47" s="359"/>
      <c r="H47" s="25"/>
      <c r="I47" s="25"/>
      <c r="J47" s="25"/>
    </row>
    <row r="48" spans="1:10" s="85" customFormat="1" ht="11.25" customHeight="1">
      <c r="A48" s="25"/>
      <c r="B48" s="359"/>
      <c r="C48" s="359" t="s">
        <v>1863</v>
      </c>
      <c r="D48" s="1175" t="s">
        <v>1879</v>
      </c>
      <c r="E48" s="1175">
        <v>3314</v>
      </c>
      <c r="F48" s="2647"/>
      <c r="G48" s="359"/>
      <c r="H48" s="25"/>
      <c r="I48" s="25"/>
      <c r="J48" s="25"/>
    </row>
    <row r="49" spans="1:10" s="85" customFormat="1" ht="11.25" customHeight="1">
      <c r="A49" s="25"/>
      <c r="B49" s="359"/>
      <c r="C49" s="359" t="s">
        <v>1863</v>
      </c>
      <c r="D49" s="1175" t="s">
        <v>1879</v>
      </c>
      <c r="E49" s="1175">
        <v>35</v>
      </c>
      <c r="F49" s="2647"/>
      <c r="G49" s="359"/>
      <c r="H49" s="25"/>
      <c r="I49" s="25"/>
      <c r="J49" s="25"/>
    </row>
    <row r="50" spans="1:10" s="85" customFormat="1" ht="11.25" customHeight="1">
      <c r="A50" s="25"/>
      <c r="B50" s="359"/>
      <c r="C50" s="359" t="s">
        <v>1863</v>
      </c>
      <c r="D50" s="1175" t="s">
        <v>1879</v>
      </c>
      <c r="E50" s="1175">
        <v>351</v>
      </c>
      <c r="F50" s="2647"/>
      <c r="G50" s="359"/>
      <c r="H50" s="25"/>
      <c r="I50" s="25"/>
      <c r="J50" s="25"/>
    </row>
    <row r="51" spans="1:10" s="85" customFormat="1" ht="11.25" customHeight="1">
      <c r="A51" s="25"/>
      <c r="B51" s="359"/>
      <c r="C51" s="359" t="s">
        <v>1863</v>
      </c>
      <c r="D51" s="1175" t="s">
        <v>1879</v>
      </c>
      <c r="E51" s="1175">
        <v>3511</v>
      </c>
      <c r="F51" s="2647"/>
      <c r="G51" s="359"/>
      <c r="H51" s="25"/>
      <c r="I51" s="25"/>
      <c r="J51" s="25"/>
    </row>
    <row r="52" spans="1:10" s="85" customFormat="1" ht="11.25" customHeight="1">
      <c r="A52" s="25"/>
      <c r="B52" s="359"/>
      <c r="C52" s="359" t="s">
        <v>1863</v>
      </c>
      <c r="D52" s="1175" t="s">
        <v>1879</v>
      </c>
      <c r="E52" s="1175">
        <v>3512</v>
      </c>
      <c r="F52" s="2647"/>
      <c r="G52" s="359"/>
      <c r="H52" s="25"/>
      <c r="I52" s="25"/>
      <c r="J52" s="25"/>
    </row>
    <row r="53" spans="1:10" s="85" customFormat="1" ht="11.25" customHeight="1">
      <c r="A53" s="25"/>
      <c r="B53" s="359"/>
      <c r="C53" s="359" t="s">
        <v>1863</v>
      </c>
      <c r="D53" s="1175" t="s">
        <v>1879</v>
      </c>
      <c r="E53" s="1175">
        <v>3513</v>
      </c>
      <c r="F53" s="2647"/>
      <c r="G53" s="25"/>
      <c r="H53" s="25"/>
      <c r="I53" s="25"/>
      <c r="J53" s="25"/>
    </row>
    <row r="54" spans="1:10" s="85" customFormat="1" ht="11.25" customHeight="1">
      <c r="A54" s="25"/>
      <c r="B54" s="359"/>
      <c r="C54" s="359" t="s">
        <v>1863</v>
      </c>
      <c r="D54" s="1175" t="s">
        <v>1879</v>
      </c>
      <c r="E54" s="1175">
        <v>3514</v>
      </c>
      <c r="F54" s="2647"/>
      <c r="G54" s="25"/>
      <c r="H54" s="25"/>
      <c r="I54" s="25"/>
      <c r="J54" s="25"/>
    </row>
    <row r="55" spans="1:10" s="85" customFormat="1" ht="11.25" customHeight="1">
      <c r="A55" s="25"/>
      <c r="B55" s="1459"/>
      <c r="C55" s="1459" t="s">
        <v>1863</v>
      </c>
      <c r="D55" s="1460" t="s">
        <v>1879</v>
      </c>
      <c r="E55" s="1460">
        <v>4321</v>
      </c>
      <c r="F55" s="2648"/>
      <c r="G55" s="25"/>
      <c r="H55" s="25"/>
      <c r="I55" s="25"/>
      <c r="J55" s="25"/>
    </row>
    <row r="56" spans="1:10" s="85" customFormat="1" ht="11.25" customHeight="1">
      <c r="A56" s="25"/>
      <c r="B56" s="1173"/>
      <c r="C56" s="1173" t="s">
        <v>1864</v>
      </c>
      <c r="D56" s="1174" t="s">
        <v>1881</v>
      </c>
      <c r="E56" s="1174">
        <v>91</v>
      </c>
      <c r="F56" s="2646" t="s">
        <v>1882</v>
      </c>
      <c r="G56" s="25"/>
      <c r="H56" s="25"/>
      <c r="I56" s="25"/>
      <c r="J56" s="25"/>
    </row>
    <row r="57" spans="1:10" s="85" customFormat="1" ht="11.25" customHeight="1">
      <c r="A57" s="25"/>
      <c r="B57" s="359"/>
      <c r="C57" s="359" t="s">
        <v>1864</v>
      </c>
      <c r="D57" s="1175" t="s">
        <v>1881</v>
      </c>
      <c r="E57" s="1175">
        <v>910</v>
      </c>
      <c r="F57" s="2647"/>
      <c r="G57" s="25"/>
      <c r="H57" s="25"/>
      <c r="I57" s="25"/>
      <c r="J57" s="25"/>
    </row>
    <row r="58" spans="1:10" s="85" customFormat="1" ht="11.25" customHeight="1">
      <c r="A58" s="25"/>
      <c r="B58" s="359"/>
      <c r="C58" s="359" t="s">
        <v>1864</v>
      </c>
      <c r="D58" s="1175" t="s">
        <v>1881</v>
      </c>
      <c r="E58" s="1175">
        <v>192</v>
      </c>
      <c r="F58" s="2647"/>
      <c r="G58" s="25"/>
      <c r="H58" s="25"/>
      <c r="I58" s="25"/>
      <c r="J58" s="25"/>
    </row>
    <row r="59" spans="1:10" s="85" customFormat="1" ht="11.25" customHeight="1">
      <c r="A59" s="25"/>
      <c r="B59" s="359"/>
      <c r="C59" s="359" t="s">
        <v>1864</v>
      </c>
      <c r="D59" s="1175" t="s">
        <v>1881</v>
      </c>
      <c r="E59" s="1175">
        <v>1920</v>
      </c>
      <c r="F59" s="2647"/>
      <c r="G59" s="25"/>
      <c r="H59" s="25"/>
      <c r="I59" s="25"/>
      <c r="J59" s="25"/>
    </row>
    <row r="60" spans="1:10" s="85" customFormat="1" ht="11.25" customHeight="1">
      <c r="A60" s="25"/>
      <c r="B60" s="359"/>
      <c r="C60" s="359" t="s">
        <v>1864</v>
      </c>
      <c r="D60" s="1175" t="s">
        <v>1881</v>
      </c>
      <c r="E60" s="1175">
        <v>2014</v>
      </c>
      <c r="F60" s="2647"/>
      <c r="G60" s="25"/>
      <c r="H60" s="25"/>
      <c r="I60" s="25"/>
      <c r="J60" s="25"/>
    </row>
    <row r="61" spans="1:10" s="85" customFormat="1" ht="11.25" customHeight="1">
      <c r="A61" s="25"/>
      <c r="B61" s="359"/>
      <c r="C61" s="359" t="s">
        <v>1864</v>
      </c>
      <c r="D61" s="1175" t="s">
        <v>1881</v>
      </c>
      <c r="E61" s="1175">
        <v>352</v>
      </c>
      <c r="F61" s="2647"/>
      <c r="G61" s="25"/>
      <c r="H61" s="25"/>
      <c r="I61" s="25"/>
      <c r="J61" s="25"/>
    </row>
    <row r="62" spans="1:10" s="85" customFormat="1" ht="11.25" customHeight="1">
      <c r="A62" s="25"/>
      <c r="B62" s="359"/>
      <c r="C62" s="359" t="s">
        <v>1864</v>
      </c>
      <c r="D62" s="1175" t="s">
        <v>1881</v>
      </c>
      <c r="E62" s="1175">
        <v>3521</v>
      </c>
      <c r="F62" s="2647"/>
      <c r="G62" s="25"/>
      <c r="H62" s="25"/>
      <c r="I62" s="25"/>
      <c r="J62" s="25"/>
    </row>
    <row r="63" spans="1:10" s="85" customFormat="1" ht="11.25" customHeight="1">
      <c r="A63" s="25"/>
      <c r="B63" s="359"/>
      <c r="C63" s="359" t="s">
        <v>1864</v>
      </c>
      <c r="D63" s="1175" t="s">
        <v>1881</v>
      </c>
      <c r="E63" s="1175">
        <v>3522</v>
      </c>
      <c r="F63" s="2647"/>
      <c r="G63" s="25"/>
      <c r="H63" s="25"/>
      <c r="I63" s="25"/>
      <c r="J63" s="25"/>
    </row>
    <row r="64" spans="1:10" s="85" customFormat="1" ht="11.25" customHeight="1">
      <c r="A64" s="25"/>
      <c r="B64" s="359"/>
      <c r="C64" s="359" t="s">
        <v>1864</v>
      </c>
      <c r="D64" s="1175" t="s">
        <v>1881</v>
      </c>
      <c r="E64" s="1175">
        <v>3523</v>
      </c>
      <c r="F64" s="2647"/>
      <c r="G64" s="25"/>
      <c r="H64" s="25"/>
      <c r="I64" s="25"/>
      <c r="J64" s="25"/>
    </row>
    <row r="65" spans="1:10" s="85" customFormat="1" ht="11.25" customHeight="1">
      <c r="A65" s="25"/>
      <c r="B65" s="359"/>
      <c r="C65" s="359" t="s">
        <v>1864</v>
      </c>
      <c r="D65" s="1175" t="s">
        <v>1881</v>
      </c>
      <c r="E65" s="1175">
        <v>4612</v>
      </c>
      <c r="F65" s="2647"/>
      <c r="G65" s="25"/>
      <c r="H65" s="25"/>
      <c r="I65" s="25"/>
      <c r="J65" s="25"/>
    </row>
    <row r="66" spans="1:10" s="85" customFormat="1" ht="11.25" customHeight="1">
      <c r="A66" s="25"/>
      <c r="B66" s="359"/>
      <c r="C66" s="359" t="s">
        <v>1864</v>
      </c>
      <c r="D66" s="1175" t="s">
        <v>1881</v>
      </c>
      <c r="E66" s="1175">
        <v>4671</v>
      </c>
      <c r="F66" s="2647"/>
      <c r="G66" s="25"/>
      <c r="H66" s="25"/>
      <c r="I66" s="25"/>
      <c r="J66" s="25"/>
    </row>
    <row r="67" spans="1:10" s="85" customFormat="1" ht="11.25" customHeight="1">
      <c r="A67" s="25"/>
      <c r="B67" s="359"/>
      <c r="C67" s="359" t="s">
        <v>1864</v>
      </c>
      <c r="D67" s="1175" t="s">
        <v>1881</v>
      </c>
      <c r="E67" s="1175">
        <v>6</v>
      </c>
      <c r="F67" s="2647"/>
      <c r="G67" s="25"/>
      <c r="H67" s="25"/>
      <c r="I67" s="25"/>
      <c r="J67" s="25"/>
    </row>
    <row r="68" spans="1:10" s="85" customFormat="1" ht="11.25" customHeight="1">
      <c r="A68" s="25"/>
      <c r="B68" s="359"/>
      <c r="C68" s="359" t="s">
        <v>1864</v>
      </c>
      <c r="D68" s="1175" t="s">
        <v>1881</v>
      </c>
      <c r="E68" s="1175">
        <v>61</v>
      </c>
      <c r="F68" s="2647"/>
      <c r="G68" s="25"/>
      <c r="H68" s="25"/>
      <c r="I68" s="25"/>
      <c r="J68" s="25"/>
    </row>
    <row r="69" spans="1:10" s="85" customFormat="1" ht="11.25" customHeight="1">
      <c r="A69" s="25"/>
      <c r="B69" s="359"/>
      <c r="C69" s="359" t="s">
        <v>1864</v>
      </c>
      <c r="D69" s="1175" t="s">
        <v>1881</v>
      </c>
      <c r="E69" s="1175">
        <v>610</v>
      </c>
      <c r="F69" s="2647"/>
      <c r="G69" s="25"/>
      <c r="H69" s="25"/>
      <c r="I69" s="25"/>
      <c r="J69" s="25"/>
    </row>
    <row r="70" spans="1:10" s="85" customFormat="1" ht="11.25" customHeight="1">
      <c r="A70" s="25"/>
      <c r="B70" s="359"/>
      <c r="C70" s="359" t="s">
        <v>1864</v>
      </c>
      <c r="D70" s="1175" t="s">
        <v>1881</v>
      </c>
      <c r="E70" s="1175">
        <v>62</v>
      </c>
      <c r="F70" s="2647"/>
      <c r="G70" s="25"/>
      <c r="H70" s="25"/>
      <c r="I70" s="25"/>
      <c r="J70" s="25"/>
    </row>
    <row r="71" spans="1:10" s="85" customFormat="1" ht="11.25" customHeight="1">
      <c r="A71" s="25"/>
      <c r="B71" s="1459"/>
      <c r="C71" s="1459" t="s">
        <v>1864</v>
      </c>
      <c r="D71" s="1460" t="s">
        <v>1881</v>
      </c>
      <c r="E71" s="1460">
        <v>620</v>
      </c>
      <c r="F71" s="2648"/>
      <c r="G71" s="25"/>
      <c r="H71" s="25"/>
      <c r="I71" s="25"/>
      <c r="J71" s="25"/>
    </row>
    <row r="72" spans="1:10" s="85" customFormat="1" ht="11.25" customHeight="1">
      <c r="A72" s="25"/>
      <c r="B72" s="1173"/>
      <c r="C72" s="1173" t="s">
        <v>1869</v>
      </c>
      <c r="D72" s="1174" t="s">
        <v>1883</v>
      </c>
      <c r="E72" s="1174">
        <v>24</v>
      </c>
      <c r="F72" s="2646" t="s">
        <v>1884</v>
      </c>
      <c r="G72" s="25"/>
      <c r="H72" s="25"/>
      <c r="I72" s="25"/>
      <c r="J72" s="25"/>
    </row>
    <row r="73" spans="1:10" s="85" customFormat="1" ht="11.25" customHeight="1">
      <c r="A73" s="25"/>
      <c r="B73" s="359"/>
      <c r="C73" s="359" t="s">
        <v>1869</v>
      </c>
      <c r="D73" s="1175" t="s">
        <v>1883</v>
      </c>
      <c r="E73" s="1175">
        <v>241</v>
      </c>
      <c r="F73" s="2647"/>
      <c r="G73" s="25"/>
      <c r="H73" s="25"/>
      <c r="I73" s="25"/>
      <c r="J73" s="25"/>
    </row>
    <row r="74" spans="1:10" s="85" customFormat="1" ht="11.25" customHeight="1">
      <c r="A74" s="25"/>
      <c r="B74" s="359"/>
      <c r="C74" s="359" t="s">
        <v>1869</v>
      </c>
      <c r="D74" s="1175" t="s">
        <v>1883</v>
      </c>
      <c r="E74" s="1175">
        <v>2410</v>
      </c>
      <c r="F74" s="2647"/>
      <c r="G74" s="25"/>
      <c r="H74" s="25"/>
      <c r="I74" s="25"/>
      <c r="J74" s="25"/>
    </row>
    <row r="75" spans="1:10" s="85" customFormat="1" ht="11.25" customHeight="1">
      <c r="A75" s="25"/>
      <c r="B75" s="359"/>
      <c r="C75" s="359" t="s">
        <v>1869</v>
      </c>
      <c r="D75" s="1175" t="s">
        <v>1883</v>
      </c>
      <c r="E75" s="1175">
        <v>242</v>
      </c>
      <c r="F75" s="2647"/>
      <c r="G75" s="25"/>
      <c r="H75" s="25"/>
      <c r="I75" s="25"/>
      <c r="J75" s="25"/>
    </row>
    <row r="76" spans="1:10" s="85" customFormat="1" ht="11.25" customHeight="1">
      <c r="A76" s="25"/>
      <c r="B76" s="359"/>
      <c r="C76" s="359" t="s">
        <v>1869</v>
      </c>
      <c r="D76" s="1175" t="s">
        <v>1883</v>
      </c>
      <c r="E76" s="1175">
        <v>2420</v>
      </c>
      <c r="F76" s="2647"/>
      <c r="G76" s="25"/>
      <c r="H76" s="25"/>
      <c r="I76" s="25"/>
      <c r="J76" s="25"/>
    </row>
    <row r="77" spans="1:10" s="85" customFormat="1" ht="11.25" customHeight="1">
      <c r="A77" s="25"/>
      <c r="B77" s="359"/>
      <c r="C77" s="359" t="s">
        <v>1869</v>
      </c>
      <c r="D77" s="1175" t="s">
        <v>1883</v>
      </c>
      <c r="E77" s="1175">
        <v>2434</v>
      </c>
      <c r="F77" s="2647"/>
      <c r="G77" s="25"/>
      <c r="H77" s="25"/>
      <c r="I77" s="25"/>
      <c r="J77" s="25"/>
    </row>
    <row r="78" spans="1:10" s="85" customFormat="1" ht="11.25" customHeight="1">
      <c r="A78" s="25"/>
      <c r="B78" s="359"/>
      <c r="C78" s="359" t="s">
        <v>1869</v>
      </c>
      <c r="D78" s="1175" t="s">
        <v>1883</v>
      </c>
      <c r="E78" s="1175">
        <v>244</v>
      </c>
      <c r="F78" s="2647"/>
      <c r="G78" s="25"/>
      <c r="H78" s="25"/>
      <c r="I78" s="25"/>
      <c r="J78" s="25"/>
    </row>
    <row r="79" spans="1:10" s="85" customFormat="1" ht="11.25" customHeight="1">
      <c r="A79" s="25"/>
      <c r="B79" s="359"/>
      <c r="C79" s="359" t="s">
        <v>1869</v>
      </c>
      <c r="D79" s="1175" t="s">
        <v>1883</v>
      </c>
      <c r="E79" s="1175">
        <v>2442</v>
      </c>
      <c r="F79" s="2647"/>
      <c r="G79" s="25"/>
      <c r="H79" s="25"/>
      <c r="I79" s="25"/>
      <c r="J79" s="25"/>
    </row>
    <row r="80" spans="1:10" s="85" customFormat="1" ht="11.25" customHeight="1">
      <c r="A80" s="25"/>
      <c r="B80" s="359"/>
      <c r="C80" s="359" t="s">
        <v>1869</v>
      </c>
      <c r="D80" s="1175" t="s">
        <v>1883</v>
      </c>
      <c r="E80" s="1175">
        <v>2444</v>
      </c>
      <c r="F80" s="2647"/>
      <c r="G80" s="25"/>
      <c r="H80" s="25"/>
      <c r="I80" s="25"/>
      <c r="J80" s="25"/>
    </row>
    <row r="81" spans="1:10" s="85" customFormat="1" ht="11.25" customHeight="1">
      <c r="A81" s="25"/>
      <c r="B81" s="359"/>
      <c r="C81" s="359" t="s">
        <v>1869</v>
      </c>
      <c r="D81" s="1175" t="s">
        <v>1883</v>
      </c>
      <c r="E81" s="1175">
        <v>2445</v>
      </c>
      <c r="F81" s="2647"/>
      <c r="G81" s="25"/>
      <c r="H81" s="25"/>
      <c r="I81" s="25"/>
      <c r="J81" s="25"/>
    </row>
    <row r="82" spans="1:10" s="85" customFormat="1" ht="11.25" customHeight="1">
      <c r="A82" s="25"/>
      <c r="B82" s="359"/>
      <c r="C82" s="359" t="s">
        <v>1869</v>
      </c>
      <c r="D82" s="1175" t="s">
        <v>1883</v>
      </c>
      <c r="E82" s="1175">
        <v>245</v>
      </c>
      <c r="F82" s="2647"/>
      <c r="G82" s="25"/>
      <c r="H82" s="25"/>
      <c r="I82" s="25"/>
      <c r="J82" s="25"/>
    </row>
    <row r="83" spans="1:10" s="85" customFormat="1" ht="11.25" customHeight="1">
      <c r="A83" s="25"/>
      <c r="B83" s="359"/>
      <c r="C83" s="359" t="s">
        <v>1869</v>
      </c>
      <c r="D83" s="1175" t="s">
        <v>1883</v>
      </c>
      <c r="E83" s="1175">
        <v>2451</v>
      </c>
      <c r="F83" s="2647"/>
      <c r="G83" s="25"/>
      <c r="H83" s="25"/>
      <c r="I83" s="25"/>
      <c r="J83" s="25"/>
    </row>
    <row r="84" spans="1:10" s="85" customFormat="1" ht="11.25" customHeight="1">
      <c r="A84" s="25"/>
      <c r="B84" s="359"/>
      <c r="C84" s="359" t="s">
        <v>1869</v>
      </c>
      <c r="D84" s="1175" t="s">
        <v>1883</v>
      </c>
      <c r="E84" s="1175">
        <v>2452</v>
      </c>
      <c r="F84" s="2647"/>
      <c r="G84" s="25"/>
      <c r="H84" s="25"/>
      <c r="I84" s="25"/>
      <c r="J84" s="25"/>
    </row>
    <row r="85" spans="1:10" s="85" customFormat="1" ht="11.25" customHeight="1">
      <c r="A85" s="25"/>
      <c r="B85" s="359"/>
      <c r="C85" s="359" t="s">
        <v>1869</v>
      </c>
      <c r="D85" s="1175" t="s">
        <v>1883</v>
      </c>
      <c r="E85" s="1175">
        <v>25</v>
      </c>
      <c r="F85" s="2647"/>
      <c r="G85" s="25"/>
      <c r="H85" s="25"/>
      <c r="I85" s="25"/>
      <c r="J85" s="25"/>
    </row>
    <row r="86" spans="1:10" s="85" customFormat="1" ht="11.25" customHeight="1">
      <c r="A86" s="25"/>
      <c r="B86" s="359"/>
      <c r="C86" s="359" t="s">
        <v>1869</v>
      </c>
      <c r="D86" s="1175" t="s">
        <v>1883</v>
      </c>
      <c r="E86" s="1175">
        <v>251</v>
      </c>
      <c r="F86" s="2647"/>
      <c r="G86" s="25"/>
      <c r="H86" s="25"/>
      <c r="I86" s="25"/>
      <c r="J86" s="25"/>
    </row>
    <row r="87" spans="1:10" s="85" customFormat="1" ht="11.25" customHeight="1">
      <c r="A87" s="25"/>
      <c r="B87" s="359"/>
      <c r="C87" s="359" t="s">
        <v>1869</v>
      </c>
      <c r="D87" s="1175" t="s">
        <v>1883</v>
      </c>
      <c r="E87" s="1175">
        <v>2511</v>
      </c>
      <c r="F87" s="2647"/>
      <c r="G87" s="25"/>
      <c r="H87" s="25"/>
      <c r="I87" s="25"/>
      <c r="J87" s="25"/>
    </row>
    <row r="88" spans="1:10" s="85" customFormat="1" ht="11.25" customHeight="1">
      <c r="A88" s="25"/>
      <c r="B88" s="359"/>
      <c r="C88" s="359" t="s">
        <v>1869</v>
      </c>
      <c r="D88" s="1175" t="s">
        <v>1883</v>
      </c>
      <c r="E88" s="1175">
        <v>4672</v>
      </c>
      <c r="F88" s="2647"/>
      <c r="G88" s="25"/>
      <c r="H88" s="25"/>
      <c r="I88" s="25"/>
      <c r="J88" s="25"/>
    </row>
    <row r="89" spans="1:10" s="85" customFormat="1" ht="11.25" customHeight="1">
      <c r="A89" s="25"/>
      <c r="B89" s="359"/>
      <c r="C89" s="359" t="s">
        <v>1869</v>
      </c>
      <c r="D89" s="1175" t="s">
        <v>1885</v>
      </c>
      <c r="E89" s="1175">
        <v>5</v>
      </c>
      <c r="F89" s="2647"/>
      <c r="G89" s="25"/>
      <c r="H89" s="25"/>
      <c r="I89" s="25"/>
      <c r="J89" s="25"/>
    </row>
    <row r="90" spans="1:10" s="85" customFormat="1" ht="11.25" customHeight="1">
      <c r="A90" s="25"/>
      <c r="B90" s="359"/>
      <c r="C90" s="359" t="s">
        <v>1869</v>
      </c>
      <c r="D90" s="1175" t="s">
        <v>1885</v>
      </c>
      <c r="E90" s="1175">
        <v>51</v>
      </c>
      <c r="F90" s="2647"/>
      <c r="G90" s="25"/>
      <c r="H90" s="25"/>
      <c r="I90" s="25"/>
      <c r="J90" s="25"/>
    </row>
    <row r="91" spans="1:10" s="85" customFormat="1" ht="11.25" customHeight="1">
      <c r="A91" s="25"/>
      <c r="B91" s="359"/>
      <c r="C91" s="359" t="s">
        <v>1869</v>
      </c>
      <c r="D91" s="1175" t="s">
        <v>1885</v>
      </c>
      <c r="E91" s="1175">
        <v>510</v>
      </c>
      <c r="F91" s="2647"/>
      <c r="G91" s="25"/>
      <c r="H91" s="25"/>
      <c r="I91" s="25"/>
      <c r="J91" s="25"/>
    </row>
    <row r="92" spans="1:10" s="85" customFormat="1" ht="11.25" customHeight="1">
      <c r="A92" s="25"/>
      <c r="B92" s="359"/>
      <c r="C92" s="359" t="s">
        <v>1869</v>
      </c>
      <c r="D92" s="1175" t="s">
        <v>1885</v>
      </c>
      <c r="E92" s="1175">
        <v>52</v>
      </c>
      <c r="F92" s="2647"/>
      <c r="G92" s="25"/>
      <c r="H92" s="25"/>
      <c r="I92" s="25"/>
      <c r="J92" s="25"/>
    </row>
    <row r="93" spans="1:10" s="85" customFormat="1" ht="11.25" customHeight="1">
      <c r="A93" s="25"/>
      <c r="B93" s="359"/>
      <c r="C93" s="359" t="s">
        <v>1869</v>
      </c>
      <c r="D93" s="1175" t="s">
        <v>1885</v>
      </c>
      <c r="E93" s="1175">
        <v>520</v>
      </c>
      <c r="F93" s="2647"/>
      <c r="G93" s="25"/>
      <c r="H93" s="25"/>
      <c r="I93" s="25"/>
      <c r="J93" s="25"/>
    </row>
    <row r="94" spans="1:10" s="85" customFormat="1" ht="11.25" customHeight="1">
      <c r="A94" s="25"/>
      <c r="B94" s="359"/>
      <c r="C94" s="359" t="s">
        <v>1869</v>
      </c>
      <c r="D94" s="1175" t="s">
        <v>1883</v>
      </c>
      <c r="E94" s="1175">
        <v>7</v>
      </c>
      <c r="F94" s="2647"/>
      <c r="G94" s="25"/>
      <c r="H94" s="25"/>
      <c r="I94" s="25"/>
      <c r="J94" s="25"/>
    </row>
    <row r="95" spans="1:10" s="85" customFormat="1" ht="11.25" customHeight="1">
      <c r="A95" s="25"/>
      <c r="B95" s="359"/>
      <c r="C95" s="359" t="s">
        <v>1869</v>
      </c>
      <c r="D95" s="1175" t="s">
        <v>1883</v>
      </c>
      <c r="E95" s="1175">
        <v>72</v>
      </c>
      <c r="F95" s="2647"/>
      <c r="G95" s="25"/>
      <c r="H95" s="25"/>
      <c r="I95" s="25"/>
      <c r="J95" s="25"/>
    </row>
    <row r="96" spans="1:10" s="85" customFormat="1" ht="11.25" customHeight="1">
      <c r="A96" s="25"/>
      <c r="B96" s="1459"/>
      <c r="C96" s="1459" t="s">
        <v>1869</v>
      </c>
      <c r="D96" s="1460" t="s">
        <v>1883</v>
      </c>
      <c r="E96" s="1460">
        <v>729</v>
      </c>
      <c r="F96" s="2648"/>
      <c r="G96" s="25"/>
      <c r="H96" s="25"/>
      <c r="I96" s="25"/>
      <c r="J96" s="25"/>
    </row>
    <row r="97" spans="1:10" s="85" customFormat="1" ht="11.25" customHeight="1">
      <c r="A97" s="25"/>
      <c r="B97" s="6"/>
      <c r="C97" s="25" t="s">
        <v>1864</v>
      </c>
      <c r="D97" s="25" t="s">
        <v>1885</v>
      </c>
      <c r="E97" s="25">
        <v>8</v>
      </c>
      <c r="F97" s="2649" t="s">
        <v>1886</v>
      </c>
      <c r="G97" s="25"/>
      <c r="H97" s="25"/>
      <c r="I97" s="25"/>
      <c r="J97" s="25"/>
    </row>
    <row r="98" spans="1:10" s="85" customFormat="1" ht="11.25" customHeight="1">
      <c r="A98" s="25"/>
      <c r="B98" s="6"/>
      <c r="C98" s="25" t="s">
        <v>1864</v>
      </c>
      <c r="D98" s="25" t="s">
        <v>1885</v>
      </c>
      <c r="E98" s="25">
        <v>9</v>
      </c>
      <c r="F98" s="2523"/>
      <c r="G98" s="25"/>
      <c r="H98" s="25"/>
      <c r="I98" s="25"/>
      <c r="J98" s="25"/>
    </row>
    <row r="99" spans="1:10" s="85" customFormat="1" ht="11.25" customHeight="1">
      <c r="A99" s="25"/>
      <c r="B99" s="359"/>
      <c r="C99" s="1173" t="s">
        <v>1868</v>
      </c>
      <c r="D99" s="1174" t="s">
        <v>1887</v>
      </c>
      <c r="E99" s="1174">
        <v>235</v>
      </c>
      <c r="F99" s="2646" t="s">
        <v>1884</v>
      </c>
      <c r="G99" s="25"/>
      <c r="H99" s="25"/>
      <c r="I99" s="25"/>
      <c r="J99" s="25"/>
    </row>
    <row r="100" spans="1:10" s="85" customFormat="1" ht="11.25" customHeight="1">
      <c r="A100" s="25"/>
      <c r="B100" s="359"/>
      <c r="C100" s="359" t="s">
        <v>1868</v>
      </c>
      <c r="D100" s="1175" t="s">
        <v>1887</v>
      </c>
      <c r="E100" s="1175">
        <v>2351</v>
      </c>
      <c r="F100" s="2647"/>
      <c r="G100" s="25"/>
      <c r="H100" s="25"/>
      <c r="I100" s="25"/>
      <c r="J100" s="25"/>
    </row>
    <row r="101" spans="1:10" s="85" customFormat="1" ht="11.25" customHeight="1">
      <c r="A101" s="25"/>
      <c r="B101" s="359"/>
      <c r="C101" s="359" t="s">
        <v>1868</v>
      </c>
      <c r="D101" s="1175" t="s">
        <v>1887</v>
      </c>
      <c r="E101" s="1175">
        <v>2352</v>
      </c>
      <c r="F101" s="2647"/>
      <c r="G101" s="25"/>
      <c r="H101" s="25"/>
      <c r="I101" s="25"/>
      <c r="J101" s="25"/>
    </row>
    <row r="102" spans="1:10" s="85" customFormat="1" ht="11.25" customHeight="1">
      <c r="A102" s="25"/>
      <c r="B102" s="359"/>
      <c r="C102" s="359" t="s">
        <v>1868</v>
      </c>
      <c r="D102" s="1175" t="s">
        <v>1887</v>
      </c>
      <c r="E102" s="1175">
        <v>236</v>
      </c>
      <c r="F102" s="2647"/>
      <c r="G102" s="25"/>
      <c r="H102" s="25"/>
      <c r="I102" s="25"/>
      <c r="J102" s="25"/>
    </row>
    <row r="103" spans="1:10" s="85" customFormat="1" ht="11.25" customHeight="1">
      <c r="A103" s="25"/>
      <c r="B103" s="359"/>
      <c r="C103" s="359" t="s">
        <v>1868</v>
      </c>
      <c r="D103" s="1175" t="s">
        <v>1887</v>
      </c>
      <c r="E103" s="1175">
        <v>2361</v>
      </c>
      <c r="F103" s="2647"/>
      <c r="G103" s="25"/>
      <c r="H103" s="25"/>
      <c r="I103" s="25"/>
      <c r="J103" s="25"/>
    </row>
    <row r="104" spans="1:10" s="85" customFormat="1" ht="11.25" customHeight="1">
      <c r="A104" s="25"/>
      <c r="B104" s="359"/>
      <c r="C104" s="359" t="s">
        <v>1868</v>
      </c>
      <c r="D104" s="1175" t="s">
        <v>1887</v>
      </c>
      <c r="E104" s="1175">
        <v>2363</v>
      </c>
      <c r="F104" s="2647"/>
      <c r="G104" s="25"/>
      <c r="H104" s="25"/>
      <c r="I104" s="25"/>
      <c r="J104" s="25"/>
    </row>
    <row r="105" spans="1:10" s="85" customFormat="1" ht="11.25" customHeight="1">
      <c r="A105" s="25"/>
      <c r="B105" s="359"/>
      <c r="C105" s="359" t="s">
        <v>1868</v>
      </c>
      <c r="D105" s="1175" t="s">
        <v>1887</v>
      </c>
      <c r="E105" s="1175">
        <v>2364</v>
      </c>
      <c r="F105" s="2647"/>
      <c r="G105" s="25"/>
      <c r="H105" s="25"/>
      <c r="I105" s="25"/>
      <c r="J105" s="25"/>
    </row>
    <row r="106" spans="1:10" s="85" customFormat="1" ht="11.25" customHeight="1">
      <c r="A106" s="25"/>
      <c r="B106" s="359"/>
      <c r="C106" s="359" t="s">
        <v>1868</v>
      </c>
      <c r="D106" s="1175" t="s">
        <v>1887</v>
      </c>
      <c r="E106" s="1175">
        <v>811</v>
      </c>
      <c r="F106" s="2647"/>
      <c r="G106" s="25"/>
      <c r="H106" s="25"/>
      <c r="I106" s="25"/>
      <c r="J106" s="25"/>
    </row>
    <row r="107" spans="1:10" s="85" customFormat="1" ht="11.25" customHeight="1">
      <c r="A107" s="25"/>
      <c r="B107" s="1459"/>
      <c r="C107" s="1459" t="s">
        <v>1868</v>
      </c>
      <c r="D107" s="1460" t="s">
        <v>1887</v>
      </c>
      <c r="E107" s="1460">
        <v>89</v>
      </c>
      <c r="F107" s="2648"/>
      <c r="G107" s="25"/>
      <c r="H107" s="25"/>
      <c r="I107" s="25"/>
      <c r="J107" s="25"/>
    </row>
    <row r="108" spans="1:10" s="85" customFormat="1" ht="11.25" customHeight="1">
      <c r="A108" s="25"/>
      <c r="B108" s="359"/>
      <c r="C108" s="1173" t="s">
        <v>1888</v>
      </c>
      <c r="D108" s="1174" t="s">
        <v>1888</v>
      </c>
      <c r="E108" s="1174">
        <v>3030</v>
      </c>
      <c r="F108" s="2646" t="s">
        <v>1889</v>
      </c>
      <c r="G108" s="25"/>
      <c r="H108" s="25"/>
      <c r="I108" s="25"/>
      <c r="J108" s="25"/>
    </row>
    <row r="109" spans="1:10" s="85" customFormat="1" ht="11.25" customHeight="1">
      <c r="A109" s="25"/>
      <c r="B109" s="359"/>
      <c r="C109" s="359" t="s">
        <v>1888</v>
      </c>
      <c r="D109" s="1175" t="s">
        <v>1888</v>
      </c>
      <c r="E109" s="1175">
        <v>3316</v>
      </c>
      <c r="F109" s="2647"/>
      <c r="G109" s="25"/>
      <c r="H109" s="25"/>
      <c r="I109" s="25"/>
      <c r="J109" s="25"/>
    </row>
    <row r="110" spans="1:10" s="85" customFormat="1" ht="11.25" customHeight="1">
      <c r="A110" s="25"/>
      <c r="B110" s="359"/>
      <c r="C110" s="359" t="s">
        <v>1888</v>
      </c>
      <c r="D110" s="1175" t="s">
        <v>1888</v>
      </c>
      <c r="E110" s="1175">
        <v>511</v>
      </c>
      <c r="F110" s="2647"/>
      <c r="G110" s="25"/>
      <c r="H110" s="25"/>
      <c r="I110" s="25"/>
      <c r="J110" s="25"/>
    </row>
    <row r="111" spans="1:10" s="85" customFormat="1" ht="11.25" customHeight="1">
      <c r="A111" s="25"/>
      <c r="B111" s="359"/>
      <c r="C111" s="359" t="s">
        <v>1888</v>
      </c>
      <c r="D111" s="1175" t="s">
        <v>1888</v>
      </c>
      <c r="E111" s="1175">
        <v>5110</v>
      </c>
      <c r="F111" s="2647"/>
      <c r="G111" s="25"/>
      <c r="H111" s="25"/>
      <c r="I111" s="25"/>
      <c r="J111" s="25"/>
    </row>
    <row r="112" spans="1:10" s="85" customFormat="1" ht="11.25" customHeight="1">
      <c r="A112" s="25"/>
      <c r="B112" s="359"/>
      <c r="C112" s="359" t="s">
        <v>1888</v>
      </c>
      <c r="D112" s="1175" t="s">
        <v>1888</v>
      </c>
      <c r="E112" s="1175">
        <v>512</v>
      </c>
      <c r="F112" s="2647"/>
      <c r="G112" s="25"/>
      <c r="H112" s="25"/>
      <c r="I112" s="25"/>
      <c r="J112" s="25"/>
    </row>
    <row r="113" spans="1:10" s="85" customFormat="1" ht="11.25" customHeight="1">
      <c r="A113" s="25"/>
      <c r="B113" s="359"/>
      <c r="C113" s="359" t="s">
        <v>1888</v>
      </c>
      <c r="D113" s="1175" t="s">
        <v>1888</v>
      </c>
      <c r="E113" s="1175">
        <v>5121</v>
      </c>
      <c r="F113" s="2647"/>
      <c r="G113" s="25"/>
      <c r="H113" s="25"/>
      <c r="I113" s="25"/>
      <c r="J113" s="25"/>
    </row>
    <row r="114" spans="1:10" s="85" customFormat="1" ht="11.25" customHeight="1">
      <c r="A114" s="25"/>
      <c r="B114" s="1459"/>
      <c r="C114" s="1459" t="s">
        <v>1888</v>
      </c>
      <c r="D114" s="1460" t="s">
        <v>1888</v>
      </c>
      <c r="E114" s="1460">
        <v>5223</v>
      </c>
      <c r="F114" s="2648"/>
      <c r="G114" s="25"/>
      <c r="H114" s="25"/>
      <c r="I114" s="25"/>
      <c r="J114" s="25"/>
    </row>
    <row r="115" spans="1:10" s="85" customFormat="1" ht="11.25" customHeight="1">
      <c r="A115" s="25"/>
      <c r="B115" s="6"/>
      <c r="C115" s="1173" t="s">
        <v>1890</v>
      </c>
      <c r="D115" s="1174" t="s">
        <v>1890</v>
      </c>
      <c r="E115" s="1174">
        <v>2815</v>
      </c>
      <c r="F115" s="2646" t="s">
        <v>1891</v>
      </c>
      <c r="G115" s="25"/>
      <c r="H115" s="25"/>
      <c r="I115" s="25"/>
      <c r="J115" s="25"/>
    </row>
    <row r="116" spans="1:10" s="85" customFormat="1" ht="11.25" customHeight="1">
      <c r="A116" s="25"/>
      <c r="B116" s="6"/>
      <c r="C116" s="359" t="s">
        <v>1890</v>
      </c>
      <c r="D116" s="1175" t="s">
        <v>1890</v>
      </c>
      <c r="E116" s="1175">
        <v>29</v>
      </c>
      <c r="F116" s="2647"/>
      <c r="G116" s="25"/>
      <c r="H116" s="25"/>
      <c r="I116" s="25"/>
      <c r="J116" s="25"/>
    </row>
    <row r="117" spans="1:10" s="85" customFormat="1" ht="11.25" customHeight="1">
      <c r="A117" s="25"/>
      <c r="B117" s="6"/>
      <c r="C117" s="359" t="s">
        <v>1890</v>
      </c>
      <c r="D117" s="1175" t="s">
        <v>1890</v>
      </c>
      <c r="E117" s="1175">
        <v>291</v>
      </c>
      <c r="F117" s="2647"/>
      <c r="G117" s="25"/>
      <c r="H117" s="25"/>
      <c r="I117" s="25"/>
      <c r="J117" s="25"/>
    </row>
    <row r="118" spans="1:10" s="85" customFormat="1" ht="11.25" customHeight="1">
      <c r="A118" s="25"/>
      <c r="B118" s="6"/>
      <c r="C118" s="359" t="s">
        <v>1890</v>
      </c>
      <c r="D118" s="1175" t="s">
        <v>1890</v>
      </c>
      <c r="E118" s="1175">
        <v>2910</v>
      </c>
      <c r="F118" s="2647"/>
      <c r="G118" s="25"/>
      <c r="H118" s="25"/>
      <c r="I118" s="25"/>
      <c r="J118" s="25"/>
    </row>
    <row r="119" spans="1:10" s="85" customFormat="1" ht="11.25" customHeight="1">
      <c r="A119" s="25"/>
      <c r="B119" s="6"/>
      <c r="C119" s="359" t="s">
        <v>1890</v>
      </c>
      <c r="D119" s="1175" t="s">
        <v>1890</v>
      </c>
      <c r="E119" s="1175">
        <v>292</v>
      </c>
      <c r="F119" s="2647"/>
      <c r="G119" s="25"/>
      <c r="H119" s="25"/>
      <c r="I119" s="25"/>
      <c r="J119" s="25"/>
    </row>
    <row r="120" spans="1:10" s="85" customFormat="1" ht="11.25" customHeight="1">
      <c r="A120" s="25"/>
      <c r="B120" s="6"/>
      <c r="C120" s="359" t="s">
        <v>1890</v>
      </c>
      <c r="D120" s="1175" t="s">
        <v>1890</v>
      </c>
      <c r="E120" s="1175">
        <v>2920</v>
      </c>
      <c r="F120" s="2647"/>
      <c r="G120" s="25"/>
      <c r="H120" s="25"/>
      <c r="I120" s="25"/>
      <c r="J120" s="25"/>
    </row>
    <row r="121" spans="1:10" s="85" customFormat="1" ht="11.25" customHeight="1">
      <c r="A121" s="25"/>
      <c r="B121" s="6"/>
      <c r="C121" s="359" t="s">
        <v>1890</v>
      </c>
      <c r="D121" s="1175" t="s">
        <v>1890</v>
      </c>
      <c r="E121" s="1175">
        <v>293</v>
      </c>
      <c r="F121" s="2647"/>
      <c r="G121" s="25"/>
      <c r="H121" s="25"/>
      <c r="I121" s="25"/>
      <c r="J121" s="25"/>
    </row>
    <row r="122" spans="1:10" s="85" customFormat="1" ht="11.25" customHeight="1">
      <c r="A122" s="25"/>
      <c r="B122" s="1471"/>
      <c r="C122" s="1459" t="s">
        <v>1890</v>
      </c>
      <c r="D122" s="1460" t="s">
        <v>1890</v>
      </c>
      <c r="E122" s="1460">
        <v>2932</v>
      </c>
      <c r="F122" s="2648"/>
      <c r="G122" s="25"/>
      <c r="H122" s="25"/>
      <c r="I122" s="25"/>
      <c r="J122" s="25"/>
    </row>
    <row r="123" spans="1:10" s="85" customFormat="1" ht="11.25">
      <c r="A123" s="3"/>
      <c r="B123" s="25"/>
      <c r="C123" s="25"/>
      <c r="D123" s="25"/>
      <c r="E123" s="25"/>
      <c r="F123" s="25"/>
      <c r="G123" s="25"/>
      <c r="H123" s="25"/>
      <c r="I123" s="25"/>
      <c r="J123" s="25"/>
    </row>
    <row r="124" spans="1:10" s="85" customFormat="1" ht="11.25">
      <c r="A124" s="25"/>
      <c r="B124" s="25"/>
      <c r="C124" s="25"/>
      <c r="D124" s="25"/>
      <c r="E124" s="25"/>
      <c r="F124" s="25"/>
      <c r="G124" s="25"/>
      <c r="H124" s="25"/>
      <c r="I124" s="25"/>
      <c r="J124" s="25"/>
    </row>
    <row r="125" spans="1:10" s="85" customFormat="1" ht="11.25">
      <c r="A125" s="25"/>
      <c r="B125" s="25"/>
      <c r="C125" s="25"/>
      <c r="D125" s="25"/>
      <c r="E125" s="25"/>
      <c r="F125" s="25"/>
      <c r="G125" s="25"/>
      <c r="H125" s="25"/>
      <c r="I125" s="25"/>
      <c r="J125" s="25"/>
    </row>
    <row r="126" spans="1:10" s="85" customFormat="1" ht="11.25">
      <c r="A126" s="25"/>
      <c r="B126" s="25"/>
      <c r="C126" s="25"/>
      <c r="D126" s="25"/>
      <c r="E126" s="25"/>
      <c r="F126" s="25"/>
      <c r="G126" s="25"/>
      <c r="H126" s="25"/>
      <c r="I126" s="25"/>
      <c r="J126" s="25"/>
    </row>
    <row r="129" spans="4:4">
      <c r="D129" s="2438"/>
    </row>
    <row r="130" spans="4:4">
      <c r="D130" s="2438"/>
    </row>
  </sheetData>
  <mergeCells count="15">
    <mergeCell ref="F46:F55"/>
    <mergeCell ref="B3:P3"/>
    <mergeCell ref="F31:F33"/>
    <mergeCell ref="D32:E32"/>
    <mergeCell ref="F34:F45"/>
    <mergeCell ref="B7:I7"/>
    <mergeCell ref="B9:I9"/>
    <mergeCell ref="B11:I11"/>
    <mergeCell ref="D129:D130"/>
    <mergeCell ref="F56:F71"/>
    <mergeCell ref="F72:F96"/>
    <mergeCell ref="F97:F98"/>
    <mergeCell ref="F99:F107"/>
    <mergeCell ref="F108:F114"/>
    <mergeCell ref="F115:F122"/>
  </mergeCells>
  <hyperlinks>
    <hyperlink ref="B3" location="Contents!A1" display="Back to index page" xr:uid="{3766F4FC-79DF-43D5-9EBA-1D2FA7C8E7F5}"/>
    <hyperlink ref="B3:P3" location="CONTENTS!A1" display="Back to contents page" xr:uid="{F1CB03B1-A09B-4C9B-A2D3-240EE823F828}"/>
  </hyperlinks>
  <pageMargins left="0.7" right="0.7" top="0.75" bottom="0.75" header="0.3" footer="0.3"/>
  <pageSetup paperSize="9" orientation="landscape" r:id="rId1"/>
  <rowBreaks count="1" manualBreakCount="1">
    <brk id="26"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90E-01F9-4808-9F57-557047816736}">
  <sheetPr>
    <tabColor rgb="FF007272"/>
  </sheetPr>
  <dimension ref="A1:Q20"/>
  <sheetViews>
    <sheetView showGridLines="0" showRowColHeaders="0" zoomScaleNormal="100" workbookViewId="0"/>
  </sheetViews>
  <sheetFormatPr baseColWidth="10" defaultColWidth="9.140625" defaultRowHeight="15"/>
  <cols>
    <col min="1" max="1" width="2.5703125" style="6" customWidth="1"/>
    <col min="2" max="2" width="4.85546875" style="6" customWidth="1"/>
    <col min="3" max="3" width="11.5703125" style="6" customWidth="1"/>
    <col min="4" max="8" width="35" style="6" customWidth="1"/>
    <col min="9" max="16384" width="9.140625" style="6"/>
  </cols>
  <sheetData>
    <row r="1" spans="1:17" ht="11.25" customHeight="1"/>
    <row r="2" spans="1:17" ht="5.25" customHeight="1"/>
    <row r="3" spans="1:17" ht="12.75" customHeight="1">
      <c r="B3" s="2373" t="s">
        <v>280</v>
      </c>
      <c r="C3" s="2373"/>
      <c r="D3" s="2373"/>
      <c r="E3" s="2373"/>
      <c r="F3" s="2373"/>
      <c r="G3" s="2373"/>
      <c r="H3" s="2373"/>
      <c r="I3" s="2373"/>
      <c r="J3" s="2373"/>
      <c r="K3" s="2373"/>
      <c r="L3" s="2373"/>
      <c r="M3" s="2373"/>
      <c r="N3" s="2373"/>
      <c r="O3" s="2373"/>
      <c r="P3" s="2373"/>
      <c r="Q3" s="2373"/>
    </row>
    <row r="4" spans="1:17" ht="5.25" customHeight="1"/>
    <row r="5" spans="1:17" s="1041" customFormat="1" ht="15.75" customHeight="1">
      <c r="A5" s="7"/>
      <c r="B5" s="969" t="s">
        <v>1892</v>
      </c>
      <c r="C5" s="969"/>
      <c r="D5" s="969"/>
    </row>
    <row r="6" spans="1:17" s="1041" customFormat="1" ht="11.25" customHeight="1">
      <c r="A6" s="7"/>
      <c r="B6" s="969"/>
      <c r="C6" s="969"/>
      <c r="D6" s="969"/>
    </row>
    <row r="7" spans="1:17" s="1041" customFormat="1" ht="22.5" customHeight="1">
      <c r="A7" s="7"/>
      <c r="B7" s="2399" t="s">
        <v>2604</v>
      </c>
      <c r="C7" s="2403"/>
      <c r="D7" s="2403"/>
      <c r="E7" s="2403"/>
      <c r="F7" s="2403"/>
      <c r="G7" s="2403"/>
      <c r="H7" s="2403"/>
    </row>
    <row r="8" spans="1:17" s="1041" customFormat="1" ht="11.25" customHeight="1">
      <c r="A8" s="7"/>
      <c r="B8" s="178"/>
      <c r="C8" s="178"/>
      <c r="D8" s="178"/>
      <c r="E8" s="178"/>
      <c r="F8" s="178"/>
      <c r="G8" s="178"/>
      <c r="H8" s="178"/>
    </row>
    <row r="9" spans="1:17" s="1041" customFormat="1" ht="11.25" customHeight="1">
      <c r="A9" s="7"/>
      <c r="B9" s="2399" t="s">
        <v>2400</v>
      </c>
      <c r="C9" s="2403"/>
      <c r="D9" s="2403"/>
      <c r="E9" s="2403"/>
      <c r="F9" s="2403"/>
      <c r="G9" s="2403"/>
      <c r="H9" s="2403"/>
    </row>
    <row r="10" spans="1:17" s="1041" customFormat="1" ht="11.25" customHeight="1">
      <c r="A10" s="7"/>
      <c r="B10" s="178"/>
      <c r="C10" s="178"/>
      <c r="D10" s="178"/>
      <c r="E10" s="178"/>
      <c r="F10" s="178"/>
      <c r="G10" s="178"/>
      <c r="H10" s="178"/>
    </row>
    <row r="11" spans="1:17" ht="11.25" customHeight="1">
      <c r="A11" s="25"/>
      <c r="B11" s="2656" t="s">
        <v>2662</v>
      </c>
      <c r="C11" s="2657"/>
      <c r="D11" s="1068" t="s">
        <v>292</v>
      </c>
      <c r="E11" s="1068" t="s">
        <v>294</v>
      </c>
      <c r="F11" s="1068" t="s">
        <v>296</v>
      </c>
      <c r="G11" s="1069" t="s">
        <v>298</v>
      </c>
      <c r="H11" s="1068" t="s">
        <v>303</v>
      </c>
      <c r="I11" s="25"/>
    </row>
    <row r="12" spans="1:17" ht="11.25" customHeight="1">
      <c r="A12" s="25"/>
      <c r="B12" s="25"/>
      <c r="C12" s="25"/>
      <c r="E12" s="424" t="s">
        <v>1893</v>
      </c>
      <c r="F12" s="1070"/>
      <c r="G12" s="1036"/>
      <c r="H12" s="1070"/>
      <c r="I12" s="25"/>
    </row>
    <row r="13" spans="1:17" ht="11.25" customHeight="1">
      <c r="A13" s="25"/>
      <c r="B13" s="25"/>
      <c r="C13" s="25"/>
      <c r="D13" s="247" t="s">
        <v>1894</v>
      </c>
      <c r="E13" s="424" t="s">
        <v>1895</v>
      </c>
      <c r="F13" s="65"/>
      <c r="G13" s="118"/>
      <c r="H13" s="65"/>
      <c r="I13" s="25"/>
    </row>
    <row r="14" spans="1:17" ht="11.25" customHeight="1">
      <c r="A14" s="25"/>
      <c r="B14" s="25"/>
      <c r="C14" s="25"/>
      <c r="D14" s="247" t="s">
        <v>1896</v>
      </c>
      <c r="E14" s="1335" t="s">
        <v>1897</v>
      </c>
      <c r="F14" s="1361" t="s">
        <v>1898</v>
      </c>
      <c r="G14" s="225" t="s">
        <v>1899</v>
      </c>
      <c r="H14" s="247" t="s">
        <v>1900</v>
      </c>
      <c r="I14" s="25"/>
    </row>
    <row r="15" spans="1:17" ht="11.25" customHeight="1">
      <c r="A15" s="25"/>
      <c r="B15" s="750">
        <v>1</v>
      </c>
      <c r="C15" s="750"/>
      <c r="D15" s="1071">
        <v>502.13853588999996</v>
      </c>
      <c r="E15" s="1806">
        <v>5.2600000000000001E-2</v>
      </c>
      <c r="F15" s="1071"/>
      <c r="G15" s="1194">
        <v>0.42599999999999999</v>
      </c>
      <c r="H15" s="1071">
        <v>2</v>
      </c>
      <c r="I15" s="25"/>
    </row>
    <row r="16" spans="1:17" ht="6" customHeight="1">
      <c r="A16" s="25"/>
      <c r="B16" s="25"/>
      <c r="C16" s="25"/>
      <c r="E16" s="25"/>
      <c r="F16" s="25"/>
      <c r="G16" s="3"/>
      <c r="H16" s="25"/>
      <c r="I16" s="25"/>
    </row>
    <row r="17" spans="2:11" ht="11.25" customHeight="1">
      <c r="B17" s="2654" t="s">
        <v>1901</v>
      </c>
      <c r="C17" s="2654"/>
      <c r="D17" s="2655"/>
      <c r="E17" s="2655"/>
      <c r="F17" s="2655"/>
      <c r="G17" s="2655"/>
      <c r="H17" s="2655"/>
      <c r="I17" s="2655"/>
      <c r="J17" s="2655"/>
      <c r="K17" s="2655"/>
    </row>
    <row r="18" spans="2:11" ht="11.25" customHeight="1"/>
    <row r="19" spans="2:11" ht="11.25" customHeight="1">
      <c r="D19" s="1805"/>
    </row>
    <row r="20" spans="2:11" ht="11.25" customHeight="1"/>
  </sheetData>
  <mergeCells count="5">
    <mergeCell ref="B3:Q3"/>
    <mergeCell ref="B17:K17"/>
    <mergeCell ref="B11:C11"/>
    <mergeCell ref="B7:H7"/>
    <mergeCell ref="B9:H9"/>
  </mergeCells>
  <hyperlinks>
    <hyperlink ref="B3" location="Contents!A1" display="Back to index page" xr:uid="{AF295BF2-30DC-46C6-806C-27709CF0DD69}"/>
    <hyperlink ref="B3:Q3" location="CONTENTS!A1" display="Back to contents page" xr:uid="{EFA93064-1E39-4DE2-8D41-9C795F99BBF8}"/>
  </hyperlinks>
  <pageMargins left="0.7" right="0.7" top="0.75" bottom="0.75" header="0.3" footer="0.3"/>
  <pageSetup orientation="landscape" r:id="rId1"/>
  <colBreaks count="1" manualBreakCount="1">
    <brk id="8"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C014-7386-40DA-970F-96A3D2F0D84F}">
  <sheetPr>
    <tabColor rgb="FF007272"/>
  </sheetPr>
  <dimension ref="A1:AD46"/>
  <sheetViews>
    <sheetView showGridLines="0" showRowColHeaders="0" zoomScaleNormal="100" workbookViewId="0"/>
  </sheetViews>
  <sheetFormatPr baseColWidth="10" defaultColWidth="8.85546875" defaultRowHeight="12.75"/>
  <cols>
    <col min="1" max="1" width="2.5703125" style="1073" customWidth="1"/>
    <col min="2" max="2" width="3.5703125" style="1073" customWidth="1"/>
    <col min="3" max="3" width="66.42578125" style="1073" customWidth="1"/>
    <col min="4" max="4" width="15.85546875" style="1073" bestFit="1" customWidth="1"/>
    <col min="5" max="5" width="16.42578125" style="1073" bestFit="1" customWidth="1"/>
    <col min="6" max="11" width="16" style="1073" customWidth="1"/>
    <col min="12" max="12" width="17.5703125" style="1073" customWidth="1"/>
    <col min="13" max="13" width="15" style="1073" bestFit="1" customWidth="1"/>
    <col min="14" max="14" width="12" style="1073" customWidth="1"/>
    <col min="15" max="15" width="12.85546875" style="1073" bestFit="1" customWidth="1"/>
    <col min="16" max="16" width="13.5703125" style="1073" bestFit="1" customWidth="1"/>
    <col min="17" max="17" width="13.140625" style="1073" bestFit="1" customWidth="1"/>
    <col min="18" max="16384" width="8.85546875" style="1073"/>
  </cols>
  <sheetData>
    <row r="1" spans="1:30" ht="11.25" customHeight="1">
      <c r="A1" s="1072"/>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row>
    <row r="2" spans="1:30" ht="5.25" customHeight="1">
      <c r="A2" s="1072"/>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row>
    <row r="3" spans="1:30" ht="12.75" customHeight="1">
      <c r="A3" s="1072"/>
      <c r="B3" s="2373" t="s">
        <v>280</v>
      </c>
      <c r="C3" s="2373"/>
      <c r="D3" s="2373"/>
      <c r="E3" s="2373"/>
      <c r="F3" s="2373"/>
      <c r="G3" s="2373"/>
      <c r="H3" s="2373"/>
      <c r="I3" s="2373"/>
      <c r="J3" s="2373"/>
      <c r="K3" s="2373"/>
      <c r="L3" s="2373"/>
      <c r="M3" s="2373"/>
      <c r="N3" s="2373"/>
      <c r="O3" s="2373"/>
      <c r="P3" s="2373"/>
      <c r="Q3" s="1072"/>
      <c r="R3" s="1072"/>
      <c r="S3" s="1072"/>
      <c r="T3" s="1072"/>
      <c r="U3" s="1072"/>
      <c r="V3" s="1072"/>
      <c r="W3" s="1072"/>
      <c r="X3" s="1072"/>
      <c r="Y3" s="1072"/>
      <c r="Z3" s="1072"/>
      <c r="AA3" s="1072"/>
      <c r="AB3" s="1072"/>
      <c r="AC3" s="1072"/>
      <c r="AD3" s="1072"/>
    </row>
    <row r="4" spans="1:30" s="1041" customFormat="1" ht="5.25" customHeight="1">
      <c r="A4" s="7"/>
      <c r="B4" s="7"/>
      <c r="C4" s="969"/>
      <c r="D4" s="7"/>
      <c r="E4" s="7"/>
      <c r="F4" s="7"/>
      <c r="G4" s="7"/>
      <c r="H4" s="7"/>
      <c r="I4" s="7"/>
      <c r="J4" s="7"/>
      <c r="K4" s="7"/>
      <c r="L4" s="7"/>
      <c r="M4" s="7"/>
      <c r="N4" s="7"/>
      <c r="O4" s="7"/>
      <c r="P4" s="7"/>
      <c r="Q4" s="7"/>
      <c r="R4" s="7"/>
      <c r="S4" s="7"/>
      <c r="T4" s="7"/>
      <c r="U4" s="7"/>
      <c r="V4" s="7"/>
      <c r="W4" s="7"/>
      <c r="X4" s="7"/>
      <c r="Y4" s="7"/>
      <c r="Z4" s="7"/>
      <c r="AA4" s="7"/>
      <c r="AB4" s="7"/>
      <c r="AC4" s="7"/>
      <c r="AD4" s="7"/>
    </row>
    <row r="5" spans="1:30" s="1041" customFormat="1" ht="15.75" customHeight="1">
      <c r="A5" s="7"/>
      <c r="B5" s="969" t="s">
        <v>2382</v>
      </c>
      <c r="C5" s="969"/>
      <c r="D5" s="7"/>
      <c r="E5" s="7"/>
      <c r="F5" s="7"/>
      <c r="G5" s="7"/>
      <c r="H5" s="7"/>
      <c r="I5" s="7"/>
      <c r="J5" s="7"/>
      <c r="K5" s="7"/>
      <c r="L5" s="7"/>
      <c r="M5" s="7"/>
      <c r="N5" s="7"/>
      <c r="O5" s="7"/>
      <c r="P5" s="7"/>
      <c r="Q5" s="7"/>
      <c r="R5" s="7"/>
      <c r="S5" s="7"/>
      <c r="T5" s="7"/>
      <c r="U5" s="7"/>
      <c r="V5" s="7"/>
      <c r="W5" s="7"/>
      <c r="X5" s="7"/>
      <c r="Y5" s="7"/>
      <c r="Z5" s="7"/>
      <c r="AA5" s="7"/>
      <c r="AB5" s="7"/>
      <c r="AC5" s="7"/>
      <c r="AD5" s="7"/>
    </row>
    <row r="6" spans="1:30" s="1041" customFormat="1" ht="11.25" customHeight="1">
      <c r="A6" s="7"/>
      <c r="B6" s="969"/>
      <c r="C6" s="969"/>
      <c r="D6" s="7"/>
      <c r="E6" s="7"/>
      <c r="F6" s="7"/>
      <c r="G6" s="7"/>
      <c r="H6" s="7"/>
      <c r="I6" s="7"/>
      <c r="J6" s="7"/>
      <c r="K6" s="7"/>
      <c r="L6" s="7"/>
      <c r="M6" s="7"/>
      <c r="N6" s="7"/>
      <c r="O6" s="7"/>
      <c r="P6" s="7"/>
      <c r="Q6" s="7"/>
      <c r="R6" s="7"/>
      <c r="S6" s="7"/>
      <c r="T6" s="7"/>
      <c r="U6" s="7"/>
      <c r="V6" s="7"/>
      <c r="W6" s="7"/>
      <c r="X6" s="7"/>
      <c r="Y6" s="7"/>
      <c r="Z6" s="7"/>
      <c r="AA6" s="7"/>
      <c r="AB6" s="7"/>
      <c r="AC6" s="7"/>
      <c r="AD6" s="7"/>
    </row>
    <row r="7" spans="1:30" s="1041" customFormat="1" ht="11.25" customHeight="1">
      <c r="A7" s="7"/>
      <c r="B7" s="2390" t="s">
        <v>3169</v>
      </c>
      <c r="C7" s="2403"/>
      <c r="D7" s="2403"/>
      <c r="E7" s="2403"/>
      <c r="F7" s="2403"/>
      <c r="G7" s="2403"/>
      <c r="H7" s="2403"/>
      <c r="I7" s="2403"/>
      <c r="J7" s="2403"/>
      <c r="K7" s="2403"/>
      <c r="L7" s="2403"/>
      <c r="M7" s="2403"/>
      <c r="N7" s="2403"/>
      <c r="O7" s="2403"/>
      <c r="P7" s="2403"/>
      <c r="Q7" s="2403"/>
      <c r="R7" s="7"/>
      <c r="S7" s="7"/>
      <c r="T7" s="7"/>
      <c r="U7" s="7"/>
      <c r="V7" s="7"/>
      <c r="W7" s="7"/>
      <c r="X7" s="7"/>
      <c r="Y7" s="7"/>
      <c r="Z7" s="7"/>
      <c r="AA7" s="7"/>
      <c r="AB7" s="7"/>
      <c r="AC7" s="7"/>
      <c r="AD7" s="7"/>
    </row>
    <row r="8" spans="1:30" s="1041" customFormat="1" ht="6.2" customHeight="1">
      <c r="A8" s="7"/>
      <c r="B8" s="239"/>
      <c r="C8" s="239"/>
      <c r="D8" s="239"/>
      <c r="E8" s="239"/>
      <c r="F8" s="239"/>
      <c r="G8" s="239"/>
      <c r="H8" s="239"/>
      <c r="I8" s="239"/>
      <c r="J8" s="239"/>
      <c r="K8" s="239"/>
      <c r="L8" s="239"/>
      <c r="M8" s="239"/>
      <c r="N8" s="239"/>
      <c r="O8" s="239"/>
      <c r="P8" s="239"/>
      <c r="Q8" s="239"/>
      <c r="R8" s="7"/>
      <c r="S8" s="7"/>
      <c r="T8" s="7"/>
      <c r="U8" s="7"/>
      <c r="V8" s="7"/>
      <c r="W8" s="7"/>
      <c r="X8" s="7"/>
      <c r="Y8" s="7"/>
      <c r="Z8" s="7"/>
      <c r="AA8" s="7"/>
      <c r="AB8" s="7"/>
      <c r="AC8" s="7"/>
      <c r="AD8" s="7"/>
    </row>
    <row r="9" spans="1:30" s="1041" customFormat="1" ht="11.25" customHeight="1">
      <c r="A9" s="7"/>
      <c r="B9" s="2390" t="s">
        <v>2401</v>
      </c>
      <c r="C9" s="2403"/>
      <c r="D9" s="2403"/>
      <c r="E9" s="2403"/>
      <c r="F9" s="2403"/>
      <c r="G9" s="2403"/>
      <c r="H9" s="2403"/>
      <c r="I9" s="2403"/>
      <c r="J9" s="2403"/>
      <c r="K9" s="2403"/>
      <c r="L9" s="2403"/>
      <c r="M9" s="2403"/>
      <c r="N9" s="2403"/>
      <c r="O9" s="2403"/>
      <c r="P9" s="2403"/>
      <c r="Q9" s="2403"/>
      <c r="R9" s="7"/>
      <c r="S9" s="7"/>
      <c r="T9" s="7"/>
      <c r="U9" s="7"/>
      <c r="V9" s="7"/>
      <c r="W9" s="7"/>
      <c r="X9" s="7"/>
      <c r="Y9" s="7"/>
      <c r="Z9" s="7"/>
      <c r="AA9" s="7"/>
      <c r="AB9" s="7"/>
      <c r="AC9" s="7"/>
      <c r="AD9" s="7"/>
    </row>
    <row r="10" spans="1:30" s="1041" customFormat="1" ht="6.2" customHeight="1">
      <c r="A10" s="7"/>
      <c r="B10" s="239"/>
      <c r="C10" s="239"/>
      <c r="D10" s="239"/>
      <c r="E10" s="239"/>
      <c r="F10" s="239"/>
      <c r="G10" s="239"/>
      <c r="H10" s="239"/>
      <c r="I10" s="239"/>
      <c r="J10" s="239"/>
      <c r="K10" s="239"/>
      <c r="L10" s="239"/>
      <c r="M10" s="239"/>
      <c r="N10" s="239"/>
      <c r="O10" s="239"/>
      <c r="P10" s="239"/>
      <c r="Q10" s="239"/>
      <c r="R10" s="7"/>
      <c r="S10" s="7"/>
      <c r="T10" s="7"/>
      <c r="U10" s="7"/>
      <c r="V10" s="7"/>
      <c r="W10" s="7"/>
      <c r="X10" s="7"/>
      <c r="Y10" s="7"/>
      <c r="Z10" s="7"/>
      <c r="AA10" s="7"/>
      <c r="AB10" s="7"/>
      <c r="AC10" s="7"/>
      <c r="AD10" s="7"/>
    </row>
    <row r="11" spans="1:30" s="1041" customFormat="1" ht="11.25" customHeight="1">
      <c r="A11" s="7"/>
      <c r="B11" s="2390" t="s">
        <v>2402</v>
      </c>
      <c r="C11" s="2403"/>
      <c r="D11" s="2403"/>
      <c r="E11" s="2403"/>
      <c r="F11" s="2403"/>
      <c r="G11" s="2403"/>
      <c r="H11" s="2403"/>
      <c r="I11" s="2403"/>
      <c r="J11" s="2403"/>
      <c r="K11" s="2403"/>
      <c r="L11" s="2403"/>
      <c r="M11" s="2403"/>
      <c r="N11" s="2403"/>
      <c r="O11" s="2403"/>
      <c r="P11" s="2403"/>
      <c r="Q11" s="2403"/>
      <c r="R11" s="7"/>
      <c r="S11" s="7"/>
      <c r="T11" s="7"/>
      <c r="U11" s="7"/>
      <c r="V11" s="7"/>
      <c r="W11" s="7"/>
      <c r="X11" s="7"/>
      <c r="Y11" s="7"/>
      <c r="Z11" s="7"/>
      <c r="AA11" s="7"/>
      <c r="AB11" s="7"/>
      <c r="AC11" s="7"/>
      <c r="AD11" s="7"/>
    </row>
    <row r="12" spans="1:30" s="1041" customFormat="1" ht="6.2" customHeight="1">
      <c r="A12" s="7"/>
      <c r="B12" s="239"/>
      <c r="C12" s="239"/>
      <c r="D12" s="239"/>
      <c r="E12" s="239"/>
      <c r="F12" s="239"/>
      <c r="G12" s="239"/>
      <c r="H12" s="239"/>
      <c r="I12" s="239"/>
      <c r="J12" s="239"/>
      <c r="K12" s="239"/>
      <c r="L12" s="239"/>
      <c r="M12" s="239"/>
      <c r="N12" s="239"/>
      <c r="O12" s="239"/>
      <c r="P12" s="239"/>
      <c r="Q12" s="239"/>
      <c r="R12" s="7"/>
      <c r="S12" s="7"/>
      <c r="T12" s="7"/>
      <c r="U12" s="7"/>
      <c r="V12" s="7"/>
      <c r="W12" s="7"/>
      <c r="X12" s="7"/>
      <c r="Y12" s="7"/>
      <c r="Z12" s="7"/>
      <c r="AA12" s="7"/>
      <c r="AB12" s="7"/>
      <c r="AC12" s="7"/>
      <c r="AD12" s="7"/>
    </row>
    <row r="13" spans="1:30" s="1041" customFormat="1" ht="11.25" customHeight="1">
      <c r="A13" s="7"/>
      <c r="B13" s="2390" t="s">
        <v>2403</v>
      </c>
      <c r="C13" s="2403"/>
      <c r="D13" s="2403"/>
      <c r="E13" s="2403"/>
      <c r="F13" s="2403"/>
      <c r="G13" s="2403"/>
      <c r="H13" s="2403"/>
      <c r="I13" s="2403"/>
      <c r="J13" s="2403"/>
      <c r="K13" s="2403"/>
      <c r="L13" s="2403"/>
      <c r="M13" s="2403"/>
      <c r="N13" s="2403"/>
      <c r="O13" s="2403"/>
      <c r="P13" s="2403"/>
      <c r="Q13" s="2403"/>
      <c r="R13" s="7"/>
      <c r="S13" s="7"/>
      <c r="T13" s="7"/>
      <c r="U13" s="7"/>
      <c r="V13" s="7"/>
      <c r="W13" s="7"/>
      <c r="X13" s="7"/>
      <c r="Y13" s="7"/>
      <c r="Z13" s="7"/>
      <c r="AA13" s="7"/>
      <c r="AB13" s="7"/>
      <c r="AC13" s="7"/>
      <c r="AD13" s="7"/>
    </row>
    <row r="14" spans="1:30" s="1041" customFormat="1" ht="6.2" customHeight="1">
      <c r="A14" s="7"/>
      <c r="B14" s="239"/>
      <c r="C14" s="239"/>
      <c r="D14" s="239"/>
      <c r="E14" s="239"/>
      <c r="F14" s="239"/>
      <c r="G14" s="239"/>
      <c r="H14" s="239"/>
      <c r="I14" s="239"/>
      <c r="J14" s="239"/>
      <c r="K14" s="239"/>
      <c r="L14" s="239"/>
      <c r="M14" s="239"/>
      <c r="N14" s="239"/>
      <c r="O14" s="239"/>
      <c r="P14" s="239"/>
      <c r="Q14" s="239"/>
      <c r="R14" s="7"/>
      <c r="S14" s="7"/>
      <c r="T14" s="7"/>
      <c r="U14" s="7"/>
      <c r="V14" s="7"/>
      <c r="W14" s="7"/>
      <c r="X14" s="7"/>
      <c r="Y14" s="7"/>
      <c r="Z14" s="7"/>
      <c r="AA14" s="7"/>
      <c r="AB14" s="7"/>
      <c r="AC14" s="7"/>
      <c r="AD14" s="7"/>
    </row>
    <row r="15" spans="1:30" s="1041" customFormat="1" ht="11.25" customHeight="1">
      <c r="A15" s="7"/>
      <c r="B15" s="2390" t="s">
        <v>2404</v>
      </c>
      <c r="C15" s="2403"/>
      <c r="D15" s="2403"/>
      <c r="E15" s="2403"/>
      <c r="F15" s="2403"/>
      <c r="G15" s="2403"/>
      <c r="H15" s="2403"/>
      <c r="I15" s="2403"/>
      <c r="J15" s="2403"/>
      <c r="K15" s="2403"/>
      <c r="L15" s="2403"/>
      <c r="M15" s="2403"/>
      <c r="N15" s="2403"/>
      <c r="O15" s="2403"/>
      <c r="P15" s="2403"/>
      <c r="Q15" s="2403"/>
      <c r="R15" s="7"/>
      <c r="S15" s="7"/>
      <c r="T15" s="7"/>
      <c r="U15" s="7"/>
      <c r="V15" s="7"/>
      <c r="W15" s="7"/>
      <c r="X15" s="7"/>
      <c r="Y15" s="7"/>
      <c r="Z15" s="7"/>
      <c r="AA15" s="7"/>
      <c r="AB15" s="7"/>
      <c r="AC15" s="7"/>
      <c r="AD15" s="7"/>
    </row>
    <row r="16" spans="1:30" s="1041" customFormat="1" ht="6.2" customHeight="1">
      <c r="A16" s="7"/>
      <c r="B16" s="239"/>
      <c r="C16" s="239"/>
      <c r="D16" s="239"/>
      <c r="E16" s="239"/>
      <c r="F16" s="239"/>
      <c r="G16" s="239"/>
      <c r="H16" s="239"/>
      <c r="I16" s="239"/>
      <c r="J16" s="239"/>
      <c r="K16" s="239"/>
      <c r="L16" s="239"/>
      <c r="M16" s="239"/>
      <c r="N16" s="239"/>
      <c r="O16" s="239"/>
      <c r="P16" s="239"/>
      <c r="Q16" s="239"/>
      <c r="R16" s="7"/>
      <c r="S16" s="7"/>
      <c r="T16" s="7"/>
      <c r="U16" s="7"/>
      <c r="V16" s="7"/>
      <c r="W16" s="7"/>
      <c r="X16" s="7"/>
      <c r="Y16" s="7"/>
      <c r="Z16" s="7"/>
      <c r="AA16" s="7"/>
      <c r="AB16" s="7"/>
      <c r="AC16" s="7"/>
      <c r="AD16" s="7"/>
    </row>
    <row r="17" spans="1:30" s="1041" customFormat="1" ht="11.25" customHeight="1">
      <c r="A17" s="7"/>
      <c r="B17" s="2390" t="s">
        <v>2405</v>
      </c>
      <c r="C17" s="2403"/>
      <c r="D17" s="2403"/>
      <c r="E17" s="2403"/>
      <c r="F17" s="2403"/>
      <c r="G17" s="2403"/>
      <c r="H17" s="2403"/>
      <c r="I17" s="2403"/>
      <c r="J17" s="2403"/>
      <c r="K17" s="2403"/>
      <c r="L17" s="2403"/>
      <c r="M17" s="2403"/>
      <c r="N17" s="2403"/>
      <c r="O17" s="2403"/>
      <c r="P17" s="2403"/>
      <c r="Q17" s="2403"/>
      <c r="R17" s="7"/>
      <c r="S17" s="7"/>
      <c r="T17" s="7"/>
      <c r="U17" s="7"/>
      <c r="V17" s="7"/>
      <c r="W17" s="7"/>
      <c r="X17" s="7"/>
      <c r="Y17" s="7"/>
      <c r="Z17" s="7"/>
      <c r="AA17" s="7"/>
      <c r="AB17" s="7"/>
      <c r="AC17" s="7"/>
      <c r="AD17" s="7"/>
    </row>
    <row r="18" spans="1:30" s="1041" customFormat="1" ht="11.25" customHeight="1">
      <c r="A18" s="7"/>
      <c r="B18" s="178"/>
      <c r="C18" s="194"/>
      <c r="D18" s="194"/>
      <c r="E18" s="194"/>
      <c r="F18" s="194"/>
      <c r="G18" s="194"/>
      <c r="H18" s="194"/>
      <c r="I18" s="194"/>
      <c r="J18" s="194"/>
      <c r="K18" s="194"/>
      <c r="L18" s="194"/>
      <c r="M18" s="7"/>
      <c r="N18" s="7"/>
      <c r="O18" s="7"/>
      <c r="P18" s="7"/>
      <c r="Q18" s="7"/>
      <c r="R18" s="7"/>
      <c r="S18" s="7"/>
      <c r="T18" s="7"/>
      <c r="U18" s="7"/>
      <c r="V18" s="7"/>
      <c r="W18" s="7"/>
      <c r="X18" s="7"/>
      <c r="Y18" s="7"/>
      <c r="Z18" s="7"/>
      <c r="AA18" s="7"/>
      <c r="AB18" s="7"/>
      <c r="AC18" s="7"/>
      <c r="AD18" s="7"/>
    </row>
    <row r="19" spans="1:30" ht="11.25" customHeight="1">
      <c r="A19" s="1072"/>
      <c r="B19" s="1461" t="s">
        <v>2662</v>
      </c>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row>
    <row r="20" spans="1:30" ht="11.25" customHeight="1">
      <c r="A20" s="25"/>
      <c r="C20" s="1068" t="s">
        <v>292</v>
      </c>
      <c r="D20" s="1074" t="s">
        <v>294</v>
      </c>
      <c r="E20" s="1074" t="s">
        <v>296</v>
      </c>
      <c r="F20" s="1074" t="s">
        <v>298</v>
      </c>
      <c r="G20" s="1074" t="s">
        <v>303</v>
      </c>
      <c r="H20" s="1074" t="s">
        <v>310</v>
      </c>
      <c r="I20" s="1074" t="s">
        <v>312</v>
      </c>
      <c r="J20" s="1074" t="s">
        <v>317</v>
      </c>
      <c r="K20" s="1074" t="s">
        <v>323</v>
      </c>
      <c r="L20" s="1074" t="s">
        <v>346</v>
      </c>
      <c r="M20" s="1074" t="s">
        <v>370</v>
      </c>
      <c r="N20" s="1075" t="s">
        <v>755</v>
      </c>
      <c r="O20" s="1075" t="s">
        <v>856</v>
      </c>
      <c r="P20" s="1075" t="s">
        <v>857</v>
      </c>
      <c r="Q20" s="1075" t="s">
        <v>911</v>
      </c>
      <c r="R20" s="1072"/>
      <c r="S20" s="1072"/>
      <c r="T20" s="1072"/>
      <c r="U20" s="1072"/>
      <c r="V20" s="1072"/>
      <c r="W20" s="1072"/>
      <c r="X20" s="1072"/>
      <c r="Y20" s="1072"/>
      <c r="Z20" s="1072"/>
      <c r="AA20" s="1072"/>
      <c r="AB20" s="1072"/>
      <c r="AC20" s="1072"/>
      <c r="AD20" s="1072"/>
    </row>
    <row r="21" spans="1:30" ht="11.25" customHeight="1">
      <c r="A21" s="25"/>
      <c r="C21" s="241" t="s">
        <v>1902</v>
      </c>
      <c r="D21" s="2658" t="s">
        <v>816</v>
      </c>
      <c r="E21" s="2658"/>
      <c r="F21" s="2658"/>
      <c r="G21" s="2658"/>
      <c r="H21" s="2658"/>
      <c r="I21" s="2658"/>
      <c r="J21" s="2658"/>
      <c r="K21" s="2658"/>
      <c r="L21" s="2658"/>
      <c r="M21" s="2658"/>
      <c r="N21" s="2658"/>
      <c r="O21" s="2658"/>
      <c r="P21" s="2658"/>
      <c r="Q21" s="2658"/>
      <c r="R21" s="1072"/>
      <c r="S21" s="1072"/>
      <c r="T21" s="1072"/>
      <c r="U21" s="1072"/>
      <c r="V21" s="1072"/>
      <c r="W21" s="1072"/>
      <c r="X21" s="1072"/>
      <c r="Y21" s="1072"/>
      <c r="Z21" s="1072"/>
      <c r="AA21" s="1072"/>
      <c r="AB21" s="1072"/>
      <c r="AC21" s="1072"/>
      <c r="AD21" s="1072"/>
    </row>
    <row r="22" spans="1:30" ht="11.25" customHeight="1">
      <c r="A22" s="25"/>
      <c r="B22" s="25"/>
      <c r="D22" s="1076"/>
      <c r="E22" s="2408" t="s">
        <v>1903</v>
      </c>
      <c r="F22" s="2408"/>
      <c r="G22" s="2408"/>
      <c r="H22" s="2408"/>
      <c r="I22" s="2408"/>
      <c r="J22" s="2408"/>
      <c r="K22" s="2408"/>
      <c r="L22" s="2408"/>
      <c r="M22" s="2408"/>
      <c r="N22" s="2408"/>
      <c r="O22" s="2408"/>
      <c r="P22" s="2408"/>
      <c r="Q22" s="2408"/>
      <c r="R22" s="1072"/>
      <c r="S22" s="1072"/>
      <c r="T22" s="1072"/>
      <c r="U22" s="1072"/>
      <c r="V22" s="1072"/>
      <c r="W22" s="1072"/>
      <c r="X22" s="1072"/>
      <c r="Y22" s="1072"/>
      <c r="Z22" s="1072"/>
      <c r="AA22" s="1072"/>
      <c r="AB22" s="1072"/>
      <c r="AC22" s="1072"/>
      <c r="AD22" s="1072"/>
    </row>
    <row r="23" spans="1:30" ht="22.5" customHeight="1">
      <c r="A23" s="25"/>
      <c r="B23" s="25"/>
      <c r="C23" s="361"/>
      <c r="D23" s="1076"/>
      <c r="J23" s="118" t="s">
        <v>1904</v>
      </c>
      <c r="K23" s="118" t="s">
        <v>1904</v>
      </c>
      <c r="L23" s="337" t="s">
        <v>1904</v>
      </c>
      <c r="O23" s="2659" t="s">
        <v>859</v>
      </c>
      <c r="P23" s="2659"/>
      <c r="Q23" s="2659"/>
      <c r="R23" s="1072"/>
      <c r="S23" s="1072"/>
      <c r="T23" s="1072"/>
      <c r="U23" s="1072"/>
      <c r="V23" s="1072"/>
      <c r="W23" s="1072"/>
      <c r="X23" s="1072"/>
      <c r="Y23" s="1072"/>
      <c r="Z23" s="1072"/>
      <c r="AA23" s="1072"/>
      <c r="AB23" s="1072"/>
      <c r="AC23" s="1072"/>
      <c r="AD23" s="1072"/>
    </row>
    <row r="24" spans="1:30" ht="11.25" customHeight="1">
      <c r="A24" s="25"/>
      <c r="B24" s="25"/>
      <c r="C24" s="361"/>
      <c r="D24" s="1076"/>
      <c r="E24" s="2408" t="s">
        <v>1905</v>
      </c>
      <c r="F24" s="2408"/>
      <c r="G24" s="2408"/>
      <c r="H24" s="2408"/>
      <c r="I24" s="2408"/>
      <c r="J24" s="139" t="s">
        <v>1906</v>
      </c>
      <c r="K24" s="139" t="s">
        <v>1906</v>
      </c>
      <c r="L24" s="590" t="s">
        <v>1907</v>
      </c>
      <c r="M24" s="424" t="s">
        <v>726</v>
      </c>
      <c r="N24" s="424" t="s">
        <v>726</v>
      </c>
      <c r="P24" s="590" t="s">
        <v>726</v>
      </c>
      <c r="Q24" s="590" t="s">
        <v>726</v>
      </c>
      <c r="R24" s="1072"/>
      <c r="S24" s="1072"/>
      <c r="T24" s="1072"/>
      <c r="U24" s="1072"/>
      <c r="V24" s="1072"/>
      <c r="W24" s="1072"/>
      <c r="X24" s="1072"/>
      <c r="Y24" s="1072"/>
      <c r="Z24" s="1072"/>
      <c r="AA24" s="1072"/>
      <c r="AB24" s="1072"/>
      <c r="AC24" s="1072"/>
      <c r="AD24" s="1072"/>
    </row>
    <row r="25" spans="1:30" ht="11.25" customHeight="1">
      <c r="A25" s="25"/>
      <c r="B25" s="25"/>
      <c r="D25" s="1076"/>
      <c r="E25" s="78"/>
      <c r="F25" s="78"/>
      <c r="G25" s="78"/>
      <c r="H25" s="78"/>
      <c r="I25" s="1059" t="s">
        <v>1761</v>
      </c>
      <c r="J25" s="139" t="s">
        <v>1908</v>
      </c>
      <c r="K25" s="139" t="s">
        <v>1909</v>
      </c>
      <c r="L25" s="590" t="s">
        <v>1910</v>
      </c>
      <c r="M25" s="424" t="s">
        <v>1911</v>
      </c>
      <c r="N25" s="424" t="s">
        <v>1912</v>
      </c>
      <c r="P25" s="590" t="s">
        <v>1911</v>
      </c>
      <c r="Q25" s="590" t="s">
        <v>1912</v>
      </c>
      <c r="R25" s="1072"/>
      <c r="S25" s="1072"/>
      <c r="T25" s="1072"/>
      <c r="U25" s="1072"/>
      <c r="V25" s="1072"/>
      <c r="W25" s="1072"/>
      <c r="X25" s="1072"/>
      <c r="Y25" s="1072"/>
      <c r="Z25" s="1072"/>
      <c r="AA25" s="1072"/>
      <c r="AB25" s="1072"/>
      <c r="AC25" s="1072"/>
      <c r="AD25" s="1072"/>
    </row>
    <row r="26" spans="1:30" ht="11.25" customHeight="1">
      <c r="A26" s="25"/>
      <c r="B26" s="25"/>
      <c r="C26" s="1363" t="s">
        <v>286</v>
      </c>
      <c r="D26" s="1469"/>
      <c r="E26" s="1351" t="s">
        <v>882</v>
      </c>
      <c r="F26" s="1351" t="s">
        <v>1767</v>
      </c>
      <c r="G26" s="1351" t="s">
        <v>1768</v>
      </c>
      <c r="H26" s="1351" t="s">
        <v>1769</v>
      </c>
      <c r="I26" s="1059" t="s">
        <v>883</v>
      </c>
      <c r="J26" s="139" t="s">
        <v>1913</v>
      </c>
      <c r="K26" s="139" t="s">
        <v>1913</v>
      </c>
      <c r="L26" s="590" t="s">
        <v>1914</v>
      </c>
      <c r="M26" s="424" t="s">
        <v>732</v>
      </c>
      <c r="N26" s="424" t="s">
        <v>732</v>
      </c>
      <c r="O26" s="1462"/>
      <c r="P26" s="1353" t="s">
        <v>732</v>
      </c>
      <c r="Q26" s="1353" t="s">
        <v>732</v>
      </c>
      <c r="R26" s="1072"/>
      <c r="S26" s="1072"/>
      <c r="T26" s="1072"/>
      <c r="U26" s="1072"/>
      <c r="V26" s="1072"/>
      <c r="W26" s="1072"/>
      <c r="X26" s="1072"/>
      <c r="Y26" s="1072"/>
      <c r="Z26" s="1072"/>
      <c r="AA26" s="1072"/>
      <c r="AB26" s="1072"/>
      <c r="AC26" s="1072"/>
      <c r="AD26" s="1072"/>
    </row>
    <row r="27" spans="1:30" ht="11.25" customHeight="1">
      <c r="A27" s="25"/>
      <c r="B27" s="936">
        <v>1</v>
      </c>
      <c r="C27" s="936" t="s">
        <v>1771</v>
      </c>
      <c r="D27" s="16">
        <v>63986.411859399901</v>
      </c>
      <c r="E27" s="936"/>
      <c r="F27" s="936"/>
      <c r="G27" s="936"/>
      <c r="H27" s="936"/>
      <c r="I27" s="936"/>
      <c r="J27" s="936"/>
      <c r="K27" s="936"/>
      <c r="L27" s="936"/>
      <c r="M27" s="936"/>
      <c r="N27" s="936"/>
      <c r="O27" s="1137"/>
      <c r="P27" s="1137"/>
      <c r="Q27" s="1137"/>
      <c r="R27" s="1072"/>
      <c r="S27" s="1072"/>
      <c r="T27" s="1072"/>
      <c r="U27" s="1072"/>
      <c r="V27" s="1072"/>
      <c r="W27" s="1072"/>
      <c r="X27" s="1072"/>
      <c r="Y27" s="1072"/>
      <c r="Z27" s="1072"/>
      <c r="AA27" s="1072"/>
      <c r="AB27" s="1072"/>
      <c r="AC27" s="1072"/>
      <c r="AD27" s="1072"/>
    </row>
    <row r="28" spans="1:30" ht="11.25" customHeight="1">
      <c r="A28" s="25"/>
      <c r="B28" s="30">
        <v>2</v>
      </c>
      <c r="C28" s="30" t="s">
        <v>1772</v>
      </c>
      <c r="D28" s="16">
        <v>26767.51098594</v>
      </c>
      <c r="E28" s="30"/>
      <c r="F28" s="30"/>
      <c r="G28" s="30"/>
      <c r="H28" s="30"/>
      <c r="I28" s="30"/>
      <c r="J28" s="30"/>
      <c r="K28" s="30"/>
      <c r="L28" s="30"/>
      <c r="M28" s="30"/>
      <c r="N28" s="30"/>
      <c r="O28" s="3"/>
      <c r="P28" s="3"/>
      <c r="Q28" s="3"/>
      <c r="R28" s="1072"/>
      <c r="S28" s="1072"/>
      <c r="T28" s="1072"/>
      <c r="U28" s="1072"/>
      <c r="V28" s="1072"/>
      <c r="W28" s="1072"/>
      <c r="X28" s="1072"/>
      <c r="Y28" s="1072"/>
      <c r="Z28" s="1072"/>
      <c r="AA28" s="1072"/>
      <c r="AB28" s="1072"/>
      <c r="AC28" s="1072"/>
      <c r="AD28" s="1072"/>
    </row>
    <row r="29" spans="1:30" ht="11.25" customHeight="1">
      <c r="A29" s="25"/>
      <c r="B29" s="30">
        <v>3</v>
      </c>
      <c r="C29" s="30" t="s">
        <v>1778</v>
      </c>
      <c r="D29" s="16">
        <v>71924.680824160008</v>
      </c>
      <c r="E29" s="30"/>
      <c r="F29" s="30"/>
      <c r="G29" s="30"/>
      <c r="H29" s="30"/>
      <c r="I29" s="30"/>
      <c r="J29" s="30"/>
      <c r="K29" s="30"/>
      <c r="L29" s="30"/>
      <c r="M29" s="30"/>
      <c r="N29" s="30"/>
      <c r="O29" s="3"/>
      <c r="P29" s="3"/>
      <c r="Q29" s="3"/>
      <c r="R29" s="1072"/>
      <c r="S29" s="1072"/>
      <c r="T29" s="1072"/>
      <c r="U29" s="1072"/>
      <c r="V29" s="1072"/>
      <c r="W29" s="1072"/>
      <c r="X29" s="1072"/>
      <c r="Y29" s="1072"/>
      <c r="Z29" s="1072"/>
      <c r="AA29" s="1072"/>
      <c r="AB29" s="1072"/>
      <c r="AC29" s="1072"/>
      <c r="AD29" s="1072"/>
    </row>
    <row r="30" spans="1:30" ht="11.25" customHeight="1">
      <c r="A30" s="25"/>
      <c r="B30" s="30">
        <v>4</v>
      </c>
      <c r="C30" s="30" t="s">
        <v>1803</v>
      </c>
      <c r="D30" s="16">
        <v>76488.548285140001</v>
      </c>
      <c r="E30" s="30"/>
      <c r="F30" s="30"/>
      <c r="G30" s="30"/>
      <c r="H30" s="30"/>
      <c r="I30" s="30"/>
      <c r="J30" s="30"/>
      <c r="K30" s="30"/>
      <c r="L30" s="30"/>
      <c r="M30" s="30"/>
      <c r="N30" s="30"/>
      <c r="O30" s="3"/>
      <c r="P30" s="3"/>
      <c r="Q30" s="3"/>
      <c r="R30" s="1072"/>
      <c r="S30" s="1072"/>
      <c r="T30" s="1072"/>
      <c r="U30" s="1072"/>
      <c r="V30" s="1072"/>
      <c r="W30" s="1072"/>
      <c r="X30" s="1072"/>
      <c r="Y30" s="1072"/>
      <c r="Z30" s="1072"/>
      <c r="AA30" s="1072"/>
      <c r="AB30" s="1072"/>
      <c r="AC30" s="1072"/>
      <c r="AD30" s="1072"/>
    </row>
    <row r="31" spans="1:30" ht="11.25" customHeight="1">
      <c r="A31" s="25"/>
      <c r="B31" s="30">
        <v>5</v>
      </c>
      <c r="C31" s="30" t="s">
        <v>1808</v>
      </c>
      <c r="D31" s="16">
        <v>4558.32934458</v>
      </c>
      <c r="E31" s="30"/>
      <c r="F31" s="30"/>
      <c r="G31" s="30"/>
      <c r="H31" s="30"/>
      <c r="I31" s="30"/>
      <c r="J31" s="30"/>
      <c r="K31" s="30"/>
      <c r="L31" s="30"/>
      <c r="M31" s="30"/>
      <c r="N31" s="30"/>
      <c r="O31" s="3"/>
      <c r="P31" s="3"/>
      <c r="Q31" s="3"/>
      <c r="R31" s="1072"/>
      <c r="S31" s="1072"/>
      <c r="T31" s="1072"/>
      <c r="U31" s="1072"/>
      <c r="V31" s="1072"/>
      <c r="W31" s="1072"/>
      <c r="X31" s="1072"/>
      <c r="Y31" s="1072"/>
      <c r="Z31" s="1072"/>
      <c r="AA31" s="1072"/>
      <c r="AB31" s="1072"/>
      <c r="AC31" s="1072"/>
      <c r="AD31" s="1072"/>
    </row>
    <row r="32" spans="1:30" ht="11.25" customHeight="1">
      <c r="A32" s="25"/>
      <c r="B32" s="30">
        <v>6</v>
      </c>
      <c r="C32" s="30" t="s">
        <v>1809</v>
      </c>
      <c r="D32" s="16">
        <v>93410.283339269896</v>
      </c>
      <c r="E32" s="30"/>
      <c r="F32" s="30"/>
      <c r="G32" s="30"/>
      <c r="H32" s="30"/>
      <c r="I32" s="30"/>
      <c r="J32" s="30"/>
      <c r="K32" s="30"/>
      <c r="L32" s="30"/>
      <c r="M32" s="30"/>
      <c r="N32" s="30"/>
      <c r="O32" s="3"/>
      <c r="P32" s="3"/>
      <c r="Q32" s="3"/>
      <c r="R32" s="1072"/>
      <c r="S32" s="1072"/>
      <c r="T32" s="1072"/>
      <c r="U32" s="1072"/>
      <c r="V32" s="1072"/>
      <c r="W32" s="1072"/>
      <c r="X32" s="1072"/>
      <c r="Y32" s="1072"/>
      <c r="Z32" s="1072"/>
      <c r="AA32" s="1072"/>
      <c r="AB32" s="1072"/>
      <c r="AC32" s="1072"/>
      <c r="AD32" s="1072"/>
    </row>
    <row r="33" spans="1:30" ht="11.25" customHeight="1">
      <c r="A33" s="25"/>
      <c r="B33" s="30">
        <v>7</v>
      </c>
      <c r="C33" s="30" t="s">
        <v>1813</v>
      </c>
      <c r="D33" s="16">
        <v>47089.733721769997</v>
      </c>
      <c r="E33" s="30"/>
      <c r="F33" s="30"/>
      <c r="G33" s="30"/>
      <c r="H33" s="30"/>
      <c r="I33" s="30"/>
      <c r="J33" s="30"/>
      <c r="K33" s="30"/>
      <c r="L33" s="30"/>
      <c r="M33" s="30"/>
      <c r="N33" s="30"/>
      <c r="O33" s="3"/>
      <c r="P33" s="3"/>
      <c r="Q33" s="3"/>
      <c r="R33" s="1072"/>
      <c r="S33" s="1072"/>
      <c r="T33" s="1072"/>
      <c r="U33" s="1072"/>
      <c r="V33" s="1072"/>
      <c r="W33" s="1072"/>
      <c r="X33" s="1072"/>
      <c r="Y33" s="1072"/>
      <c r="Z33" s="1072"/>
      <c r="AA33" s="1072"/>
      <c r="AB33" s="1072"/>
      <c r="AC33" s="1072"/>
      <c r="AD33" s="1072"/>
    </row>
    <row r="34" spans="1:30" ht="11.25" customHeight="1">
      <c r="A34" s="25"/>
      <c r="B34" s="30">
        <v>8</v>
      </c>
      <c r="C34" s="30" t="s">
        <v>1814</v>
      </c>
      <c r="D34" s="16">
        <v>83891.442707640002</v>
      </c>
      <c r="E34" s="30"/>
      <c r="F34" s="30"/>
      <c r="G34" s="30"/>
      <c r="H34" s="30"/>
      <c r="I34" s="30"/>
      <c r="J34" s="30"/>
      <c r="K34" s="30"/>
      <c r="L34" s="30"/>
      <c r="M34" s="30"/>
      <c r="N34" s="30"/>
      <c r="O34" s="3"/>
      <c r="P34" s="3"/>
      <c r="Q34" s="3"/>
      <c r="R34" s="1072"/>
      <c r="S34" s="1072"/>
      <c r="T34" s="1072"/>
      <c r="U34" s="1072"/>
      <c r="V34" s="1072"/>
      <c r="W34" s="1072"/>
      <c r="X34" s="1072"/>
      <c r="Y34" s="1072"/>
      <c r="Z34" s="1072"/>
      <c r="AA34" s="1072"/>
      <c r="AB34" s="1072"/>
      <c r="AC34" s="1072"/>
      <c r="AD34" s="1072"/>
    </row>
    <row r="35" spans="1:30" ht="11.25" customHeight="1">
      <c r="A35" s="25"/>
      <c r="B35" s="30">
        <v>9</v>
      </c>
      <c r="C35" s="30" t="s">
        <v>1821</v>
      </c>
      <c r="D35" s="16">
        <v>249001.65481795999</v>
      </c>
      <c r="E35" s="30"/>
      <c r="F35" s="30"/>
      <c r="G35" s="30"/>
      <c r="H35" s="30"/>
      <c r="I35" s="30"/>
      <c r="J35" s="30"/>
      <c r="K35" s="30"/>
      <c r="L35" s="30"/>
      <c r="M35" s="30"/>
      <c r="N35" s="30"/>
      <c r="O35" s="25"/>
      <c r="P35" s="25"/>
      <c r="Q35" s="25"/>
      <c r="R35" s="1072"/>
      <c r="S35" s="1072"/>
      <c r="T35" s="1072"/>
      <c r="U35" s="1072"/>
      <c r="V35" s="1072"/>
      <c r="W35" s="1072"/>
      <c r="X35" s="1072"/>
      <c r="Y35" s="1072"/>
      <c r="Z35" s="1072"/>
      <c r="AA35" s="1072"/>
      <c r="AB35" s="1072"/>
      <c r="AC35" s="1072"/>
      <c r="AD35" s="1072"/>
    </row>
    <row r="36" spans="1:30" ht="11.25" customHeight="1">
      <c r="A36" s="25"/>
      <c r="B36" s="30">
        <v>10</v>
      </c>
      <c r="C36" s="30" t="s">
        <v>1915</v>
      </c>
      <c r="D36" s="16">
        <v>985011.96502115007</v>
      </c>
      <c r="E36" s="16">
        <v>44977.610727089996</v>
      </c>
      <c r="F36" s="16">
        <v>26275.178682909998</v>
      </c>
      <c r="G36" s="16">
        <v>201901.09244669901</v>
      </c>
      <c r="H36" s="16">
        <v>711858.0831644499</v>
      </c>
      <c r="I36" s="1607">
        <v>22.440645174639702</v>
      </c>
      <c r="J36" s="16">
        <v>17063.024530149098</v>
      </c>
      <c r="K36" s="16">
        <v>129841.06944416701</v>
      </c>
      <c r="L36" s="16">
        <v>3812.3968536417196</v>
      </c>
      <c r="M36" s="16">
        <v>38092.321993220001</v>
      </c>
      <c r="N36" s="16">
        <v>4856.3867291099996</v>
      </c>
      <c r="O36" s="1606">
        <v>560.75275637000004</v>
      </c>
      <c r="P36" s="1606">
        <v>126.29284301999999</v>
      </c>
      <c r="Q36" s="1606">
        <v>356.78872214</v>
      </c>
      <c r="R36" s="1072"/>
      <c r="S36" s="1072"/>
      <c r="T36" s="1072"/>
      <c r="U36" s="1072"/>
      <c r="V36" s="1072"/>
      <c r="W36" s="1072"/>
      <c r="X36" s="1072"/>
      <c r="Y36" s="1072"/>
      <c r="Z36" s="1072"/>
      <c r="AA36" s="1072"/>
      <c r="AB36" s="1072"/>
      <c r="AC36" s="1072"/>
      <c r="AD36" s="1072"/>
    </row>
    <row r="37" spans="1:30" ht="11.25" customHeight="1">
      <c r="A37" s="25"/>
      <c r="B37" s="30">
        <v>11</v>
      </c>
      <c r="C37" s="30" t="s">
        <v>1916</v>
      </c>
      <c r="D37" s="16">
        <v>269408.23015854997</v>
      </c>
      <c r="E37" s="16">
        <v>269187.45600651996</v>
      </c>
      <c r="F37" s="16">
        <v>193.77322576999899</v>
      </c>
      <c r="G37" s="16">
        <v>26.92520902</v>
      </c>
      <c r="H37" s="16">
        <v>7.5717239999999908E-2</v>
      </c>
      <c r="I37" s="1607">
        <v>1.9373735678342201</v>
      </c>
      <c r="J37" s="16">
        <v>12610.617995316699</v>
      </c>
      <c r="K37" s="16">
        <v>54118.428125821803</v>
      </c>
      <c r="L37" s="16">
        <v>5140.4307043819299</v>
      </c>
      <c r="M37" s="16">
        <v>24448.700345429999</v>
      </c>
      <c r="N37" s="16">
        <v>5586.6016902399997</v>
      </c>
      <c r="O37" s="1606">
        <v>1483.3958087000001</v>
      </c>
      <c r="P37" s="1606">
        <v>144.80365212000001</v>
      </c>
      <c r="Q37" s="1606">
        <v>1149.2406013499999</v>
      </c>
      <c r="R37" s="1072"/>
      <c r="S37" s="1072"/>
      <c r="T37" s="1072"/>
      <c r="U37" s="1072"/>
      <c r="V37" s="1072"/>
      <c r="W37" s="1072"/>
      <c r="X37" s="1072"/>
      <c r="Y37" s="1072"/>
      <c r="Z37" s="1072"/>
      <c r="AA37" s="1072"/>
      <c r="AB37" s="1072"/>
      <c r="AC37" s="1072"/>
      <c r="AD37" s="1072"/>
    </row>
    <row r="38" spans="1:30" ht="11.25" customHeight="1">
      <c r="A38" s="25"/>
      <c r="B38" s="30">
        <v>12</v>
      </c>
      <c r="C38" s="30" t="s">
        <v>1917</v>
      </c>
      <c r="D38" s="30"/>
      <c r="E38" s="30"/>
      <c r="F38" s="30"/>
      <c r="G38" s="30"/>
      <c r="H38" s="30"/>
      <c r="I38" s="30"/>
      <c r="J38" s="30"/>
      <c r="K38" s="30"/>
      <c r="L38" s="30"/>
      <c r="M38" s="30"/>
      <c r="N38" s="30"/>
      <c r="O38" s="25"/>
      <c r="P38" s="25"/>
      <c r="Q38" s="25"/>
      <c r="R38" s="1072"/>
      <c r="S38" s="1072"/>
      <c r="T38" s="1072"/>
      <c r="U38" s="1072"/>
      <c r="V38" s="1072"/>
      <c r="W38" s="1072"/>
      <c r="X38" s="1072"/>
      <c r="Y38" s="1072"/>
      <c r="Z38" s="1072"/>
      <c r="AA38" s="1072"/>
      <c r="AB38" s="1072"/>
      <c r="AC38" s="1072"/>
      <c r="AD38" s="1072"/>
    </row>
    <row r="39" spans="1:30" ht="11.25" customHeight="1">
      <c r="A39" s="25"/>
      <c r="B39" s="1456">
        <v>13</v>
      </c>
      <c r="C39" s="1456" t="s">
        <v>1918</v>
      </c>
      <c r="D39" s="1456"/>
      <c r="E39" s="1456"/>
      <c r="F39" s="1456"/>
      <c r="G39" s="1456"/>
      <c r="H39" s="1456"/>
      <c r="I39" s="1456"/>
      <c r="J39" s="1456"/>
      <c r="K39" s="1456"/>
      <c r="L39" s="1456"/>
      <c r="M39" s="1456"/>
      <c r="N39" s="1456"/>
      <c r="O39" s="1456"/>
      <c r="P39" s="1456"/>
      <c r="Q39" s="1456"/>
      <c r="R39" s="1072"/>
      <c r="S39" s="1072"/>
      <c r="T39" s="1072"/>
      <c r="U39" s="1072"/>
      <c r="V39" s="1072"/>
      <c r="W39" s="1072"/>
      <c r="X39" s="1072"/>
      <c r="Y39" s="1072"/>
      <c r="Z39" s="1072"/>
      <c r="AA39" s="1072"/>
      <c r="AB39" s="1072"/>
      <c r="AC39" s="1072"/>
      <c r="AD39" s="1072"/>
    </row>
    <row r="40" spans="1:30" ht="11.25" customHeight="1">
      <c r="A40" s="25"/>
      <c r="B40" s="25"/>
      <c r="C40" s="25"/>
      <c r="D40" s="25"/>
      <c r="E40" s="25"/>
      <c r="F40" s="25"/>
      <c r="G40" s="25"/>
      <c r="H40" s="25"/>
      <c r="I40" s="25"/>
      <c r="J40" s="25"/>
      <c r="K40" s="25"/>
      <c r="L40" s="25"/>
      <c r="M40" s="25"/>
      <c r="N40" s="25"/>
      <c r="O40" s="25"/>
      <c r="P40" s="25"/>
      <c r="Q40" s="25"/>
      <c r="R40" s="1072"/>
      <c r="S40" s="1072"/>
      <c r="T40" s="1072"/>
      <c r="U40" s="1072"/>
      <c r="V40" s="1072"/>
      <c r="W40" s="1072"/>
      <c r="X40" s="1072"/>
      <c r="Y40" s="1072"/>
      <c r="Z40" s="1072"/>
      <c r="AA40" s="1072"/>
      <c r="AB40" s="1072"/>
      <c r="AC40" s="1072"/>
      <c r="AD40" s="1072"/>
    </row>
    <row r="41" spans="1:30" ht="11.25" customHeight="1">
      <c r="A41" s="25"/>
      <c r="B41" s="25"/>
      <c r="C41" s="25"/>
      <c r="D41" s="25"/>
      <c r="E41" s="25"/>
      <c r="F41" s="25"/>
      <c r="G41" s="25"/>
      <c r="H41" s="25"/>
      <c r="I41" s="25"/>
      <c r="J41" s="25"/>
      <c r="K41" s="25"/>
      <c r="L41" s="25"/>
      <c r="M41" s="25"/>
      <c r="N41" s="25"/>
      <c r="O41" s="25"/>
      <c r="P41" s="25"/>
      <c r="Q41" s="25"/>
      <c r="R41" s="1072"/>
      <c r="S41" s="1072"/>
      <c r="T41" s="1072"/>
      <c r="U41" s="1072"/>
      <c r="V41" s="1072"/>
      <c r="W41" s="1072"/>
      <c r="X41" s="1072"/>
      <c r="Y41" s="1072"/>
      <c r="Z41" s="1072"/>
      <c r="AA41" s="1072"/>
      <c r="AB41" s="1072"/>
      <c r="AC41" s="1072"/>
      <c r="AD41" s="1072"/>
    </row>
    <row r="42" spans="1:30" ht="11.25" customHeight="1">
      <c r="A42" s="1072"/>
      <c r="B42" s="1072"/>
      <c r="C42" s="1072"/>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row>
    <row r="43" spans="1:30" ht="11.25" customHeight="1">
      <c r="A43" s="1072"/>
      <c r="B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row>
    <row r="44" spans="1:30" ht="11.25" customHeight="1">
      <c r="D44" s="2293"/>
    </row>
    <row r="46" spans="1:30">
      <c r="G46" s="1807"/>
    </row>
  </sheetData>
  <mergeCells count="11">
    <mergeCell ref="B3:P3"/>
    <mergeCell ref="D21:Q21"/>
    <mergeCell ref="E22:Q22"/>
    <mergeCell ref="O23:Q23"/>
    <mergeCell ref="E24:I24"/>
    <mergeCell ref="B7:Q7"/>
    <mergeCell ref="B9:Q9"/>
    <mergeCell ref="B11:Q11"/>
    <mergeCell ref="B13:Q13"/>
    <mergeCell ref="B15:Q15"/>
    <mergeCell ref="B17:Q17"/>
  </mergeCells>
  <hyperlinks>
    <hyperlink ref="B3" location="Contents!A1" display="Back to index page" xr:uid="{715D2CC4-893D-47FF-B398-468B9BA29E1D}"/>
    <hyperlink ref="B3:P3" location="CONTENTS!A1" display="Back to contents page" xr:uid="{ED7570BF-DC89-4D9D-9F82-F7EF6767222A}"/>
  </hyperlinks>
  <pageMargins left="0.7" right="0.7" top="0.75" bottom="0.75" header="0.3" footer="0.3"/>
  <pageSetup paperSize="9" orientation="landscape" r:id="rId1"/>
  <colBreaks count="1" manualBreakCount="1">
    <brk id="1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C981-13B3-4572-B2B6-9C27B986A12D}">
  <sheetPr>
    <tabColor rgb="FF007272"/>
  </sheetPr>
  <dimension ref="B1:Q40"/>
  <sheetViews>
    <sheetView showGridLines="0" showRowColHeaders="0" zoomScaleNormal="100" workbookViewId="0"/>
  </sheetViews>
  <sheetFormatPr baseColWidth="10" defaultColWidth="9.140625" defaultRowHeight="15"/>
  <cols>
    <col min="1" max="1" width="2.5703125" style="6" customWidth="1"/>
    <col min="2" max="2" width="20" style="6" customWidth="1"/>
    <col min="3" max="3" width="24.5703125" style="6" bestFit="1" customWidth="1"/>
    <col min="4" max="4" width="25" style="6" bestFit="1" customWidth="1"/>
    <col min="5" max="5" width="57.42578125" style="6" bestFit="1" customWidth="1"/>
    <col min="6" max="7" width="31" style="6" bestFit="1" customWidth="1"/>
    <col min="8" max="16384" width="9.140625" style="6"/>
  </cols>
  <sheetData>
    <row r="1" spans="2:16" s="25" customFormat="1" ht="11.25" customHeight="1">
      <c r="B1" s="1072"/>
      <c r="C1" s="1072"/>
      <c r="D1" s="1072"/>
      <c r="E1" s="1072"/>
      <c r="F1" s="1072"/>
      <c r="G1" s="1072"/>
      <c r="H1" s="1072"/>
      <c r="I1" s="1072"/>
      <c r="J1" s="1072"/>
      <c r="K1" s="1072"/>
      <c r="L1" s="1072"/>
      <c r="M1" s="1072"/>
      <c r="N1" s="1072"/>
      <c r="O1" s="1072"/>
      <c r="P1" s="1072"/>
    </row>
    <row r="2" spans="2:16" s="25" customFormat="1" ht="5.25" customHeight="1">
      <c r="B2" s="1072"/>
      <c r="C2" s="1072"/>
      <c r="D2" s="1072"/>
      <c r="E2" s="1072"/>
      <c r="F2" s="1072"/>
      <c r="G2" s="1072"/>
      <c r="H2" s="1072"/>
      <c r="I2" s="1072"/>
      <c r="J2" s="1072"/>
      <c r="K2" s="1072"/>
      <c r="L2" s="1072"/>
      <c r="M2" s="1072"/>
      <c r="N2" s="1072"/>
      <c r="O2" s="1072"/>
      <c r="P2" s="1072"/>
    </row>
    <row r="3" spans="2:16" s="25" customFormat="1" ht="12.75" customHeight="1">
      <c r="B3" s="2373" t="s">
        <v>280</v>
      </c>
      <c r="C3" s="2373"/>
      <c r="D3" s="2373"/>
      <c r="E3" s="2373"/>
      <c r="F3" s="2373"/>
      <c r="G3" s="2373"/>
      <c r="H3" s="2373"/>
      <c r="I3" s="2373"/>
      <c r="J3" s="2373"/>
      <c r="K3" s="2373"/>
      <c r="L3" s="2373"/>
      <c r="M3" s="2373"/>
      <c r="N3" s="2373"/>
      <c r="O3" s="2373"/>
      <c r="P3" s="2373"/>
    </row>
    <row r="4" spans="2:16" s="25" customFormat="1" ht="5.25" customHeight="1">
      <c r="B4" s="7"/>
      <c r="C4" s="969"/>
      <c r="D4" s="7"/>
      <c r="E4" s="7"/>
      <c r="F4" s="7"/>
      <c r="G4" s="7"/>
      <c r="H4" s="7"/>
      <c r="I4" s="7"/>
      <c r="J4" s="7"/>
      <c r="K4" s="7"/>
      <c r="L4" s="7"/>
      <c r="M4" s="7"/>
      <c r="N4" s="7"/>
      <c r="O4" s="7"/>
      <c r="P4" s="7"/>
    </row>
    <row r="5" spans="2:16" s="12" customFormat="1" ht="15.75" customHeight="1">
      <c r="B5" s="969" t="s">
        <v>1919</v>
      </c>
      <c r="C5" s="969"/>
      <c r="D5" s="7"/>
      <c r="E5" s="7"/>
      <c r="F5" s="7"/>
      <c r="G5" s="7"/>
      <c r="H5" s="7"/>
      <c r="I5" s="7"/>
      <c r="J5" s="7"/>
      <c r="K5" s="7"/>
      <c r="L5" s="7"/>
      <c r="M5" s="7"/>
      <c r="N5" s="7"/>
      <c r="O5" s="7"/>
      <c r="P5" s="7"/>
    </row>
    <row r="6" spans="2:16" s="25" customFormat="1" ht="11.25" customHeight="1"/>
    <row r="7" spans="2:16" s="25" customFormat="1" ht="22.5" customHeight="1">
      <c r="B7" s="2390" t="s">
        <v>2605</v>
      </c>
      <c r="C7" s="2390"/>
      <c r="D7" s="2390"/>
      <c r="E7" s="2390"/>
      <c r="F7" s="2390"/>
    </row>
    <row r="8" spans="2:16" s="25" customFormat="1" ht="11.45" customHeight="1">
      <c r="B8" s="239"/>
      <c r="C8" s="239"/>
      <c r="D8" s="239"/>
      <c r="E8" s="239"/>
      <c r="F8" s="239"/>
    </row>
    <row r="9" spans="2:16" s="25" customFormat="1" ht="11.45" customHeight="1">
      <c r="B9" s="239"/>
      <c r="C9" s="239"/>
      <c r="D9" s="239"/>
      <c r="E9" s="239"/>
      <c r="F9" s="239"/>
    </row>
    <row r="10" spans="2:16" s="25" customFormat="1" ht="11.25" customHeight="1">
      <c r="C10" s="2660" t="s">
        <v>2025</v>
      </c>
      <c r="D10" s="2660"/>
      <c r="E10" s="2660"/>
    </row>
    <row r="11" spans="2:16" s="25" customFormat="1" ht="11.25" customHeight="1">
      <c r="B11" s="1459" t="s">
        <v>1920</v>
      </c>
      <c r="C11" s="740" t="s">
        <v>1921</v>
      </c>
      <c r="D11" s="740" t="s">
        <v>1922</v>
      </c>
      <c r="E11" s="740" t="s">
        <v>1923</v>
      </c>
      <c r="F11" s="1335" t="s">
        <v>3150</v>
      </c>
    </row>
    <row r="12" spans="2:16" s="25" customFormat="1" ht="11.25" customHeight="1">
      <c r="B12" s="481" t="s">
        <v>1924</v>
      </c>
      <c r="C12" s="1600">
        <v>5.2092567172416064</v>
      </c>
      <c r="D12" s="1608">
        <v>2.8742591099101458E-3</v>
      </c>
      <c r="E12" s="1600">
        <v>5.2121309763515171</v>
      </c>
      <c r="F12" s="1600">
        <v>82.55657625835984</v>
      </c>
    </row>
    <row r="13" spans="2:16" s="25" customFormat="1" ht="11.25" customHeight="1">
      <c r="B13" s="1377" t="s">
        <v>1925</v>
      </c>
      <c r="C13" s="1601">
        <v>0.55287680957209817</v>
      </c>
      <c r="D13" s="1609">
        <v>9.6886398268249878E-4</v>
      </c>
      <c r="E13" s="1601">
        <v>0.55384567355478076</v>
      </c>
      <c r="F13" s="1601">
        <v>82.445335481945278</v>
      </c>
    </row>
    <row r="14" spans="2:16" s="25" customFormat="1" ht="6" customHeight="1"/>
    <row r="15" spans="2:16" s="25" customFormat="1" ht="11.25" customHeight="1">
      <c r="B15" s="359" t="s">
        <v>3149</v>
      </c>
    </row>
    <row r="16" spans="2:16" s="25" customFormat="1" ht="11.25" customHeight="1"/>
    <row r="17" s="25" customFormat="1" ht="11.25" customHeight="1"/>
    <row r="18" s="25" customFormat="1" ht="11.25" customHeight="1"/>
    <row r="40" spans="4:17">
      <c r="D40" s="2358"/>
      <c r="E40" s="2358"/>
      <c r="F40" s="2358"/>
      <c r="G40" s="2358"/>
      <c r="H40" s="2358"/>
      <c r="I40" s="2358"/>
      <c r="J40" s="2358"/>
      <c r="K40" s="2358"/>
      <c r="L40" s="2358"/>
      <c r="M40" s="2358"/>
      <c r="N40" s="2358"/>
      <c r="O40" s="2358"/>
      <c r="P40" s="2358"/>
      <c r="Q40" s="2358"/>
    </row>
  </sheetData>
  <mergeCells count="3">
    <mergeCell ref="B3:P3"/>
    <mergeCell ref="C10:E10"/>
    <mergeCell ref="B7:F7"/>
  </mergeCells>
  <hyperlinks>
    <hyperlink ref="B3" location="Contents!A1" display="Back to index page" xr:uid="{AC14F1B5-CE43-4D02-89AD-023E7D130C9F}"/>
    <hyperlink ref="B3:P3" location="CONTENTS!A1" display="Back to contents page" xr:uid="{D1461D40-58A5-4B74-AD71-0668A36D0A90}"/>
  </hyperlinks>
  <pageMargins left="0.7" right="0.7" top="0.75" bottom="0.75" header="0.3" footer="0.3"/>
  <pageSetup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195F-18C1-4979-8AC6-E2982D890BED}">
  <sheetPr>
    <tabColor rgb="FF007272"/>
    <pageSetUpPr fitToPage="1"/>
  </sheetPr>
  <dimension ref="A1:S315"/>
  <sheetViews>
    <sheetView showGridLines="0" showRowColHeaders="0" zoomScaleNormal="100" workbookViewId="0"/>
  </sheetViews>
  <sheetFormatPr baseColWidth="10" defaultColWidth="8.85546875" defaultRowHeight="15"/>
  <cols>
    <col min="1" max="1" width="2.5703125" style="1087" customWidth="1"/>
    <col min="2" max="2" width="3.5703125" style="1088" customWidth="1"/>
    <col min="3" max="3" width="69" style="1087" customWidth="1"/>
    <col min="4" max="4" width="23.5703125" style="1087" bestFit="1" customWidth="1"/>
    <col min="5" max="19" width="17.42578125" style="1087" customWidth="1"/>
    <col min="20" max="16384" width="8.85546875" style="1087"/>
  </cols>
  <sheetData>
    <row r="1" spans="2:19" s="1076" customFormat="1" ht="11.25" customHeight="1">
      <c r="B1" s="78"/>
    </row>
    <row r="2" spans="2:19" s="1076" customFormat="1" ht="5.25" customHeight="1">
      <c r="B2" s="78"/>
    </row>
    <row r="3" spans="2:19" s="1076" customFormat="1" ht="12.75" customHeight="1">
      <c r="B3" s="2373" t="s">
        <v>280</v>
      </c>
      <c r="C3" s="2373"/>
      <c r="D3" s="2373"/>
      <c r="E3" s="2373"/>
      <c r="F3" s="2373"/>
      <c r="G3" s="2373"/>
      <c r="H3" s="2373"/>
      <c r="I3" s="2373"/>
      <c r="J3" s="2373"/>
      <c r="K3" s="2373"/>
      <c r="L3" s="2373"/>
      <c r="M3" s="2373"/>
      <c r="N3" s="2373"/>
    </row>
    <row r="4" spans="2:19" s="1076" customFormat="1" ht="5.25" customHeight="1">
      <c r="B4" s="78"/>
    </row>
    <row r="5" spans="2:19" s="12" customFormat="1" ht="15.75" customHeight="1">
      <c r="B5" s="969" t="s">
        <v>1926</v>
      </c>
      <c r="C5" s="1062"/>
    </row>
    <row r="6" spans="2:19" s="12" customFormat="1" ht="11.25" customHeight="1">
      <c r="B6" s="969"/>
      <c r="C6" s="1062"/>
    </row>
    <row r="7" spans="2:19" s="1185" customFormat="1" ht="11.25" customHeight="1">
      <c r="B7" s="2390" t="s">
        <v>3151</v>
      </c>
      <c r="C7" s="2390"/>
      <c r="D7" s="2390"/>
      <c r="E7" s="2390"/>
      <c r="F7" s="2390"/>
      <c r="G7" s="2382"/>
      <c r="H7" s="2382"/>
      <c r="I7" s="2382"/>
      <c r="J7" s="2382"/>
      <c r="K7" s="2382"/>
      <c r="L7" s="2382"/>
      <c r="M7" s="2382"/>
      <c r="N7" s="2382"/>
      <c r="O7" s="2382"/>
      <c r="P7" s="2382"/>
      <c r="Q7" s="2382"/>
      <c r="R7" s="2382"/>
      <c r="S7" s="2382"/>
    </row>
    <row r="8" spans="2:19" s="1076" customFormat="1" ht="11.25" customHeight="1">
      <c r="B8" s="78"/>
    </row>
    <row r="9" spans="2:19" s="78" customFormat="1" ht="11.25" customHeight="1">
      <c r="B9" s="1068"/>
      <c r="C9" s="1068"/>
      <c r="D9" s="1068" t="s">
        <v>292</v>
      </c>
      <c r="E9" s="1068" t="s">
        <v>294</v>
      </c>
      <c r="F9" s="1068" t="s">
        <v>296</v>
      </c>
      <c r="G9" s="1068" t="s">
        <v>298</v>
      </c>
      <c r="H9" s="1068" t="s">
        <v>303</v>
      </c>
      <c r="I9" s="1068" t="s">
        <v>310</v>
      </c>
      <c r="J9" s="1068" t="s">
        <v>312</v>
      </c>
      <c r="K9" s="1068" t="s">
        <v>317</v>
      </c>
      <c r="L9" s="1068" t="s">
        <v>323</v>
      </c>
      <c r="M9" s="1068" t="s">
        <v>346</v>
      </c>
      <c r="N9" s="1068" t="s">
        <v>370</v>
      </c>
      <c r="O9" s="1068" t="s">
        <v>755</v>
      </c>
      <c r="P9" s="1068" t="s">
        <v>856</v>
      </c>
      <c r="Q9" s="1068" t="s">
        <v>857</v>
      </c>
      <c r="R9" s="1068" t="s">
        <v>858</v>
      </c>
      <c r="S9" s="1068" t="s">
        <v>912</v>
      </c>
    </row>
    <row r="10" spans="2:19" s="1076" customFormat="1" ht="11.25" customHeight="1">
      <c r="C10" s="361"/>
      <c r="D10" s="2661" t="s">
        <v>2662</v>
      </c>
      <c r="E10" s="2661"/>
      <c r="F10" s="2661"/>
      <c r="G10" s="2661"/>
      <c r="H10" s="2661"/>
      <c r="I10" s="2661"/>
      <c r="J10" s="2661"/>
      <c r="K10" s="2661"/>
      <c r="L10" s="2661"/>
      <c r="M10" s="2661"/>
      <c r="N10" s="2661"/>
      <c r="O10" s="2661"/>
      <c r="P10" s="2661"/>
      <c r="Q10" s="2661"/>
      <c r="R10" s="2661"/>
      <c r="S10" s="2661"/>
    </row>
    <row r="11" spans="2:19" s="1076" customFormat="1" ht="11.25" customHeight="1">
      <c r="B11" s="361"/>
      <c r="C11" s="361"/>
      <c r="E11" s="2662" t="s">
        <v>1927</v>
      </c>
      <c r="F11" s="2662"/>
      <c r="G11" s="2662"/>
      <c r="H11" s="2662"/>
      <c r="I11" s="2662"/>
      <c r="J11" s="2662" t="s">
        <v>1928</v>
      </c>
      <c r="K11" s="2662"/>
      <c r="L11" s="2662"/>
      <c r="M11" s="2662"/>
      <c r="N11" s="2662"/>
      <c r="O11" s="2662" t="s">
        <v>1929</v>
      </c>
      <c r="P11" s="2662"/>
      <c r="Q11" s="2662"/>
      <c r="R11" s="2662"/>
      <c r="S11" s="2662"/>
    </row>
    <row r="12" spans="2:19" s="1076" customFormat="1" ht="11.25" customHeight="1">
      <c r="B12" s="361"/>
      <c r="C12" s="361"/>
      <c r="D12" s="361"/>
      <c r="E12" s="2528" t="s">
        <v>1930</v>
      </c>
      <c r="F12" s="2528"/>
      <c r="G12" s="2528"/>
      <c r="H12" s="2528"/>
      <c r="I12" s="2528"/>
      <c r="J12" s="2528" t="s">
        <v>1930</v>
      </c>
      <c r="K12" s="2528"/>
      <c r="L12" s="2528"/>
      <c r="M12" s="2528"/>
      <c r="N12" s="2528"/>
      <c r="O12" s="2528" t="s">
        <v>1930</v>
      </c>
      <c r="P12" s="2528"/>
      <c r="Q12" s="2528"/>
      <c r="R12" s="2528"/>
      <c r="S12" s="2528"/>
    </row>
    <row r="13" spans="2:19" s="1076" customFormat="1" ht="11.25" customHeight="1">
      <c r="B13" s="361"/>
      <c r="C13" s="361"/>
      <c r="E13" s="78"/>
      <c r="F13" s="2557" t="s">
        <v>1931</v>
      </c>
      <c r="G13" s="2557"/>
      <c r="H13" s="2557"/>
      <c r="I13" s="2557"/>
      <c r="J13" s="78"/>
      <c r="K13" s="2557" t="s">
        <v>1931</v>
      </c>
      <c r="L13" s="2557"/>
      <c r="M13" s="2557"/>
      <c r="N13" s="2557"/>
      <c r="O13" s="78"/>
      <c r="P13" s="2557" t="s">
        <v>1931</v>
      </c>
      <c r="Q13" s="2557"/>
      <c r="R13" s="2557"/>
      <c r="S13" s="2557"/>
    </row>
    <row r="14" spans="2:19" s="1076" customFormat="1" ht="11.25" customHeight="1">
      <c r="B14" s="361"/>
      <c r="C14" s="361"/>
      <c r="D14" s="424" t="s">
        <v>1932</v>
      </c>
      <c r="E14" s="247"/>
      <c r="F14" s="247"/>
      <c r="G14" s="247" t="s">
        <v>726</v>
      </c>
      <c r="H14" s="247" t="s">
        <v>726</v>
      </c>
      <c r="I14" s="247" t="s">
        <v>726</v>
      </c>
      <c r="J14" s="247"/>
      <c r="K14" s="247"/>
      <c r="L14" s="247" t="s">
        <v>726</v>
      </c>
      <c r="M14" s="247" t="s">
        <v>726</v>
      </c>
      <c r="N14" s="247" t="s">
        <v>726</v>
      </c>
      <c r="O14" s="247"/>
      <c r="P14" s="247"/>
      <c r="Q14" s="247" t="s">
        <v>726</v>
      </c>
      <c r="R14" s="247" t="s">
        <v>726</v>
      </c>
      <c r="S14" s="247" t="s">
        <v>726</v>
      </c>
    </row>
    <row r="15" spans="2:19" s="1076" customFormat="1" ht="11.25" customHeight="1">
      <c r="B15" s="1463"/>
      <c r="C15" s="1391" t="s">
        <v>286</v>
      </c>
      <c r="D15" s="1335" t="s">
        <v>1933</v>
      </c>
      <c r="E15" s="1361"/>
      <c r="F15" s="1361"/>
      <c r="G15" s="1361" t="s">
        <v>1934</v>
      </c>
      <c r="H15" s="1361" t="s">
        <v>1935</v>
      </c>
      <c r="I15" s="1361" t="s">
        <v>1936</v>
      </c>
      <c r="J15" s="1361"/>
      <c r="K15" s="1361"/>
      <c r="L15" s="1361" t="s">
        <v>1934</v>
      </c>
      <c r="M15" s="1361" t="s">
        <v>1937</v>
      </c>
      <c r="N15" s="1361" t="s">
        <v>1936</v>
      </c>
      <c r="O15" s="1361"/>
      <c r="P15" s="1361"/>
      <c r="Q15" s="1361" t="s">
        <v>1934</v>
      </c>
      <c r="R15" s="1361" t="s">
        <v>1938</v>
      </c>
      <c r="S15" s="1361" t="s">
        <v>1936</v>
      </c>
    </row>
    <row r="16" spans="2:19" s="245" customFormat="1" ht="15" customHeight="1">
      <c r="B16" s="1077"/>
      <c r="C16" s="1205" t="s">
        <v>1939</v>
      </c>
      <c r="D16" s="1193"/>
      <c r="E16" s="1193"/>
      <c r="F16" s="1193"/>
      <c r="G16" s="1193"/>
      <c r="H16" s="1193"/>
      <c r="I16" s="1193"/>
      <c r="J16" s="1193"/>
      <c r="K16" s="1193"/>
      <c r="L16" s="1193"/>
      <c r="M16" s="1193"/>
      <c r="N16" s="1193"/>
      <c r="O16" s="1193"/>
      <c r="P16" s="1193"/>
      <c r="Q16" s="1193"/>
      <c r="R16" s="1193"/>
      <c r="S16" s="1193"/>
    </row>
    <row r="17" spans="2:19" s="1076" customFormat="1" ht="11.25" customHeight="1">
      <c r="B17" s="1169">
        <v>1</v>
      </c>
      <c r="C17" s="1170" t="s">
        <v>1940</v>
      </c>
      <c r="D17" s="1852">
        <v>1688067.9104373115</v>
      </c>
      <c r="E17" s="1852">
        <v>1043897.8499427284</v>
      </c>
      <c r="F17" s="1852">
        <v>145084.90046895595</v>
      </c>
      <c r="G17" s="1852">
        <v>138645.25006399519</v>
      </c>
      <c r="H17" s="1852">
        <v>954.98775550258438</v>
      </c>
      <c r="I17" s="1852">
        <v>806.30100703526807</v>
      </c>
      <c r="J17" s="1852">
        <v>1545.9323666187415</v>
      </c>
      <c r="K17" s="1852">
        <v>80.052034199635003</v>
      </c>
      <c r="L17" s="1852"/>
      <c r="M17" s="1852"/>
      <c r="N17" s="1852">
        <v>58.894671871972989</v>
      </c>
      <c r="O17" s="1852">
        <v>1045443.7823093472</v>
      </c>
      <c r="P17" s="1852">
        <v>145164.9525031556</v>
      </c>
      <c r="Q17" s="1852">
        <v>138645.25006399519</v>
      </c>
      <c r="R17" s="1834">
        <v>954.98775550258438</v>
      </c>
      <c r="S17" s="1834">
        <v>865.19567890724102</v>
      </c>
    </row>
    <row r="18" spans="2:19" s="1076" customFormat="1" ht="11.25" customHeight="1">
      <c r="B18" s="247">
        <v>2</v>
      </c>
      <c r="C18" s="1611" t="s">
        <v>1941</v>
      </c>
      <c r="D18" s="2354">
        <v>592024.22312417952</v>
      </c>
      <c r="E18" s="2354">
        <v>40859.195149266365</v>
      </c>
      <c r="F18" s="2354">
        <v>3637.4294635292185</v>
      </c>
      <c r="G18" s="2354"/>
      <c r="H18" s="2354">
        <v>446.35378830620436</v>
      </c>
      <c r="I18" s="2354">
        <v>126.60621678881895</v>
      </c>
      <c r="J18" s="2354">
        <v>86.07514955350905</v>
      </c>
      <c r="K18" s="2354">
        <v>21.507314275235007</v>
      </c>
      <c r="L18" s="2354"/>
      <c r="M18" s="2354"/>
      <c r="N18" s="2354">
        <v>0.34995194757299991</v>
      </c>
      <c r="O18" s="2354">
        <v>40945.270298819873</v>
      </c>
      <c r="P18" s="2354">
        <v>3658.9367778044534</v>
      </c>
      <c r="Q18" s="2354"/>
      <c r="R18" s="2354">
        <v>446.35378830620436</v>
      </c>
      <c r="S18" s="2354">
        <v>126.95616873639196</v>
      </c>
    </row>
    <row r="19" spans="2:19" s="1076" customFormat="1" ht="11.25" customHeight="1">
      <c r="B19" s="247">
        <v>3</v>
      </c>
      <c r="C19" s="1612" t="s">
        <v>743</v>
      </c>
      <c r="D19" s="1853">
        <v>303839.85045395972</v>
      </c>
      <c r="E19" s="1853">
        <v>34721.897925615798</v>
      </c>
      <c r="F19" s="1853">
        <v>3084.4778163079345</v>
      </c>
      <c r="G19" s="1853"/>
      <c r="H19" s="1853">
        <v>434.90915110871737</v>
      </c>
      <c r="I19" s="1853">
        <v>113.25719083263695</v>
      </c>
      <c r="J19" s="1853">
        <v>72.63252352944005</v>
      </c>
      <c r="K19" s="1853">
        <v>21.507314275235007</v>
      </c>
      <c r="L19" s="1853"/>
      <c r="M19" s="1853"/>
      <c r="N19" s="1853">
        <v>0.34995194757299991</v>
      </c>
      <c r="O19" s="1853">
        <v>34794.530449145241</v>
      </c>
      <c r="P19" s="1853">
        <v>3105.9851305831694</v>
      </c>
      <c r="Q19" s="1853"/>
      <c r="R19" s="1835">
        <v>434.90915110871737</v>
      </c>
      <c r="S19" s="1835">
        <v>113.60714278020995</v>
      </c>
    </row>
    <row r="20" spans="2:19" s="1076" customFormat="1" ht="11.25" customHeight="1">
      <c r="B20" s="247">
        <v>4</v>
      </c>
      <c r="C20" s="1168" t="s">
        <v>737</v>
      </c>
      <c r="D20" s="1853">
        <v>86250.318766219891</v>
      </c>
      <c r="E20" s="1853">
        <v>16640.370434039924</v>
      </c>
      <c r="F20" s="1853">
        <v>1230.5701817155355</v>
      </c>
      <c r="G20" s="1853"/>
      <c r="H20" s="1853">
        <v>432.85815206352635</v>
      </c>
      <c r="I20" s="1853">
        <v>87.285024002074948</v>
      </c>
      <c r="J20" s="1853">
        <v>50.37132587435805</v>
      </c>
      <c r="K20" s="1853">
        <v>21.507314275235007</v>
      </c>
      <c r="L20" s="1853"/>
      <c r="M20" s="1853"/>
      <c r="N20" s="1853">
        <v>0.29302501685699989</v>
      </c>
      <c r="O20" s="1853">
        <v>16690.741759914283</v>
      </c>
      <c r="P20" s="1853">
        <v>1252.0774959907706</v>
      </c>
      <c r="Q20" s="1853"/>
      <c r="R20" s="1835">
        <v>432.85815206352635</v>
      </c>
      <c r="S20" s="1835">
        <v>87.578049018931949</v>
      </c>
    </row>
    <row r="21" spans="2:19" s="1076" customFormat="1" ht="11.25" customHeight="1">
      <c r="B21" s="247">
        <v>5</v>
      </c>
      <c r="C21" s="1168" t="s">
        <v>1942</v>
      </c>
      <c r="D21" s="1853">
        <v>212820.07587856986</v>
      </c>
      <c r="E21" s="1853">
        <v>18081.527491575875</v>
      </c>
      <c r="F21" s="1854">
        <v>1853.9076345923988</v>
      </c>
      <c r="G21" s="1854"/>
      <c r="H21" s="1854">
        <v>2.0509990451909998</v>
      </c>
      <c r="I21" s="1854">
        <v>25.972166830561999</v>
      </c>
      <c r="J21" s="1854">
        <v>22.261197655082</v>
      </c>
      <c r="K21" s="1854"/>
      <c r="L21" s="1854"/>
      <c r="M21" s="1854"/>
      <c r="N21" s="1854">
        <v>5.6926930716000003E-2</v>
      </c>
      <c r="O21" s="1854">
        <v>18103.788689230958</v>
      </c>
      <c r="P21" s="1854">
        <v>1853.9076345923988</v>
      </c>
      <c r="Q21" s="1854"/>
      <c r="R21" s="1836">
        <v>2.0509990451909998</v>
      </c>
      <c r="S21" s="1836">
        <v>26.029093761277998</v>
      </c>
    </row>
    <row r="22" spans="2:19" s="1076" customFormat="1" ht="11.25" customHeight="1">
      <c r="B22" s="247">
        <v>6</v>
      </c>
      <c r="C22" s="1168" t="s">
        <v>1505</v>
      </c>
      <c r="D22" s="1853">
        <v>4769.4558091700001</v>
      </c>
      <c r="E22" s="1853"/>
      <c r="F22" s="1853"/>
      <c r="G22" s="1855"/>
      <c r="H22" s="1853"/>
      <c r="I22" s="1853"/>
      <c r="J22" s="1853"/>
      <c r="K22" s="1853"/>
      <c r="L22" s="1855"/>
      <c r="M22" s="1853"/>
      <c r="N22" s="1853"/>
      <c r="O22" s="1853"/>
      <c r="P22" s="1853"/>
      <c r="Q22" s="1855"/>
      <c r="R22" s="1835"/>
      <c r="S22" s="1835"/>
    </row>
    <row r="23" spans="2:19" s="1076" customFormat="1" ht="11.25" customHeight="1">
      <c r="B23" s="247">
        <v>7</v>
      </c>
      <c r="C23" s="1612" t="s">
        <v>745</v>
      </c>
      <c r="D23" s="1853">
        <v>288184.3726702198</v>
      </c>
      <c r="E23" s="1853">
        <v>6137.297223650563</v>
      </c>
      <c r="F23" s="1853">
        <v>552.95164722128402</v>
      </c>
      <c r="G23" s="1853"/>
      <c r="H23" s="1853">
        <v>11.444637197486999</v>
      </c>
      <c r="I23" s="1853">
        <v>13.349025956181999</v>
      </c>
      <c r="J23" s="1853">
        <v>13.442626024069</v>
      </c>
      <c r="K23" s="1853"/>
      <c r="L23" s="1853"/>
      <c r="M23" s="1853"/>
      <c r="N23" s="1853"/>
      <c r="O23" s="1853">
        <v>6150.7398496746318</v>
      </c>
      <c r="P23" s="1853">
        <v>552.95164722128402</v>
      </c>
      <c r="Q23" s="1853"/>
      <c r="R23" s="1835">
        <v>11.444637197486999</v>
      </c>
      <c r="S23" s="1835">
        <v>13.349025956181999</v>
      </c>
    </row>
    <row r="24" spans="2:19" s="1076" customFormat="1" ht="11.25" customHeight="1">
      <c r="B24" s="247">
        <v>8</v>
      </c>
      <c r="C24" s="1613" t="s">
        <v>1943</v>
      </c>
      <c r="D24" s="1853">
        <v>68713.903641540048</v>
      </c>
      <c r="E24" s="1853">
        <v>6048.2592592938727</v>
      </c>
      <c r="F24" s="1853">
        <v>540.04171217972407</v>
      </c>
      <c r="G24" s="1853"/>
      <c r="H24" s="1853">
        <v>9.3064046637000006E-2</v>
      </c>
      <c r="I24" s="1853">
        <v>13.347596566181998</v>
      </c>
      <c r="J24" s="1853">
        <v>13.440660612818998</v>
      </c>
      <c r="K24" s="1853"/>
      <c r="L24" s="1853"/>
      <c r="M24" s="1853"/>
      <c r="N24" s="1853"/>
      <c r="O24" s="1853">
        <v>6061.6999199066913</v>
      </c>
      <c r="P24" s="1853">
        <v>540.04171217972407</v>
      </c>
      <c r="Q24" s="1853"/>
      <c r="R24" s="1835">
        <v>9.3064046637000006E-2</v>
      </c>
      <c r="S24" s="1835">
        <v>13.347596566181998</v>
      </c>
    </row>
    <row r="25" spans="2:19" s="1076" customFormat="1" ht="11.25" customHeight="1">
      <c r="B25" s="247">
        <v>9</v>
      </c>
      <c r="C25" s="1614" t="s">
        <v>737</v>
      </c>
      <c r="D25" s="1853">
        <v>68417.390619840051</v>
      </c>
      <c r="E25" s="1853">
        <v>5942.8516626364426</v>
      </c>
      <c r="F25" s="1853">
        <v>525.17690762240409</v>
      </c>
      <c r="G25" s="1853"/>
      <c r="H25" s="1853">
        <v>6.6407643269999995E-3</v>
      </c>
      <c r="I25" s="1853">
        <v>13.117134480021999</v>
      </c>
      <c r="J25" s="1853">
        <v>13.123775244348998</v>
      </c>
      <c r="K25" s="1853"/>
      <c r="L25" s="1853"/>
      <c r="M25" s="1853"/>
      <c r="N25" s="1853"/>
      <c r="O25" s="1853">
        <v>5955.975437880792</v>
      </c>
      <c r="P25" s="1853">
        <v>525.17690762240409</v>
      </c>
      <c r="Q25" s="1853"/>
      <c r="R25" s="1835">
        <v>6.6407643269999995E-3</v>
      </c>
      <c r="S25" s="1835">
        <v>13.117134480021999</v>
      </c>
    </row>
    <row r="26" spans="2:19" s="245" customFormat="1" ht="11.25" customHeight="1">
      <c r="B26" s="247">
        <v>10</v>
      </c>
      <c r="C26" s="1615" t="s">
        <v>1942</v>
      </c>
      <c r="D26" s="1854"/>
      <c r="E26" s="1854"/>
      <c r="F26" s="1854"/>
      <c r="G26" s="1854"/>
      <c r="H26" s="1854"/>
      <c r="I26" s="1854"/>
      <c r="J26" s="1854"/>
      <c r="K26" s="1854"/>
      <c r="L26" s="1854"/>
      <c r="M26" s="1854"/>
      <c r="N26" s="1854"/>
      <c r="O26" s="1854"/>
      <c r="P26" s="1854"/>
      <c r="Q26" s="1854"/>
      <c r="R26" s="1836"/>
      <c r="S26" s="1836"/>
    </row>
    <row r="27" spans="2:19" s="1076" customFormat="1" ht="11.25" customHeight="1">
      <c r="B27" s="247">
        <v>11</v>
      </c>
      <c r="C27" s="1614" t="s">
        <v>1505</v>
      </c>
      <c r="D27" s="1853">
        <v>296.51302169999997</v>
      </c>
      <c r="E27" s="1853">
        <v>105.40759665742999</v>
      </c>
      <c r="F27" s="1853">
        <v>14.864804557320001</v>
      </c>
      <c r="G27" s="1855"/>
      <c r="H27" s="1853">
        <v>8.6423282310000002E-2</v>
      </c>
      <c r="I27" s="1853">
        <v>0.23046208616</v>
      </c>
      <c r="J27" s="1853">
        <v>0.31688536846999998</v>
      </c>
      <c r="K27" s="1853"/>
      <c r="L27" s="1855"/>
      <c r="M27" s="1853"/>
      <c r="N27" s="1853"/>
      <c r="O27" s="1853">
        <v>105.72448202589999</v>
      </c>
      <c r="P27" s="1853">
        <v>14.864804557320001</v>
      </c>
      <c r="Q27" s="1855"/>
      <c r="R27" s="1835">
        <v>8.6423282310000002E-2</v>
      </c>
      <c r="S27" s="1835">
        <v>0.23046208616</v>
      </c>
    </row>
    <row r="28" spans="2:19" s="1076" customFormat="1" ht="11.25" customHeight="1">
      <c r="B28" s="247">
        <v>12</v>
      </c>
      <c r="C28" s="1616" t="s">
        <v>1944</v>
      </c>
      <c r="D28" s="1853">
        <v>201269.51861827975</v>
      </c>
      <c r="E28" s="1853">
        <v>88.565350653528</v>
      </c>
      <c r="F28" s="1853">
        <v>12.843286047072002</v>
      </c>
      <c r="G28" s="1853"/>
      <c r="H28" s="1853">
        <v>11.351185656696</v>
      </c>
      <c r="I28" s="1853">
        <v>3.9607225600000003E-4</v>
      </c>
      <c r="J28" s="1853">
        <v>5.44599352E-4</v>
      </c>
      <c r="K28" s="1853"/>
      <c r="L28" s="1853"/>
      <c r="M28" s="1853"/>
      <c r="N28" s="1853"/>
      <c r="O28" s="1853">
        <v>88.565895252879997</v>
      </c>
      <c r="P28" s="1853">
        <v>12.843286047072002</v>
      </c>
      <c r="Q28" s="1853"/>
      <c r="R28" s="1835">
        <v>11.351185656696</v>
      </c>
      <c r="S28" s="1835">
        <v>3.9607225600000003E-4</v>
      </c>
    </row>
    <row r="29" spans="2:19" s="1076" customFormat="1" ht="11.25" customHeight="1">
      <c r="B29" s="247">
        <v>13</v>
      </c>
      <c r="C29" s="1614" t="s">
        <v>737</v>
      </c>
      <c r="D29" s="1853">
        <v>172423.46989829975</v>
      </c>
      <c r="E29" s="1853">
        <v>88.565350653528</v>
      </c>
      <c r="F29" s="1853">
        <v>12.843286047072002</v>
      </c>
      <c r="G29" s="1853"/>
      <c r="H29" s="1853">
        <v>11.351185656696</v>
      </c>
      <c r="I29" s="1853">
        <v>3.9607225600000003E-4</v>
      </c>
      <c r="J29" s="1853">
        <v>5.44599352E-4</v>
      </c>
      <c r="K29" s="1853"/>
      <c r="L29" s="1853"/>
      <c r="M29" s="1853"/>
      <c r="N29" s="1853"/>
      <c r="O29" s="1853">
        <v>88.565895252879997</v>
      </c>
      <c r="P29" s="1853">
        <v>12.843286047072002</v>
      </c>
      <c r="Q29" s="1853"/>
      <c r="R29" s="1835">
        <v>11.351185656696</v>
      </c>
      <c r="S29" s="1835">
        <v>3.9607225600000003E-4</v>
      </c>
    </row>
    <row r="30" spans="2:19" s="245" customFormat="1" ht="11.25" customHeight="1">
      <c r="B30" s="247">
        <v>14</v>
      </c>
      <c r="C30" s="1615" t="s">
        <v>1942</v>
      </c>
      <c r="D30" s="1854"/>
      <c r="E30" s="1854"/>
      <c r="F30" s="1854"/>
      <c r="G30" s="1854"/>
      <c r="H30" s="1854"/>
      <c r="I30" s="1854"/>
      <c r="J30" s="1854"/>
      <c r="K30" s="1854"/>
      <c r="L30" s="1854"/>
      <c r="M30" s="1854"/>
      <c r="N30" s="1854"/>
      <c r="O30" s="1854"/>
      <c r="P30" s="1854"/>
      <c r="Q30" s="1854"/>
      <c r="R30" s="1836"/>
      <c r="S30" s="1836"/>
    </row>
    <row r="31" spans="2:19" s="1076" customFormat="1" ht="11.25" customHeight="1">
      <c r="B31" s="247">
        <v>15</v>
      </c>
      <c r="C31" s="1614" t="s">
        <v>1505</v>
      </c>
      <c r="D31" s="1853">
        <v>28846.048719980001</v>
      </c>
      <c r="E31" s="1853"/>
      <c r="F31" s="1853"/>
      <c r="G31" s="1855"/>
      <c r="H31" s="1853"/>
      <c r="I31" s="1853"/>
      <c r="J31" s="1853"/>
      <c r="K31" s="1853"/>
      <c r="L31" s="1855"/>
      <c r="M31" s="1853"/>
      <c r="N31" s="1853"/>
      <c r="O31" s="1853"/>
      <c r="P31" s="1853"/>
      <c r="Q31" s="1855"/>
      <c r="R31" s="1835"/>
      <c r="S31" s="1835"/>
    </row>
    <row r="32" spans="2:19" s="1076" customFormat="1" ht="11.25" customHeight="1">
      <c r="B32" s="247">
        <v>16</v>
      </c>
      <c r="C32" s="1616" t="s">
        <v>1945</v>
      </c>
      <c r="D32" s="1853">
        <v>18200.950410400001</v>
      </c>
      <c r="E32" s="1853">
        <v>0.47261370316199997</v>
      </c>
      <c r="F32" s="1853">
        <v>6.6648994487999991E-2</v>
      </c>
      <c r="G32" s="1853"/>
      <c r="H32" s="1853">
        <v>3.8749415400000009E-4</v>
      </c>
      <c r="I32" s="1853">
        <v>1.033317744E-3</v>
      </c>
      <c r="J32" s="1853">
        <v>1.4208118980000004E-3</v>
      </c>
      <c r="K32" s="1853"/>
      <c r="L32" s="1853"/>
      <c r="M32" s="1853"/>
      <c r="N32" s="1853"/>
      <c r="O32" s="1853">
        <v>0.47403451505999994</v>
      </c>
      <c r="P32" s="1853">
        <v>6.6648994487999991E-2</v>
      </c>
      <c r="Q32" s="1853"/>
      <c r="R32" s="1835">
        <v>3.8749415400000009E-4</v>
      </c>
      <c r="S32" s="1835">
        <v>1.033317744E-3</v>
      </c>
    </row>
    <row r="33" spans="2:19" s="1076" customFormat="1" ht="11.25" customHeight="1">
      <c r="B33" s="247">
        <v>17</v>
      </c>
      <c r="C33" s="1614" t="s">
        <v>737</v>
      </c>
      <c r="D33" s="1853">
        <v>218.1551824</v>
      </c>
      <c r="E33" s="1853">
        <v>0.47261370316199997</v>
      </c>
      <c r="F33" s="1853">
        <v>6.6648994487999991E-2</v>
      </c>
      <c r="G33" s="1853"/>
      <c r="H33" s="1853">
        <v>3.8749415400000009E-4</v>
      </c>
      <c r="I33" s="1853">
        <v>1.033317744E-3</v>
      </c>
      <c r="J33" s="1853">
        <v>1.4208118980000004E-3</v>
      </c>
      <c r="K33" s="1853"/>
      <c r="L33" s="1853"/>
      <c r="M33" s="1853"/>
      <c r="N33" s="1853"/>
      <c r="O33" s="1853">
        <v>0.47403451505999994</v>
      </c>
      <c r="P33" s="1853">
        <v>6.6648994487999991E-2</v>
      </c>
      <c r="Q33" s="1853"/>
      <c r="R33" s="1835">
        <v>3.8749415400000009E-4</v>
      </c>
      <c r="S33" s="1835">
        <v>1.033317744E-3</v>
      </c>
    </row>
    <row r="34" spans="2:19" s="245" customFormat="1" ht="11.25" customHeight="1">
      <c r="B34" s="247">
        <v>18</v>
      </c>
      <c r="C34" s="1615" t="s">
        <v>1942</v>
      </c>
      <c r="D34" s="1854"/>
      <c r="E34" s="1854"/>
      <c r="F34" s="1854"/>
      <c r="G34" s="1854"/>
      <c r="H34" s="1854"/>
      <c r="I34" s="1854"/>
      <c r="J34" s="1854"/>
      <c r="K34" s="1854"/>
      <c r="L34" s="1854"/>
      <c r="M34" s="1854"/>
      <c r="N34" s="1854"/>
      <c r="O34" s="1854"/>
      <c r="P34" s="1854"/>
      <c r="Q34" s="1854"/>
      <c r="R34" s="1836"/>
      <c r="S34" s="1836"/>
    </row>
    <row r="35" spans="2:19" s="1076" customFormat="1" ht="11.25" customHeight="1">
      <c r="B35" s="247">
        <v>19</v>
      </c>
      <c r="C35" s="1614" t="s">
        <v>1505</v>
      </c>
      <c r="D35" s="1853">
        <v>17982.795227999999</v>
      </c>
      <c r="E35" s="1853"/>
      <c r="F35" s="1853"/>
      <c r="G35" s="1855"/>
      <c r="H35" s="1853"/>
      <c r="I35" s="1853"/>
      <c r="J35" s="1853"/>
      <c r="K35" s="1853"/>
      <c r="L35" s="1855"/>
      <c r="M35" s="1853"/>
      <c r="N35" s="1853"/>
      <c r="O35" s="1853"/>
      <c r="P35" s="1853"/>
      <c r="Q35" s="1855"/>
      <c r="R35" s="1835"/>
      <c r="S35" s="1835"/>
    </row>
    <row r="36" spans="2:19" s="1076" customFormat="1" ht="11.25" customHeight="1">
      <c r="B36" s="247">
        <v>20</v>
      </c>
      <c r="C36" s="1611" t="s">
        <v>1946</v>
      </c>
      <c r="D36" s="2354">
        <v>99219.228050289952</v>
      </c>
      <c r="E36" s="2354">
        <v>19900.676902965115</v>
      </c>
      <c r="F36" s="2354">
        <v>2802.2209414315462</v>
      </c>
      <c r="G36" s="2354"/>
      <c r="H36" s="2354">
        <v>508.63396719638001</v>
      </c>
      <c r="I36" s="2354">
        <v>679.69479024644909</v>
      </c>
      <c r="J36" s="2354">
        <v>1459.8572170652326</v>
      </c>
      <c r="K36" s="2354">
        <v>58.544719924399992</v>
      </c>
      <c r="L36" s="2354"/>
      <c r="M36" s="2354"/>
      <c r="N36" s="2354">
        <v>58.544719924399992</v>
      </c>
      <c r="O36" s="2354">
        <v>21360.534120030348</v>
      </c>
      <c r="P36" s="2354">
        <v>2860.7656613559461</v>
      </c>
      <c r="Q36" s="2354"/>
      <c r="R36" s="2354">
        <v>508.63396719638001</v>
      </c>
      <c r="S36" s="2354">
        <v>738.23951017084903</v>
      </c>
    </row>
    <row r="37" spans="2:19" s="1076" customFormat="1" ht="11.25" customHeight="1">
      <c r="B37" s="247">
        <v>21</v>
      </c>
      <c r="C37" s="1168" t="s">
        <v>737</v>
      </c>
      <c r="D37" s="1853">
        <v>99103.124822589947</v>
      </c>
      <c r="E37" s="1853">
        <v>19900.676902965115</v>
      </c>
      <c r="F37" s="1853">
        <v>2802.2209414315462</v>
      </c>
      <c r="G37" s="1853"/>
      <c r="H37" s="1853">
        <v>508.63396719638001</v>
      </c>
      <c r="I37" s="1853">
        <v>679.69479024644909</v>
      </c>
      <c r="J37" s="1853">
        <v>1459.8572170652326</v>
      </c>
      <c r="K37" s="1853">
        <v>58.544719924399992</v>
      </c>
      <c r="L37" s="1853"/>
      <c r="M37" s="1853"/>
      <c r="N37" s="1853">
        <v>58.544719924399992</v>
      </c>
      <c r="O37" s="1853">
        <v>21360.534120030348</v>
      </c>
      <c r="P37" s="1853">
        <v>2860.7656613559461</v>
      </c>
      <c r="Q37" s="1853"/>
      <c r="R37" s="1835">
        <v>508.63396719638001</v>
      </c>
      <c r="S37" s="1835">
        <v>738.23951017084903</v>
      </c>
    </row>
    <row r="38" spans="2:19" s="245" customFormat="1" ht="11.25" customHeight="1">
      <c r="B38" s="247">
        <v>22</v>
      </c>
      <c r="C38" s="1615" t="s">
        <v>1942</v>
      </c>
      <c r="D38" s="1854"/>
      <c r="E38" s="1854"/>
      <c r="F38" s="1854"/>
      <c r="G38" s="1854"/>
      <c r="H38" s="1854"/>
      <c r="I38" s="1854"/>
      <c r="J38" s="1854"/>
      <c r="K38" s="1854"/>
      <c r="L38" s="1854"/>
      <c r="M38" s="1854"/>
      <c r="N38" s="1854"/>
      <c r="O38" s="1854"/>
      <c r="P38" s="1854"/>
      <c r="Q38" s="1854"/>
      <c r="R38" s="1836"/>
      <c r="S38" s="1836"/>
    </row>
    <row r="39" spans="2:19" s="1076" customFormat="1" ht="11.25" customHeight="1">
      <c r="B39" s="247">
        <v>23</v>
      </c>
      <c r="C39" s="1168" t="s">
        <v>1505</v>
      </c>
      <c r="D39" s="1853">
        <v>116.10322770000001</v>
      </c>
      <c r="E39" s="1853"/>
      <c r="F39" s="1853"/>
      <c r="G39" s="1855"/>
      <c r="H39" s="1853"/>
      <c r="I39" s="1853"/>
      <c r="J39" s="1853"/>
      <c r="K39" s="1853"/>
      <c r="L39" s="1855"/>
      <c r="M39" s="1853"/>
      <c r="N39" s="1853"/>
      <c r="O39" s="1853"/>
      <c r="P39" s="1853"/>
      <c r="Q39" s="1855"/>
      <c r="R39" s="1835"/>
      <c r="S39" s="1835"/>
    </row>
    <row r="40" spans="2:19" s="1076" customFormat="1" ht="11.25" customHeight="1">
      <c r="B40" s="247">
        <v>24</v>
      </c>
      <c r="C40" s="1611" t="s">
        <v>749</v>
      </c>
      <c r="D40" s="2354">
        <v>996824.45926284196</v>
      </c>
      <c r="E40" s="2354">
        <v>983137.97789049696</v>
      </c>
      <c r="F40" s="2354">
        <v>138645.25006399519</v>
      </c>
      <c r="G40" s="2354">
        <v>138645.25006399519</v>
      </c>
      <c r="H40" s="2354"/>
      <c r="I40" s="2356"/>
      <c r="J40" s="2357"/>
      <c r="K40" s="2357"/>
      <c r="L40" s="2357"/>
      <c r="M40" s="2357"/>
      <c r="N40" s="2357"/>
      <c r="O40" s="2356">
        <v>983137.97789049696</v>
      </c>
      <c r="P40" s="2356">
        <v>138645.25006399519</v>
      </c>
      <c r="Q40" s="2356">
        <v>138645.25006399519</v>
      </c>
      <c r="R40" s="1836"/>
      <c r="S40" s="1836"/>
    </row>
    <row r="41" spans="2:19" s="1076" customFormat="1" ht="11.25" customHeight="1">
      <c r="B41" s="247">
        <v>25</v>
      </c>
      <c r="C41" s="1613" t="s">
        <v>1947</v>
      </c>
      <c r="D41" s="1853">
        <v>945223.53657989716</v>
      </c>
      <c r="E41" s="1853">
        <v>945223.53657989716</v>
      </c>
      <c r="F41" s="1853">
        <v>138645.25006399519</v>
      </c>
      <c r="G41" s="1853">
        <v>138645.25006399519</v>
      </c>
      <c r="H41" s="1853"/>
      <c r="I41" s="1854"/>
      <c r="J41" s="1855"/>
      <c r="K41" s="1855"/>
      <c r="L41" s="1855"/>
      <c r="M41" s="1855"/>
      <c r="N41" s="1855"/>
      <c r="O41" s="1854">
        <v>945223.53657989716</v>
      </c>
      <c r="P41" s="1854">
        <v>138645.25006399519</v>
      </c>
      <c r="Q41" s="1854">
        <v>138645.25006399519</v>
      </c>
      <c r="R41" s="1836"/>
      <c r="S41" s="1836"/>
    </row>
    <row r="42" spans="2:19" s="1076" customFormat="1" ht="11.25" customHeight="1">
      <c r="B42" s="247">
        <v>26</v>
      </c>
      <c r="C42" s="1613" t="s">
        <v>1948</v>
      </c>
      <c r="D42" s="1853"/>
      <c r="E42" s="1853"/>
      <c r="F42" s="1853"/>
      <c r="G42" s="1853"/>
      <c r="H42" s="1853"/>
      <c r="I42" s="1854"/>
      <c r="J42" s="1855"/>
      <c r="K42" s="1855"/>
      <c r="L42" s="1855"/>
      <c r="M42" s="1855"/>
      <c r="N42" s="1855"/>
      <c r="O42" s="1854"/>
      <c r="P42" s="1854"/>
      <c r="Q42" s="1854"/>
      <c r="R42" s="1836"/>
      <c r="S42" s="1836"/>
    </row>
    <row r="43" spans="2:19" s="1076" customFormat="1" ht="11.25" customHeight="1">
      <c r="B43" s="247">
        <v>27</v>
      </c>
      <c r="C43" s="1613" t="s">
        <v>1949</v>
      </c>
      <c r="D43" s="1853">
        <v>51600.922682944831</v>
      </c>
      <c r="E43" s="1853">
        <v>37914.441310599839</v>
      </c>
      <c r="F43" s="1853"/>
      <c r="G43" s="1853"/>
      <c r="H43" s="1853"/>
      <c r="I43" s="1854"/>
      <c r="J43" s="1855"/>
      <c r="K43" s="1855"/>
      <c r="L43" s="1855"/>
      <c r="M43" s="1855"/>
      <c r="N43" s="1855"/>
      <c r="O43" s="1853">
        <v>37914.441310599839</v>
      </c>
      <c r="P43" s="1854"/>
      <c r="Q43" s="1854"/>
      <c r="R43" s="1836"/>
      <c r="S43" s="1836"/>
    </row>
    <row r="44" spans="2:19" s="1076" customFormat="1" ht="11.25" customHeight="1">
      <c r="B44" s="247">
        <v>28</v>
      </c>
      <c r="C44" s="1617" t="s">
        <v>1950</v>
      </c>
      <c r="D44" s="1853"/>
      <c r="E44" s="1853"/>
      <c r="F44" s="1853"/>
      <c r="G44" s="1853"/>
      <c r="H44" s="1853"/>
      <c r="I44" s="1854"/>
      <c r="J44" s="1854"/>
      <c r="K44" s="1854"/>
      <c r="L44" s="1854"/>
      <c r="M44" s="1854"/>
      <c r="N44" s="1854"/>
      <c r="O44" s="1854"/>
      <c r="P44" s="1854"/>
      <c r="Q44" s="1854"/>
      <c r="R44" s="1836"/>
      <c r="S44" s="1836"/>
    </row>
    <row r="45" spans="2:19" s="1076" customFormat="1" ht="11.25" customHeight="1">
      <c r="B45" s="247">
        <v>29</v>
      </c>
      <c r="C45" s="1615" t="s">
        <v>1951</v>
      </c>
      <c r="D45" s="1853"/>
      <c r="E45" s="1853"/>
      <c r="F45" s="1853"/>
      <c r="G45" s="1854"/>
      <c r="H45" s="1853"/>
      <c r="I45" s="1854"/>
      <c r="J45" s="1854"/>
      <c r="K45" s="1854"/>
      <c r="L45" s="1854"/>
      <c r="M45" s="1854"/>
      <c r="N45" s="1854"/>
      <c r="O45" s="1854"/>
      <c r="P45" s="1854"/>
      <c r="Q45" s="1854"/>
      <c r="R45" s="1836"/>
      <c r="S45" s="1836"/>
    </row>
    <row r="46" spans="2:19" s="1076" customFormat="1" ht="11.25" customHeight="1">
      <c r="B46" s="247">
        <v>30</v>
      </c>
      <c r="C46" s="1615" t="s">
        <v>1952</v>
      </c>
      <c r="D46" s="1853"/>
      <c r="E46" s="1853"/>
      <c r="F46" s="1853"/>
      <c r="G46" s="1854"/>
      <c r="H46" s="1853"/>
      <c r="I46" s="1854"/>
      <c r="J46" s="1854"/>
      <c r="K46" s="1854"/>
      <c r="L46" s="1854"/>
      <c r="M46" s="1854"/>
      <c r="N46" s="1854"/>
      <c r="O46" s="1854"/>
      <c r="P46" s="1854"/>
      <c r="Q46" s="1854"/>
      <c r="R46" s="1836"/>
      <c r="S46" s="1836"/>
    </row>
    <row r="47" spans="2:19" s="1076" customFormat="1" ht="11.25" customHeight="1">
      <c r="B47" s="247">
        <v>31</v>
      </c>
      <c r="C47" s="1618" t="s">
        <v>1953</v>
      </c>
      <c r="D47" s="1853"/>
      <c r="E47" s="1853"/>
      <c r="F47" s="1853"/>
      <c r="G47" s="1854"/>
      <c r="H47" s="1853"/>
      <c r="I47" s="1854"/>
      <c r="J47" s="1854"/>
      <c r="K47" s="1854"/>
      <c r="L47" s="1854"/>
      <c r="M47" s="1854"/>
      <c r="N47" s="1854"/>
      <c r="O47" s="1854"/>
      <c r="P47" s="1854"/>
      <c r="Q47" s="1854"/>
      <c r="R47" s="1836"/>
      <c r="S47" s="1836"/>
    </row>
    <row r="48" spans="2:19" s="245" customFormat="1" ht="11.25" customHeight="1">
      <c r="B48" s="755">
        <v>32</v>
      </c>
      <c r="C48" s="614" t="s">
        <v>1954</v>
      </c>
      <c r="D48" s="2355">
        <v>1688067.9104373115</v>
      </c>
      <c r="E48" s="2355">
        <v>1043897.8499427284</v>
      </c>
      <c r="F48" s="2355">
        <v>145084.90046895595</v>
      </c>
      <c r="G48" s="2355">
        <v>138645.25006399519</v>
      </c>
      <c r="H48" s="2355">
        <v>954.98775550258438</v>
      </c>
      <c r="I48" s="2355">
        <v>806.30100703526807</v>
      </c>
      <c r="J48" s="2355">
        <v>1545.9323666187415</v>
      </c>
      <c r="K48" s="2355">
        <v>80.052034199635003</v>
      </c>
      <c r="L48" s="2355">
        <v>0</v>
      </c>
      <c r="M48" s="2355"/>
      <c r="N48" s="2355">
        <v>58.894671871972989</v>
      </c>
      <c r="O48" s="2355">
        <v>1045443.7823093472</v>
      </c>
      <c r="P48" s="2355">
        <v>145164.9525031556</v>
      </c>
      <c r="Q48" s="2355">
        <v>138645.25006399519</v>
      </c>
      <c r="R48" s="2355">
        <v>954.98775550258438</v>
      </c>
      <c r="S48" s="2355">
        <v>865.19567890724102</v>
      </c>
    </row>
    <row r="49" spans="1:19" s="227" customFormat="1" ht="15" customHeight="1">
      <c r="B49" s="1206"/>
      <c r="C49" s="1205" t="s">
        <v>1955</v>
      </c>
      <c r="D49" s="1856"/>
      <c r="E49" s="1856"/>
      <c r="F49" s="1856"/>
      <c r="G49" s="1856"/>
      <c r="H49" s="1856"/>
      <c r="I49" s="1856"/>
      <c r="J49" s="1856"/>
      <c r="K49" s="1856"/>
      <c r="L49" s="1856"/>
      <c r="M49" s="1856"/>
      <c r="N49" s="1856"/>
      <c r="O49" s="1856"/>
      <c r="P49" s="1856"/>
      <c r="Q49" s="1856"/>
      <c r="R49" s="1856"/>
      <c r="S49" s="1856"/>
    </row>
    <row r="50" spans="1:19" s="1076" customFormat="1" ht="11.25" customHeight="1">
      <c r="B50" s="247">
        <v>33</v>
      </c>
      <c r="C50" s="1619" t="s">
        <v>1956</v>
      </c>
      <c r="D50" s="2354">
        <v>712542.68801118981</v>
      </c>
      <c r="E50" s="1837"/>
      <c r="F50" s="1837"/>
      <c r="G50" s="1837"/>
      <c r="H50" s="1837"/>
      <c r="I50" s="1837"/>
      <c r="J50" s="1837"/>
      <c r="K50" s="1837"/>
      <c r="L50" s="1837"/>
      <c r="M50" s="1837"/>
      <c r="N50" s="1837"/>
      <c r="O50" s="1837"/>
      <c r="P50" s="1837"/>
      <c r="Q50" s="1837"/>
      <c r="R50" s="1837"/>
      <c r="S50" s="1837"/>
    </row>
    <row r="51" spans="1:19" s="1076" customFormat="1" ht="11.25" customHeight="1">
      <c r="B51" s="247">
        <v>34</v>
      </c>
      <c r="C51" s="1099" t="s">
        <v>737</v>
      </c>
      <c r="D51" s="1835">
        <v>679301.61801725975</v>
      </c>
      <c r="E51" s="1837"/>
      <c r="F51" s="1837"/>
      <c r="G51" s="1837"/>
      <c r="H51" s="1837"/>
      <c r="I51" s="1837"/>
      <c r="J51" s="1837"/>
      <c r="K51" s="1837"/>
      <c r="L51" s="1837"/>
      <c r="M51" s="1837"/>
      <c r="N51" s="1837"/>
      <c r="O51" s="1837"/>
      <c r="P51" s="1837"/>
      <c r="Q51" s="1837"/>
      <c r="R51" s="1837"/>
      <c r="S51" s="1837"/>
    </row>
    <row r="52" spans="1:19" s="1076" customFormat="1" ht="11.25" customHeight="1">
      <c r="B52" s="247">
        <v>35</v>
      </c>
      <c r="C52" s="1099" t="s">
        <v>781</v>
      </c>
      <c r="D52" s="1835">
        <v>25470.835781419999</v>
      </c>
      <c r="E52" s="1837"/>
      <c r="F52" s="1837"/>
      <c r="G52" s="1837"/>
      <c r="H52" s="1837"/>
      <c r="I52" s="1837"/>
      <c r="J52" s="1837"/>
      <c r="K52" s="1837"/>
      <c r="L52" s="1837"/>
      <c r="M52" s="1837"/>
      <c r="N52" s="1837"/>
      <c r="O52" s="1837"/>
      <c r="P52" s="1837"/>
      <c r="Q52" s="1837"/>
      <c r="R52" s="1837"/>
      <c r="S52" s="1837"/>
    </row>
    <row r="53" spans="1:19" s="1076" customFormat="1" ht="11.25" customHeight="1">
      <c r="B53" s="247">
        <v>36</v>
      </c>
      <c r="C53" s="1099" t="s">
        <v>1505</v>
      </c>
      <c r="D53" s="1835">
        <v>7770.2342125099985</v>
      </c>
      <c r="E53" s="1837"/>
      <c r="F53" s="1837"/>
      <c r="G53" s="1837"/>
      <c r="H53" s="1837"/>
      <c r="I53" s="1837"/>
      <c r="J53" s="1837"/>
      <c r="K53" s="1837"/>
      <c r="L53" s="1837"/>
      <c r="M53" s="1837"/>
      <c r="N53" s="1837"/>
      <c r="O53" s="1837"/>
      <c r="P53" s="1837"/>
      <c r="Q53" s="1837"/>
      <c r="R53" s="1837"/>
      <c r="S53" s="1837"/>
    </row>
    <row r="54" spans="1:19" s="1076" customFormat="1" ht="11.25" customHeight="1">
      <c r="B54" s="247">
        <v>37</v>
      </c>
      <c r="C54" s="1619" t="s">
        <v>1957</v>
      </c>
      <c r="D54" s="2354">
        <v>142865.58050135989</v>
      </c>
      <c r="E54" s="1837"/>
      <c r="F54" s="1837"/>
      <c r="G54" s="1837"/>
      <c r="H54" s="1837"/>
      <c r="I54" s="1837"/>
      <c r="J54" s="1837"/>
      <c r="K54" s="1837"/>
      <c r="L54" s="1837"/>
      <c r="M54" s="1837"/>
      <c r="N54" s="1837"/>
      <c r="O54" s="1837"/>
      <c r="P54" s="1837"/>
      <c r="Q54" s="1837"/>
      <c r="R54" s="1837"/>
      <c r="S54" s="1837"/>
    </row>
    <row r="55" spans="1:19" s="1076" customFormat="1" ht="11.25" customHeight="1">
      <c r="B55" s="247">
        <v>38</v>
      </c>
      <c r="C55" s="1099" t="s">
        <v>737</v>
      </c>
      <c r="D55" s="1835">
        <v>140985.02829084988</v>
      </c>
      <c r="E55" s="1837"/>
      <c r="F55" s="1837"/>
      <c r="G55" s="1837"/>
      <c r="H55" s="1837"/>
      <c r="I55" s="1837"/>
      <c r="J55" s="1837"/>
      <c r="K55" s="1837"/>
      <c r="L55" s="1837"/>
      <c r="M55" s="1837"/>
      <c r="N55" s="1837"/>
      <c r="O55" s="1837"/>
      <c r="P55" s="1837"/>
      <c r="Q55" s="1837"/>
      <c r="R55" s="1837"/>
      <c r="S55" s="1837"/>
    </row>
    <row r="56" spans="1:19" s="1076" customFormat="1" ht="11.25" customHeight="1">
      <c r="B56" s="247">
        <v>39</v>
      </c>
      <c r="C56" s="1099" t="s">
        <v>781</v>
      </c>
      <c r="D56" s="1835">
        <v>1834.9617483999998</v>
      </c>
      <c r="E56" s="1837"/>
      <c r="F56" s="1837"/>
      <c r="G56" s="1837"/>
      <c r="H56" s="1837"/>
      <c r="I56" s="1837"/>
      <c r="J56" s="1837"/>
      <c r="K56" s="1837"/>
      <c r="L56" s="1837"/>
      <c r="M56" s="1837"/>
      <c r="N56" s="1837"/>
      <c r="O56" s="1837"/>
      <c r="P56" s="1837"/>
      <c r="Q56" s="1837"/>
      <c r="R56" s="1837"/>
      <c r="S56" s="1837"/>
    </row>
    <row r="57" spans="1:19" s="1076" customFormat="1" ht="11.25" customHeight="1">
      <c r="B57" s="247">
        <v>40</v>
      </c>
      <c r="C57" s="1099" t="s">
        <v>1505</v>
      </c>
      <c r="D57" s="1835">
        <v>45.590462109999997</v>
      </c>
      <c r="E57" s="1837"/>
      <c r="F57" s="1837"/>
      <c r="G57" s="1837"/>
      <c r="H57" s="1837"/>
      <c r="I57" s="1837"/>
      <c r="J57" s="1837"/>
      <c r="K57" s="1837"/>
      <c r="L57" s="1837"/>
      <c r="M57" s="1837"/>
      <c r="N57" s="1837"/>
      <c r="O57" s="1837"/>
      <c r="P57" s="1837"/>
      <c r="Q57" s="1837"/>
      <c r="R57" s="1837"/>
      <c r="S57" s="1837"/>
    </row>
    <row r="58" spans="1:19" s="1076" customFormat="1" ht="11.25" customHeight="1">
      <c r="B58" s="1059">
        <v>41</v>
      </c>
      <c r="C58" s="1081" t="s">
        <v>1958</v>
      </c>
      <c r="D58" s="1835">
        <v>109184.23229177001</v>
      </c>
      <c r="E58" s="1837"/>
      <c r="F58" s="1837"/>
      <c r="G58" s="1837"/>
      <c r="H58" s="1837"/>
      <c r="I58" s="1837"/>
      <c r="J58" s="1837"/>
      <c r="K58" s="1837"/>
      <c r="L58" s="1837"/>
      <c r="M58" s="1837"/>
      <c r="N58" s="1837"/>
      <c r="O58" s="1837"/>
      <c r="P58" s="1837"/>
      <c r="Q58" s="1837"/>
      <c r="R58" s="1837"/>
      <c r="S58" s="1837"/>
    </row>
    <row r="59" spans="1:19" s="1076" customFormat="1" ht="11.25" customHeight="1">
      <c r="B59" s="1059">
        <v>42</v>
      </c>
      <c r="C59" s="1081" t="s">
        <v>1959</v>
      </c>
      <c r="D59" s="1835">
        <v>30902.722012999999</v>
      </c>
      <c r="E59" s="1837"/>
      <c r="F59" s="1837"/>
      <c r="G59" s="1837"/>
      <c r="H59" s="1837"/>
      <c r="I59" s="1837"/>
      <c r="J59" s="1837"/>
      <c r="K59" s="1837"/>
      <c r="L59" s="1837"/>
      <c r="M59" s="1837"/>
      <c r="N59" s="1837"/>
      <c r="O59" s="1837"/>
      <c r="P59" s="1837"/>
      <c r="Q59" s="1837"/>
      <c r="R59" s="1837"/>
      <c r="S59" s="1837"/>
    </row>
    <row r="60" spans="1:19" s="1076" customFormat="1" ht="11.25" customHeight="1">
      <c r="B60" s="1059">
        <v>43</v>
      </c>
      <c r="C60" s="1081" t="s">
        <v>1960</v>
      </c>
      <c r="D60" s="1835">
        <v>539.08645999999999</v>
      </c>
      <c r="E60" s="1837"/>
      <c r="F60" s="1837"/>
      <c r="G60" s="1837"/>
      <c r="H60" s="1837"/>
      <c r="I60" s="1837"/>
      <c r="J60" s="1837"/>
      <c r="K60" s="1837"/>
      <c r="L60" s="1837"/>
      <c r="M60" s="1837"/>
      <c r="N60" s="1837"/>
      <c r="O60" s="1837"/>
      <c r="P60" s="1837"/>
      <c r="Q60" s="1837"/>
      <c r="R60" s="1837"/>
      <c r="S60" s="1837"/>
    </row>
    <row r="61" spans="1:19" s="1076" customFormat="1" ht="11.25" customHeight="1">
      <c r="B61" s="1059">
        <v>44</v>
      </c>
      <c r="C61" s="1081" t="s">
        <v>1961</v>
      </c>
      <c r="D61" s="1835">
        <v>101034.09327899999</v>
      </c>
      <c r="E61" s="1837"/>
      <c r="F61" s="1837"/>
      <c r="G61" s="1837"/>
      <c r="H61" s="1837"/>
      <c r="I61" s="1837"/>
      <c r="J61" s="1837"/>
      <c r="K61" s="1837"/>
      <c r="L61" s="1837"/>
      <c r="M61" s="1837"/>
      <c r="N61" s="1837"/>
      <c r="O61" s="1837"/>
      <c r="P61" s="1837"/>
      <c r="Q61" s="1837"/>
      <c r="R61" s="1837"/>
      <c r="S61" s="1837"/>
    </row>
    <row r="62" spans="1:19" s="1076" customFormat="1" ht="11.25" customHeight="1">
      <c r="B62" s="1171">
        <v>45</v>
      </c>
      <c r="C62" s="1172" t="s">
        <v>1962</v>
      </c>
      <c r="D62" s="2353">
        <v>2785136.3129936312</v>
      </c>
      <c r="E62" s="1857"/>
      <c r="F62" s="1857"/>
      <c r="G62" s="1857"/>
      <c r="H62" s="1857"/>
      <c r="I62" s="1857"/>
      <c r="J62" s="1857"/>
      <c r="K62" s="1857"/>
      <c r="L62" s="1857"/>
      <c r="M62" s="1857"/>
      <c r="N62" s="1857"/>
      <c r="O62" s="1857"/>
      <c r="P62" s="1857"/>
      <c r="Q62" s="1857"/>
      <c r="R62" s="1857"/>
      <c r="S62" s="1857"/>
    </row>
    <row r="63" spans="1:19" s="227" customFormat="1" ht="15" customHeight="1">
      <c r="A63" s="227" t="s">
        <v>1963</v>
      </c>
      <c r="B63" s="1207"/>
      <c r="C63" s="1208" t="s">
        <v>1964</v>
      </c>
      <c r="D63" s="1858"/>
      <c r="E63" s="1858"/>
      <c r="F63" s="1858"/>
      <c r="G63" s="1858"/>
      <c r="H63" s="1858"/>
      <c r="I63" s="1858"/>
      <c r="J63" s="1858"/>
      <c r="K63" s="1858"/>
      <c r="L63" s="1858"/>
      <c r="M63" s="1858"/>
      <c r="N63" s="1858"/>
      <c r="O63" s="1858"/>
      <c r="P63" s="1858"/>
      <c r="Q63" s="1858"/>
      <c r="R63" s="1858"/>
      <c r="S63" s="1858"/>
    </row>
    <row r="64" spans="1:19" s="1076" customFormat="1" ht="11.25" customHeight="1">
      <c r="B64" s="1059">
        <v>46</v>
      </c>
      <c r="C64" s="1081" t="s">
        <v>1965</v>
      </c>
      <c r="D64" s="1835">
        <v>89556.733263000002</v>
      </c>
      <c r="E64" s="1837"/>
      <c r="F64" s="1837"/>
      <c r="G64" s="1837"/>
      <c r="H64" s="1837"/>
      <c r="I64" s="1837"/>
      <c r="J64" s="1837"/>
      <c r="K64" s="1837"/>
      <c r="L64" s="1837"/>
      <c r="M64" s="1837"/>
      <c r="N64" s="1837"/>
      <c r="O64" s="1837"/>
      <c r="P64" s="1837"/>
      <c r="Q64" s="1837"/>
      <c r="R64" s="1837"/>
      <c r="S64" s="1837"/>
    </row>
    <row r="65" spans="2:19" s="1076" customFormat="1" ht="11.25" customHeight="1">
      <c r="B65" s="1059">
        <v>47</v>
      </c>
      <c r="C65" s="1081" t="s">
        <v>1966</v>
      </c>
      <c r="D65" s="1835">
        <v>470254.30840699997</v>
      </c>
      <c r="E65" s="1837"/>
      <c r="F65" s="1837"/>
      <c r="G65" s="1837"/>
      <c r="H65" s="1837"/>
      <c r="I65" s="1837"/>
      <c r="J65" s="1837"/>
      <c r="K65" s="1837"/>
      <c r="L65" s="1837"/>
      <c r="M65" s="1837"/>
      <c r="N65" s="1837"/>
      <c r="O65" s="1837"/>
      <c r="P65" s="1837"/>
      <c r="Q65" s="1837"/>
      <c r="R65" s="1837"/>
      <c r="S65" s="1837"/>
    </row>
    <row r="66" spans="2:19" s="1076" customFormat="1" ht="11.25" customHeight="1">
      <c r="B66" s="1059">
        <v>48</v>
      </c>
      <c r="C66" s="1081" t="s">
        <v>1967</v>
      </c>
      <c r="D66" s="1835">
        <v>28661.919390540002</v>
      </c>
      <c r="E66" s="1837"/>
      <c r="F66" s="1837"/>
      <c r="G66" s="1837"/>
      <c r="H66" s="1837"/>
      <c r="I66" s="1837"/>
      <c r="J66" s="1837"/>
      <c r="K66" s="1837"/>
      <c r="L66" s="1837"/>
      <c r="M66" s="1837"/>
      <c r="N66" s="1837"/>
      <c r="O66" s="1837"/>
      <c r="P66" s="1837"/>
      <c r="Q66" s="1837"/>
      <c r="R66" s="1837"/>
      <c r="S66" s="1837"/>
    </row>
    <row r="67" spans="2:19" s="1076" customFormat="1" ht="11.25" customHeight="1">
      <c r="B67" s="1059">
        <v>49</v>
      </c>
      <c r="C67" s="352" t="s">
        <v>1968</v>
      </c>
      <c r="D67" s="2354">
        <v>588472.96106053994</v>
      </c>
      <c r="E67" s="1837"/>
      <c r="F67" s="1837"/>
      <c r="G67" s="1837"/>
      <c r="H67" s="1837"/>
      <c r="I67" s="1837"/>
      <c r="J67" s="1837"/>
      <c r="K67" s="1837"/>
      <c r="L67" s="1837"/>
      <c r="M67" s="1837"/>
      <c r="N67" s="1837"/>
      <c r="O67" s="1837"/>
      <c r="P67" s="1837"/>
      <c r="Q67" s="1837"/>
      <c r="R67" s="1837"/>
      <c r="S67" s="1837"/>
    </row>
    <row r="68" spans="2:19" s="245" customFormat="1" ht="11.25" customHeight="1">
      <c r="B68" s="1085">
        <v>50</v>
      </c>
      <c r="C68" s="614" t="s">
        <v>1969</v>
      </c>
      <c r="D68" s="2355">
        <v>3373609.2740541711</v>
      </c>
      <c r="E68" s="1859"/>
      <c r="F68" s="1859"/>
      <c r="G68" s="1859"/>
      <c r="H68" s="1859"/>
      <c r="I68" s="1859"/>
      <c r="J68" s="1859"/>
      <c r="K68" s="1859"/>
      <c r="L68" s="1859"/>
      <c r="M68" s="1859"/>
      <c r="N68" s="1859"/>
      <c r="O68" s="1859"/>
      <c r="P68" s="1859"/>
      <c r="Q68" s="1859"/>
      <c r="R68" s="1859"/>
      <c r="S68" s="1859"/>
    </row>
    <row r="69" spans="2:19" s="1076" customFormat="1" ht="11.25" customHeight="1"/>
    <row r="70" spans="2:19" s="1076" customFormat="1" ht="11.25" customHeight="1">
      <c r="E70" s="1602"/>
    </row>
    <row r="71" spans="2:19" s="1076" customFormat="1" ht="11.25" customHeight="1"/>
    <row r="72" spans="2:19" s="1076" customFormat="1" ht="11.25" customHeight="1"/>
    <row r="73" spans="2:19" s="1076" customFormat="1" ht="11.25" customHeight="1"/>
    <row r="74" spans="2:19" s="1076" customFormat="1" ht="11.25" customHeight="1"/>
    <row r="75" spans="2:19" s="1076" customFormat="1" ht="11.25" customHeight="1"/>
    <row r="76" spans="2:19" s="1076" customFormat="1" ht="11.25" customHeight="1"/>
    <row r="77" spans="2:19" s="1076" customFormat="1" ht="11.25" customHeight="1"/>
    <row r="78" spans="2:19" s="1076" customFormat="1" ht="11.25" customHeight="1"/>
    <row r="79" spans="2:19" s="1076" customFormat="1" ht="11.25" customHeight="1"/>
    <row r="80" spans="2:19" s="1076" customFormat="1" ht="11.25" customHeight="1"/>
    <row r="81" s="1076" customFormat="1" ht="11.25" customHeight="1"/>
    <row r="82" s="1076" customFormat="1" ht="11.25" customHeight="1"/>
    <row r="83" s="1076" customFormat="1" ht="11.25" customHeight="1"/>
    <row r="84" s="1076" customFormat="1" ht="11.25" customHeight="1"/>
    <row r="85" s="1076" customFormat="1" ht="11.25" customHeight="1"/>
    <row r="86" s="1076" customFormat="1" ht="11.25" customHeight="1"/>
    <row r="87" s="1076" customFormat="1" ht="11.25" customHeight="1"/>
    <row r="88" s="1076" customFormat="1" ht="11.25" customHeight="1"/>
    <row r="89" s="1076" customFormat="1" ht="11.25" customHeight="1"/>
    <row r="90" s="1076" customFormat="1" ht="11.25" customHeight="1"/>
    <row r="91" s="1076" customFormat="1" ht="11.25" customHeight="1"/>
    <row r="92" s="1076" customFormat="1" ht="11.25" customHeight="1"/>
    <row r="93" s="1076" customFormat="1" ht="11.25" customHeight="1"/>
    <row r="94" s="1076" customFormat="1" ht="11.25" customHeight="1"/>
    <row r="95" s="1076" customFormat="1" ht="11.25" customHeight="1"/>
    <row r="96" s="1076" customFormat="1" ht="11.25" customHeight="1"/>
    <row r="97" s="1076" customFormat="1" ht="11.25" customHeight="1"/>
    <row r="98" s="1076" customFormat="1" ht="11.25" customHeight="1"/>
    <row r="99" s="1076" customFormat="1" ht="11.25" customHeight="1"/>
    <row r="100" s="1076" customFormat="1" ht="11.25" customHeight="1"/>
    <row r="101" s="1076" customFormat="1" ht="11.25" customHeight="1"/>
    <row r="102" s="1076" customFormat="1" ht="11.25" customHeight="1"/>
    <row r="103" s="1076" customFormat="1" ht="11.25" customHeight="1"/>
    <row r="104" s="1076" customFormat="1" ht="11.25" customHeight="1"/>
    <row r="105" s="1076" customFormat="1" ht="11.25" customHeight="1"/>
    <row r="106" s="1076" customFormat="1" ht="11.25" customHeight="1"/>
    <row r="107" s="1076" customFormat="1" ht="11.25" customHeight="1"/>
    <row r="108" s="1076" customFormat="1" ht="11.25" customHeight="1"/>
    <row r="109" s="1076" customFormat="1" ht="11.25" customHeight="1"/>
    <row r="110" s="1076" customFormat="1" ht="11.25" customHeight="1"/>
    <row r="111" s="1076" customFormat="1" ht="11.25" customHeight="1"/>
    <row r="112" s="1076" customFormat="1" ht="11.25" customHeight="1"/>
    <row r="113" s="1076" customFormat="1" ht="11.25" customHeight="1"/>
    <row r="114" s="1076" customFormat="1" ht="11.25" customHeight="1"/>
    <row r="115" s="1076" customFormat="1" ht="11.25" customHeight="1"/>
    <row r="116" s="1076" customFormat="1" ht="11.25" customHeight="1"/>
    <row r="117" s="1076" customFormat="1" ht="11.25" customHeight="1"/>
    <row r="118" s="1076" customFormat="1" ht="11.25" customHeight="1"/>
    <row r="119" s="1076" customFormat="1" ht="11.25" customHeight="1"/>
    <row r="120" s="1076" customFormat="1" ht="11.25" customHeight="1"/>
    <row r="121" s="1076" customFormat="1" ht="11.25" customHeight="1"/>
    <row r="122" s="1076" customFormat="1" ht="11.25" customHeight="1"/>
    <row r="123" s="1076" customFormat="1" ht="11.25" customHeight="1"/>
    <row r="124" s="1076" customFormat="1" ht="11.25" customHeight="1"/>
    <row r="125" s="1076" customFormat="1" ht="11.25" customHeight="1"/>
    <row r="126" s="1076" customFormat="1" ht="11.25" customHeight="1"/>
    <row r="127" s="1076" customFormat="1" ht="11.25" customHeight="1"/>
    <row r="128" s="1076" customFormat="1" ht="11.25" customHeight="1"/>
    <row r="129" s="1076" customFormat="1" ht="11.25" customHeight="1"/>
    <row r="130" s="1076" customFormat="1" ht="11.25" customHeight="1"/>
    <row r="131" s="1076" customFormat="1" ht="11.25" customHeight="1"/>
    <row r="132" s="1076" customFormat="1" ht="11.25" customHeight="1"/>
    <row r="133" s="1076" customFormat="1" ht="11.25" customHeight="1"/>
    <row r="134" s="1076" customFormat="1" ht="11.25" customHeight="1"/>
    <row r="135" s="1076" customFormat="1" ht="11.25" customHeight="1"/>
    <row r="136" s="1076" customFormat="1" ht="11.25" customHeight="1"/>
    <row r="137" s="1076" customFormat="1" ht="11.25" customHeight="1"/>
    <row r="138" s="1076" customFormat="1" ht="11.25" customHeight="1"/>
    <row r="139" s="1076" customFormat="1" ht="11.25" customHeight="1"/>
    <row r="140" s="1076" customFormat="1" ht="11.25" customHeight="1"/>
    <row r="141" s="1076" customFormat="1" ht="11.25" customHeight="1"/>
    <row r="142" s="1076" customFormat="1" ht="11.25" customHeight="1"/>
    <row r="143" s="1076" customFormat="1" ht="11.25" customHeight="1"/>
    <row r="144" s="1076" customFormat="1" ht="11.25" customHeight="1"/>
    <row r="145" s="1076" customFormat="1" ht="11.25" customHeight="1"/>
    <row r="146" s="1076" customFormat="1" ht="11.25" customHeight="1"/>
    <row r="147" s="1076" customFormat="1" ht="11.25" customHeight="1"/>
    <row r="148" s="1076" customFormat="1" ht="11.25" customHeight="1"/>
    <row r="149" s="1076" customFormat="1" ht="11.25" customHeight="1"/>
    <row r="150" s="1076" customFormat="1" ht="11.25" customHeight="1"/>
    <row r="151" s="1076" customFormat="1" ht="11.25" customHeight="1"/>
    <row r="152" s="1076" customFormat="1" ht="11.25" customHeight="1"/>
    <row r="153" s="1076" customFormat="1" ht="11.25" customHeight="1"/>
    <row r="154" s="1076" customFormat="1" ht="11.25" customHeight="1"/>
    <row r="155" s="1076" customFormat="1" ht="11.25" customHeight="1"/>
    <row r="156" s="1076" customFormat="1" ht="11.25" customHeight="1"/>
    <row r="157" s="1076" customFormat="1" ht="11.25" customHeight="1"/>
    <row r="158" s="1076" customFormat="1" ht="11.25" customHeight="1"/>
    <row r="159" s="1076" customFormat="1" ht="11.25" customHeight="1"/>
    <row r="160" s="1076" customFormat="1" ht="11.25" customHeight="1"/>
    <row r="161" s="1076" customFormat="1" ht="11.25" customHeight="1"/>
    <row r="162" s="1076" customFormat="1" ht="11.25" customHeight="1"/>
    <row r="163" s="1076" customFormat="1" ht="11.25" customHeight="1"/>
    <row r="164" s="1076" customFormat="1" ht="11.25" customHeight="1"/>
    <row r="165" s="1076" customFormat="1" ht="11.25" customHeight="1"/>
    <row r="166" s="1076" customFormat="1" ht="11.25" customHeight="1"/>
    <row r="167" s="1076" customFormat="1" ht="11.25" customHeight="1"/>
    <row r="168" s="1076" customFormat="1" ht="11.25" customHeight="1"/>
    <row r="169" s="1076" customFormat="1" ht="11.25" customHeight="1"/>
    <row r="170" s="1076" customFormat="1" ht="11.25" customHeight="1"/>
    <row r="171" s="1076" customFormat="1" ht="11.25" customHeight="1"/>
    <row r="172" s="1076" customFormat="1" ht="11.25" customHeight="1"/>
    <row r="173" s="1076" customFormat="1" ht="11.25" customHeight="1"/>
    <row r="174" s="1076" customFormat="1" ht="11.25" customHeight="1"/>
    <row r="175" s="1076" customFormat="1" ht="11.25" customHeight="1"/>
    <row r="176" s="1076" customFormat="1" ht="11.25" customHeight="1"/>
    <row r="177" s="1076" customFormat="1" ht="11.25" customHeight="1"/>
    <row r="178" s="1076" customFormat="1" ht="11.25" customHeight="1"/>
    <row r="179" s="1076" customFormat="1" ht="11.25" customHeight="1"/>
    <row r="180" s="1076" customFormat="1" ht="11.25" customHeight="1"/>
    <row r="181" s="1076" customFormat="1" ht="11.25" customHeight="1"/>
    <row r="182" s="1076" customFormat="1" ht="11.25" customHeight="1"/>
    <row r="183" s="1076" customFormat="1" ht="11.25" customHeight="1"/>
    <row r="184" s="1076" customFormat="1" ht="11.25" customHeight="1"/>
    <row r="185" s="1076" customFormat="1" ht="11.25" customHeight="1"/>
    <row r="186" s="1076" customFormat="1" ht="11.25" customHeight="1"/>
    <row r="187" s="1076" customFormat="1" ht="11.25" customHeight="1"/>
    <row r="188" s="1076" customFormat="1" ht="11.25" customHeight="1"/>
    <row r="189" s="1076" customFormat="1" ht="11.25" customHeight="1"/>
    <row r="190" s="1076" customFormat="1" ht="11.25" customHeight="1"/>
    <row r="191" s="1076" customFormat="1" ht="11.25" customHeight="1"/>
    <row r="192" s="1076" customFormat="1" ht="11.25" customHeight="1"/>
    <row r="193" s="1076" customFormat="1" ht="11.25" customHeight="1"/>
    <row r="194" s="1076" customFormat="1" ht="11.25" customHeight="1"/>
    <row r="195" s="1076" customFormat="1" ht="11.25" customHeight="1"/>
    <row r="196" s="1076" customFormat="1" ht="11.25" customHeight="1"/>
    <row r="197" s="1076" customFormat="1" ht="11.25" customHeight="1"/>
    <row r="198" s="1076" customFormat="1" ht="11.25" customHeight="1"/>
    <row r="199" s="1076" customFormat="1" ht="11.25" customHeight="1"/>
    <row r="200" s="1076" customFormat="1" ht="11.25" customHeight="1"/>
    <row r="201" s="1076" customFormat="1" ht="11.25" customHeight="1"/>
    <row r="202" s="1076" customFormat="1" ht="11.25" customHeight="1"/>
    <row r="203" s="1076" customFormat="1" ht="11.25" customHeight="1"/>
    <row r="204" s="1076" customFormat="1" ht="11.25" customHeight="1"/>
    <row r="205" s="1076" customFormat="1" ht="11.25" customHeight="1"/>
    <row r="206" s="1076" customFormat="1" ht="11.25" customHeight="1"/>
    <row r="207" s="1076" customFormat="1" ht="11.25" customHeight="1"/>
    <row r="208" s="1076" customFormat="1" ht="11.25" customHeight="1"/>
    <row r="209" s="1076" customFormat="1" ht="11.25" customHeight="1"/>
    <row r="210" s="1076" customFormat="1" ht="11.25" customHeight="1"/>
    <row r="211" s="1076" customFormat="1" ht="11.25" customHeight="1"/>
    <row r="212" s="1076" customFormat="1" ht="11.25" customHeight="1"/>
    <row r="213" s="1076" customFormat="1" ht="11.25" customHeight="1"/>
    <row r="214" s="1076" customFormat="1" ht="11.25" customHeight="1"/>
    <row r="215" s="1076" customFormat="1" ht="11.25" customHeight="1"/>
    <row r="216" s="1076" customFormat="1" ht="11.25" customHeight="1"/>
    <row r="217" s="1076" customFormat="1" ht="11.25" customHeight="1"/>
    <row r="218" s="1076" customFormat="1" ht="11.25" customHeight="1"/>
    <row r="219" s="1076" customFormat="1" ht="11.25" customHeight="1"/>
    <row r="220" s="1076" customFormat="1" ht="11.25" customHeight="1"/>
    <row r="221" s="1076" customFormat="1" ht="11.25" customHeight="1"/>
    <row r="222" s="1076" customFormat="1" ht="11.25" customHeight="1"/>
    <row r="223" s="1076" customFormat="1" ht="11.25" customHeight="1"/>
    <row r="224" s="1076" customFormat="1" ht="11.25" customHeight="1"/>
    <row r="225" s="1076" customFormat="1" ht="11.25" customHeight="1"/>
    <row r="226" s="1076" customFormat="1" ht="11.25" customHeight="1"/>
    <row r="227" s="1076" customFormat="1" ht="11.25" customHeight="1"/>
    <row r="228" s="1076" customFormat="1" ht="11.25" customHeight="1"/>
    <row r="229" s="1076" customFormat="1" ht="11.25" customHeight="1"/>
    <row r="230" s="1076" customFormat="1" ht="11.25" customHeight="1"/>
    <row r="231" s="1076" customFormat="1" ht="11.25" customHeight="1"/>
    <row r="232" s="1076" customFormat="1" ht="11.25" customHeight="1"/>
    <row r="233" s="1076" customFormat="1" ht="11.25" customHeight="1"/>
    <row r="234" s="1076" customFormat="1" ht="11.25" customHeight="1"/>
    <row r="235" s="1076" customFormat="1" ht="11.25" customHeight="1"/>
    <row r="236" s="1076" customFormat="1" ht="11.25" customHeight="1"/>
    <row r="237" s="1076" customFormat="1" ht="11.25" customHeight="1"/>
    <row r="238" s="1076" customFormat="1" ht="11.25" customHeight="1"/>
    <row r="239" s="1076" customFormat="1" ht="11.25" customHeight="1"/>
    <row r="240" s="1076" customFormat="1" ht="11.25" customHeight="1"/>
    <row r="241" s="1076" customFormat="1" ht="11.25" customHeight="1"/>
    <row r="242" s="1076" customFormat="1" ht="11.25" customHeight="1"/>
    <row r="243" s="1076" customFormat="1" ht="11.25" customHeight="1"/>
    <row r="244" s="1076" customFormat="1" ht="11.25" customHeight="1"/>
    <row r="245" s="1076" customFormat="1" ht="11.25" customHeight="1"/>
    <row r="246" s="1076" customFormat="1" ht="11.25" customHeight="1"/>
    <row r="247" s="1076" customFormat="1" ht="11.25" customHeight="1"/>
    <row r="248" s="1076" customFormat="1" ht="11.25" customHeight="1"/>
    <row r="249" s="1076" customFormat="1" ht="11.25" customHeight="1"/>
    <row r="250" s="1076" customFormat="1" ht="11.25" customHeight="1"/>
    <row r="251" s="1076" customFormat="1" ht="11.25" customHeight="1"/>
    <row r="252" s="1076" customFormat="1" ht="11.25" customHeight="1"/>
    <row r="253" s="1076" customFormat="1" ht="11.25" customHeight="1"/>
    <row r="254" s="1076" customFormat="1" ht="11.25" customHeight="1"/>
    <row r="255" s="1076" customFormat="1" ht="11.25" customHeight="1"/>
    <row r="256" s="1076" customFormat="1" ht="11.25" customHeight="1"/>
    <row r="257" s="1076" customFormat="1" ht="11.25" customHeight="1"/>
    <row r="258" s="1076" customFormat="1" ht="11.25" customHeight="1"/>
    <row r="259" s="1076" customFormat="1" ht="11.25" customHeight="1"/>
    <row r="260" s="1076" customFormat="1" ht="11.25" customHeight="1"/>
    <row r="261" s="1076" customFormat="1" ht="11.25" customHeight="1"/>
    <row r="262" s="1076" customFormat="1" ht="11.25" customHeight="1"/>
    <row r="263" s="1076" customFormat="1" ht="11.25" customHeight="1"/>
    <row r="264" s="1076" customFormat="1" ht="11.25" customHeight="1"/>
    <row r="265" s="1076" customFormat="1" ht="11.25" customHeight="1"/>
    <row r="266" s="1076" customFormat="1" ht="11.25" customHeight="1"/>
    <row r="267" s="1076" customFormat="1" ht="11.25" customHeight="1"/>
    <row r="268" s="1076" customFormat="1" ht="11.25" customHeight="1"/>
    <row r="269" s="1076" customFormat="1" ht="11.25" customHeight="1"/>
    <row r="270" s="1076" customFormat="1" ht="11.25" customHeight="1"/>
    <row r="271" s="1076" customFormat="1" ht="11.25" customHeight="1"/>
    <row r="272" s="1076" customFormat="1" ht="11.25" customHeight="1"/>
    <row r="273" s="1076" customFormat="1" ht="11.25" customHeight="1"/>
    <row r="274" s="1076" customFormat="1" ht="11.25" customHeight="1"/>
    <row r="275" s="1076" customFormat="1" ht="11.25" customHeight="1"/>
    <row r="276" s="1076" customFormat="1" ht="11.25" customHeight="1"/>
    <row r="277" s="1076" customFormat="1" ht="11.25" customHeight="1"/>
    <row r="278" s="1076" customFormat="1" ht="11.25" customHeight="1"/>
    <row r="279" s="1076" customFormat="1" ht="11.25" customHeight="1"/>
    <row r="280" s="1076" customFormat="1" ht="11.25" customHeight="1"/>
    <row r="281" s="1076" customFormat="1" ht="11.25" customHeight="1"/>
    <row r="282" s="1076" customFormat="1" ht="11.25" customHeight="1"/>
    <row r="283" s="1076" customFormat="1" ht="11.25" customHeight="1"/>
    <row r="284" s="1076" customFormat="1" ht="11.25" customHeight="1"/>
    <row r="285" s="1076" customFormat="1" ht="11.25" customHeight="1"/>
    <row r="286" s="1076" customFormat="1" ht="11.25" customHeight="1"/>
    <row r="287" s="1076" customFormat="1" ht="11.25" customHeight="1"/>
    <row r="288" s="1076" customFormat="1" ht="11.25" customHeight="1"/>
    <row r="289" s="1076" customFormat="1" ht="11.25" customHeight="1"/>
    <row r="290" s="1076" customFormat="1" ht="11.25" customHeight="1"/>
    <row r="291" s="1076" customFormat="1" ht="11.25" customHeight="1"/>
    <row r="292" s="1076" customFormat="1" ht="11.25" customHeight="1"/>
    <row r="293" s="1076" customFormat="1" ht="11.25" customHeight="1"/>
    <row r="294" s="1076" customFormat="1" ht="11.25" customHeight="1"/>
    <row r="295" s="1076" customFormat="1" ht="11.25" customHeight="1"/>
    <row r="296" s="1076" customFormat="1" ht="11.25" customHeight="1"/>
    <row r="297" s="1076" customFormat="1" ht="11.25" customHeight="1"/>
    <row r="298" s="1076" customFormat="1" ht="11.25" customHeight="1"/>
    <row r="299" s="1076" customFormat="1" ht="11.25" customHeight="1"/>
    <row r="300" s="1076" customFormat="1" ht="11.25" customHeight="1"/>
    <row r="301" s="1076" customFormat="1" ht="11.25" customHeight="1"/>
    <row r="302" s="1076" customFormat="1" ht="11.25" customHeight="1"/>
    <row r="303" s="1076" customFormat="1" ht="11.25" customHeight="1"/>
    <row r="304" s="1076" customFormat="1" ht="11.25" customHeight="1"/>
    <row r="305" spans="2:2" s="1076" customFormat="1" ht="11.25" customHeight="1"/>
    <row r="306" spans="2:2">
      <c r="B306" s="1087"/>
    </row>
    <row r="307" spans="2:2">
      <c r="B307" s="1087"/>
    </row>
    <row r="308" spans="2:2">
      <c r="B308" s="1087"/>
    </row>
    <row r="309" spans="2:2">
      <c r="B309" s="1087"/>
    </row>
    <row r="310" spans="2:2">
      <c r="B310" s="1087"/>
    </row>
    <row r="311" spans="2:2">
      <c r="B311" s="1087"/>
    </row>
    <row r="312" spans="2:2">
      <c r="B312" s="1087"/>
    </row>
    <row r="313" spans="2:2">
      <c r="B313" s="1087"/>
    </row>
    <row r="314" spans="2:2">
      <c r="B314" s="1087"/>
    </row>
    <row r="315" spans="2:2">
      <c r="B315" s="1087"/>
    </row>
  </sheetData>
  <mergeCells count="12">
    <mergeCell ref="F13:I13"/>
    <mergeCell ref="K13:N13"/>
    <mergeCell ref="P13:S13"/>
    <mergeCell ref="B3:N3"/>
    <mergeCell ref="D10:S10"/>
    <mergeCell ref="E11:I11"/>
    <mergeCell ref="J11:N11"/>
    <mergeCell ref="O11:S11"/>
    <mergeCell ref="E12:I12"/>
    <mergeCell ref="J12:N12"/>
    <mergeCell ref="O12:S12"/>
    <mergeCell ref="B7:S7"/>
  </mergeCells>
  <hyperlinks>
    <hyperlink ref="B3" location="Contents!A1" display="Back to index page" xr:uid="{B86D2C79-F97C-447C-B90A-6FEBBFBDBF36}"/>
    <hyperlink ref="B3:N3" location="CONTENTS!A1" display="Back to contents page" xr:uid="{0A89D8F7-5FE1-4DDC-890B-048EBEF7B512}"/>
  </hyperlinks>
  <pageMargins left="0.7" right="0.7" top="0.75" bottom="0.75" header="0.3" footer="0.3"/>
  <pageSetup scale="65" fitToWidth="2" fitToHeight="0" orientation="landscape" r:id="rId1"/>
  <rowBreaks count="1" manualBreakCount="1">
    <brk id="69"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EFCF-EC47-468D-9DB4-5B2B0BBA1B34}">
  <sheetPr>
    <tabColor rgb="FF007272"/>
  </sheetPr>
  <dimension ref="A1:AK51"/>
  <sheetViews>
    <sheetView showGridLines="0" showRowColHeaders="0" zoomScaleNormal="100" workbookViewId="0"/>
  </sheetViews>
  <sheetFormatPr baseColWidth="10" defaultColWidth="8.85546875" defaultRowHeight="15"/>
  <cols>
    <col min="1" max="1" width="2.5703125" style="1089" customWidth="1"/>
    <col min="2" max="2" width="3.5703125" style="1090" customWidth="1"/>
    <col min="3" max="3" width="65.85546875" style="1089" customWidth="1"/>
    <col min="4" max="4" width="8.85546875" style="1089"/>
    <col min="5" max="5" width="11.42578125" style="1089" customWidth="1"/>
    <col min="6" max="6" width="13.42578125" style="1089" customWidth="1"/>
    <col min="7" max="8" width="12.5703125" style="1089" customWidth="1"/>
    <col min="9" max="9" width="8.85546875" style="1089"/>
    <col min="10" max="10" width="9.5703125" style="1089" customWidth="1"/>
    <col min="11" max="11" width="12.5703125" style="1089" bestFit="1" customWidth="1"/>
    <col min="12" max="13" width="12.5703125" style="1089" customWidth="1"/>
    <col min="14" max="14" width="8.85546875" style="1089"/>
    <col min="15" max="15" width="11" style="1089" customWidth="1"/>
    <col min="16" max="16" width="12.5703125" style="1089" bestFit="1" customWidth="1"/>
    <col min="17" max="18" width="12.5703125" style="1089" customWidth="1"/>
    <col min="19" max="19" width="13.85546875" style="1089" bestFit="1" customWidth="1"/>
    <col min="20" max="20" width="1.5703125" style="1089" customWidth="1"/>
    <col min="21" max="21" width="8.85546875" style="1089"/>
    <col min="22" max="22" width="11.42578125" style="1089" customWidth="1"/>
    <col min="23" max="23" width="12" style="1089" bestFit="1" customWidth="1"/>
    <col min="24" max="24" width="13.5703125" style="1089" customWidth="1"/>
    <col min="25" max="25" width="12" style="1089" customWidth="1"/>
    <col min="26" max="26" width="8.85546875" style="1089"/>
    <col min="27" max="27" width="9.5703125" style="1089" customWidth="1"/>
    <col min="28" max="28" width="13.140625" style="1089" customWidth="1"/>
    <col min="29" max="29" width="14.42578125" style="1089" customWidth="1"/>
    <col min="30" max="30" width="12" style="1089" customWidth="1"/>
    <col min="31" max="31" width="8.85546875" style="1089"/>
    <col min="32" max="32" width="11" style="1089" customWidth="1"/>
    <col min="33" max="33" width="12.5703125" style="1089" bestFit="1" customWidth="1"/>
    <col min="34" max="34" width="13" style="1089" bestFit="1" customWidth="1"/>
    <col min="35" max="35" width="12" style="1089" customWidth="1"/>
    <col min="36" max="36" width="15.5703125" style="1089" bestFit="1" customWidth="1"/>
    <col min="37" max="37" width="11.42578125" style="1089" customWidth="1"/>
    <col min="38" max="16384" width="8.85546875" style="1089"/>
  </cols>
  <sheetData>
    <row r="1" spans="1:37" ht="11.25" customHeight="1"/>
    <row r="2" spans="1:37" ht="5.25" customHeight="1"/>
    <row r="3" spans="1:37" ht="12.75" customHeight="1">
      <c r="B3" s="2373" t="s">
        <v>280</v>
      </c>
      <c r="C3" s="2373"/>
      <c r="D3" s="2373"/>
      <c r="E3" s="2373"/>
      <c r="F3" s="2373"/>
      <c r="G3" s="2373"/>
      <c r="H3" s="2373"/>
      <c r="I3" s="2373"/>
      <c r="J3" s="2373"/>
      <c r="K3" s="2373"/>
      <c r="L3" s="2373"/>
      <c r="M3" s="2373"/>
      <c r="N3" s="2373"/>
      <c r="O3" s="2373"/>
      <c r="P3" s="2373"/>
    </row>
    <row r="4" spans="1:37" ht="5.25" customHeight="1"/>
    <row r="5" spans="1:37" s="1041" customFormat="1" ht="15.75" customHeight="1">
      <c r="A5" s="7"/>
      <c r="B5" s="969" t="s">
        <v>1970</v>
      </c>
      <c r="C5" s="969"/>
    </row>
    <row r="6" spans="1:37" s="1041" customFormat="1" ht="11.25" customHeight="1">
      <c r="A6" s="7"/>
      <c r="B6" s="969"/>
      <c r="C6" s="969"/>
    </row>
    <row r="7" spans="1:37" s="1185" customFormat="1" ht="11.25" customHeight="1">
      <c r="A7" s="25"/>
      <c r="B7" s="2390" t="s">
        <v>3151</v>
      </c>
      <c r="C7" s="2390"/>
      <c r="D7" s="2390"/>
      <c r="E7" s="2390"/>
      <c r="F7" s="2390"/>
      <c r="G7" s="2407"/>
      <c r="H7" s="2382"/>
      <c r="I7" s="2382"/>
      <c r="J7" s="2382"/>
      <c r="K7" s="2382"/>
      <c r="L7" s="2382"/>
      <c r="M7" s="2382"/>
      <c r="N7" s="2382"/>
      <c r="O7" s="2382"/>
      <c r="P7" s="2382"/>
      <c r="Q7" s="2382"/>
      <c r="R7" s="2382"/>
      <c r="S7" s="2382"/>
      <c r="T7" s="2382"/>
      <c r="U7" s="2382"/>
      <c r="V7" s="2382"/>
      <c r="W7" s="2382"/>
      <c r="X7" s="2382"/>
      <c r="Y7" s="2382"/>
      <c r="Z7" s="2382"/>
      <c r="AA7" s="2382"/>
      <c r="AB7" s="2382"/>
      <c r="AC7" s="2382"/>
      <c r="AD7" s="2382"/>
      <c r="AE7" s="2382"/>
      <c r="AF7" s="2382"/>
      <c r="AG7" s="2382"/>
      <c r="AH7" s="2382"/>
      <c r="AI7" s="2382"/>
      <c r="AJ7" s="2382"/>
      <c r="AK7" s="25"/>
    </row>
    <row r="8" spans="1:37" s="1185" customFormat="1" ht="11.25" customHeight="1">
      <c r="A8" s="25"/>
      <c r="B8" s="239"/>
      <c r="C8" s="239"/>
      <c r="D8" s="239"/>
      <c r="E8" s="239"/>
      <c r="F8" s="239"/>
      <c r="G8" s="406"/>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row>
    <row r="9" spans="1:37" ht="11.25" customHeight="1">
      <c r="AG9" s="1091"/>
      <c r="AH9" s="1091"/>
      <c r="AI9" s="1091"/>
      <c r="AJ9" s="1091"/>
    </row>
    <row r="10" spans="1:37" s="1090" customFormat="1" ht="11.25" customHeight="1">
      <c r="B10" s="2663"/>
      <c r="C10" s="2663"/>
      <c r="D10" s="587" t="s">
        <v>292</v>
      </c>
      <c r="E10" s="587" t="s">
        <v>294</v>
      </c>
      <c r="F10" s="587" t="s">
        <v>296</v>
      </c>
      <c r="G10" s="587" t="s">
        <v>298</v>
      </c>
      <c r="H10" s="587" t="s">
        <v>303</v>
      </c>
      <c r="I10" s="587" t="s">
        <v>310</v>
      </c>
      <c r="J10" s="587" t="s">
        <v>312</v>
      </c>
      <c r="K10" s="587" t="s">
        <v>317</v>
      </c>
      <c r="L10" s="587" t="s">
        <v>323</v>
      </c>
      <c r="M10" s="587" t="s">
        <v>346</v>
      </c>
      <c r="N10" s="587" t="s">
        <v>370</v>
      </c>
      <c r="O10" s="587" t="s">
        <v>755</v>
      </c>
      <c r="P10" s="587" t="s">
        <v>856</v>
      </c>
      <c r="Q10" s="587" t="s">
        <v>857</v>
      </c>
      <c r="R10" s="587" t="s">
        <v>858</v>
      </c>
      <c r="S10" s="587" t="s">
        <v>912</v>
      </c>
      <c r="T10" s="587"/>
      <c r="U10" s="587" t="s">
        <v>913</v>
      </c>
      <c r="V10" s="587" t="s">
        <v>1971</v>
      </c>
      <c r="W10" s="587" t="s">
        <v>1972</v>
      </c>
      <c r="X10" s="587" t="s">
        <v>1973</v>
      </c>
      <c r="Y10" s="587" t="s">
        <v>1974</v>
      </c>
      <c r="Z10" s="587" t="s">
        <v>1975</v>
      </c>
      <c r="AA10" s="587" t="s">
        <v>1976</v>
      </c>
      <c r="AB10" s="587" t="s">
        <v>1977</v>
      </c>
      <c r="AC10" s="587" t="s">
        <v>1978</v>
      </c>
      <c r="AD10" s="587" t="s">
        <v>1979</v>
      </c>
      <c r="AE10" s="587" t="s">
        <v>1980</v>
      </c>
      <c r="AF10" s="587" t="s">
        <v>1981</v>
      </c>
      <c r="AG10" s="587" t="s">
        <v>1982</v>
      </c>
      <c r="AH10" s="587" t="s">
        <v>1983</v>
      </c>
      <c r="AI10" s="587" t="s">
        <v>1984</v>
      </c>
      <c r="AJ10" s="587" t="s">
        <v>1985</v>
      </c>
      <c r="AK10" s="1048"/>
    </row>
    <row r="11" spans="1:37" ht="11.25" customHeight="1">
      <c r="B11" s="1060"/>
      <c r="C11" s="1043"/>
      <c r="D11" s="2664" t="s">
        <v>1986</v>
      </c>
      <c r="E11" s="2664"/>
      <c r="F11" s="2664"/>
      <c r="G11" s="2664"/>
      <c r="H11" s="2664"/>
      <c r="I11" s="2664"/>
      <c r="J11" s="2664"/>
      <c r="K11" s="2664"/>
      <c r="L11" s="2664"/>
      <c r="M11" s="2664"/>
      <c r="N11" s="2664"/>
      <c r="O11" s="2664"/>
      <c r="P11" s="2664"/>
      <c r="Q11" s="2664"/>
      <c r="R11" s="2664"/>
      <c r="S11" s="2664"/>
      <c r="T11" s="460"/>
      <c r="U11" s="2664" t="s">
        <v>1987</v>
      </c>
      <c r="V11" s="2664"/>
      <c r="W11" s="2664"/>
      <c r="X11" s="2664"/>
      <c r="Y11" s="2664"/>
      <c r="Z11" s="2664"/>
      <c r="AA11" s="2664"/>
      <c r="AB11" s="2664"/>
      <c r="AC11" s="2664"/>
      <c r="AD11" s="2664"/>
      <c r="AE11" s="2664"/>
      <c r="AF11" s="2664"/>
      <c r="AG11" s="2664"/>
      <c r="AH11" s="2664"/>
      <c r="AI11" s="2664"/>
      <c r="AJ11" s="2664"/>
      <c r="AK11" s="923"/>
    </row>
    <row r="12" spans="1:37" ht="11.25" customHeight="1">
      <c r="B12" s="1048"/>
      <c r="C12" s="923"/>
      <c r="D12" s="2665" t="s">
        <v>1927</v>
      </c>
      <c r="E12" s="2665"/>
      <c r="F12" s="2665"/>
      <c r="G12" s="2665"/>
      <c r="H12" s="2665"/>
      <c r="I12" s="2665" t="s">
        <v>1928</v>
      </c>
      <c r="J12" s="2665"/>
      <c r="K12" s="2665"/>
      <c r="L12" s="2665"/>
      <c r="M12" s="2665"/>
      <c r="N12" s="2665" t="s">
        <v>1929</v>
      </c>
      <c r="O12" s="2665"/>
      <c r="P12" s="2665"/>
      <c r="Q12" s="2665"/>
      <c r="R12" s="2665"/>
      <c r="S12" s="1092"/>
      <c r="T12" s="1"/>
      <c r="U12" s="2665" t="s">
        <v>1927</v>
      </c>
      <c r="V12" s="2665"/>
      <c r="W12" s="2665"/>
      <c r="X12" s="2665"/>
      <c r="Y12" s="2665"/>
      <c r="Z12" s="2665" t="s">
        <v>1928</v>
      </c>
      <c r="AA12" s="2665"/>
      <c r="AB12" s="2665"/>
      <c r="AC12" s="2665"/>
      <c r="AD12" s="2665"/>
      <c r="AE12" s="2665" t="s">
        <v>1929</v>
      </c>
      <c r="AF12" s="2665"/>
      <c r="AG12" s="2665"/>
      <c r="AH12" s="2665"/>
      <c r="AI12" s="2665"/>
      <c r="AJ12" s="2665"/>
      <c r="AK12" s="923"/>
    </row>
    <row r="13" spans="1:37" ht="11.25" customHeight="1">
      <c r="B13" s="1048"/>
      <c r="C13" s="923"/>
      <c r="D13" s="2639" t="s">
        <v>1988</v>
      </c>
      <c r="E13" s="2639"/>
      <c r="F13" s="2639"/>
      <c r="G13" s="2639"/>
      <c r="H13" s="2639"/>
      <c r="I13" s="2639" t="s">
        <v>1988</v>
      </c>
      <c r="J13" s="2639"/>
      <c r="K13" s="2639"/>
      <c r="L13" s="2639"/>
      <c r="M13" s="2639"/>
      <c r="N13" s="2643" t="s">
        <v>1988</v>
      </c>
      <c r="O13" s="2643"/>
      <c r="P13" s="2643"/>
      <c r="Q13" s="2643"/>
      <c r="R13" s="2643"/>
      <c r="T13" s="1048"/>
      <c r="U13" s="2643" t="s">
        <v>1989</v>
      </c>
      <c r="V13" s="2643"/>
      <c r="W13" s="2643"/>
      <c r="X13" s="2643"/>
      <c r="Y13" s="2643"/>
      <c r="Z13" s="2643" t="s">
        <v>1989</v>
      </c>
      <c r="AA13" s="2643"/>
      <c r="AB13" s="2643"/>
      <c r="AC13" s="2643"/>
      <c r="AD13" s="2643"/>
      <c r="AE13" s="2643" t="s">
        <v>1989</v>
      </c>
      <c r="AF13" s="2643"/>
      <c r="AG13" s="2643"/>
      <c r="AH13" s="2643"/>
      <c r="AI13" s="2643"/>
      <c r="AK13" s="923"/>
    </row>
    <row r="14" spans="1:37" ht="11.25" customHeight="1">
      <c r="B14" s="1048"/>
      <c r="C14" s="923"/>
      <c r="E14" s="2643" t="s">
        <v>1990</v>
      </c>
      <c r="F14" s="2643"/>
      <c r="G14" s="2643"/>
      <c r="H14" s="2643"/>
      <c r="I14" s="425"/>
      <c r="J14" s="2643" t="s">
        <v>1990</v>
      </c>
      <c r="K14" s="2643"/>
      <c r="L14" s="2643"/>
      <c r="M14" s="2643"/>
      <c r="N14" s="1048"/>
      <c r="O14" s="2639" t="s">
        <v>1990</v>
      </c>
      <c r="P14" s="2639"/>
      <c r="Q14" s="2639"/>
      <c r="R14" s="2639"/>
      <c r="S14" s="269"/>
      <c r="T14" s="1048"/>
      <c r="U14" s="1048"/>
      <c r="V14" s="2639" t="s">
        <v>1990</v>
      </c>
      <c r="W14" s="2639"/>
      <c r="X14" s="2639"/>
      <c r="Y14" s="2639"/>
      <c r="Z14" s="1048"/>
      <c r="AA14" s="2643" t="s">
        <v>1990</v>
      </c>
      <c r="AB14" s="2643"/>
      <c r="AC14" s="2643"/>
      <c r="AD14" s="2643"/>
      <c r="AE14" s="1048"/>
      <c r="AF14" s="2643" t="s">
        <v>1990</v>
      </c>
      <c r="AG14" s="2643"/>
      <c r="AH14" s="2643"/>
      <c r="AI14" s="2643"/>
      <c r="AJ14" s="269"/>
      <c r="AK14" s="923"/>
    </row>
    <row r="15" spans="1:37" ht="11.25" customHeight="1">
      <c r="B15" s="1048"/>
      <c r="C15" s="923"/>
      <c r="D15" s="1048"/>
      <c r="N15" s="425"/>
      <c r="O15" s="425"/>
      <c r="Q15" s="425" t="s">
        <v>726</v>
      </c>
      <c r="T15" s="1048"/>
      <c r="U15" s="1048"/>
      <c r="V15" s="1048"/>
      <c r="W15" s="1048"/>
      <c r="X15" s="1048"/>
      <c r="Y15" s="1048"/>
      <c r="Z15" s="1048"/>
      <c r="AA15" s="1048"/>
      <c r="AB15" s="1048"/>
      <c r="AC15" s="1048"/>
      <c r="AD15" s="1048"/>
      <c r="AE15" s="1048"/>
      <c r="AF15" s="1048"/>
      <c r="AH15" s="425" t="s">
        <v>726</v>
      </c>
      <c r="AK15" s="923"/>
    </row>
    <row r="16" spans="1:37" ht="11.25" customHeight="1">
      <c r="B16" s="1048"/>
      <c r="C16" s="1045" t="s">
        <v>2662</v>
      </c>
      <c r="D16" s="1048"/>
      <c r="E16" s="1048"/>
      <c r="F16" s="425" t="s">
        <v>726</v>
      </c>
      <c r="G16" s="425" t="s">
        <v>726</v>
      </c>
      <c r="H16" s="425" t="s">
        <v>726</v>
      </c>
      <c r="I16" s="425"/>
      <c r="J16" s="425"/>
      <c r="K16" s="425" t="s">
        <v>726</v>
      </c>
      <c r="L16" s="425" t="s">
        <v>726</v>
      </c>
      <c r="M16" s="425" t="s">
        <v>726</v>
      </c>
      <c r="N16" s="425"/>
      <c r="O16" s="425"/>
      <c r="P16" s="425" t="s">
        <v>726</v>
      </c>
      <c r="Q16" s="424" t="s">
        <v>1991</v>
      </c>
      <c r="R16" s="425" t="s">
        <v>726</v>
      </c>
      <c r="S16" s="425" t="s">
        <v>1992</v>
      </c>
      <c r="T16" s="1048"/>
      <c r="U16" s="1048"/>
      <c r="W16" s="425" t="s">
        <v>726</v>
      </c>
      <c r="X16" s="425" t="s">
        <v>726</v>
      </c>
      <c r="Y16" s="425" t="s">
        <v>726</v>
      </c>
      <c r="Z16" s="269"/>
      <c r="AA16" s="269"/>
      <c r="AB16" s="425" t="s">
        <v>726</v>
      </c>
      <c r="AC16" s="425" t="s">
        <v>726</v>
      </c>
      <c r="AD16" s="425" t="s">
        <v>726</v>
      </c>
      <c r="AE16" s="269"/>
      <c r="AF16" s="269"/>
      <c r="AG16" s="425" t="s">
        <v>726</v>
      </c>
      <c r="AH16" s="424" t="s">
        <v>1991</v>
      </c>
      <c r="AI16" s="425" t="s">
        <v>726</v>
      </c>
      <c r="AJ16" s="425" t="s">
        <v>1992</v>
      </c>
      <c r="AK16" s="923"/>
    </row>
    <row r="17" spans="2:37" ht="11.25" customHeight="1">
      <c r="B17" s="1048"/>
      <c r="C17" s="1464" t="s">
        <v>1993</v>
      </c>
      <c r="D17" s="1465"/>
      <c r="E17" s="1465"/>
      <c r="F17" s="1466" t="s">
        <v>1934</v>
      </c>
      <c r="G17" s="1335" t="s">
        <v>1935</v>
      </c>
      <c r="H17" s="1335" t="s">
        <v>1936</v>
      </c>
      <c r="I17" s="1466"/>
      <c r="J17" s="1466"/>
      <c r="K17" s="1466" t="s">
        <v>1934</v>
      </c>
      <c r="L17" s="1335" t="s">
        <v>1937</v>
      </c>
      <c r="M17" s="1335" t="s">
        <v>1936</v>
      </c>
      <c r="N17" s="1466"/>
      <c r="O17" s="1466"/>
      <c r="P17" s="1466" t="s">
        <v>1934</v>
      </c>
      <c r="Q17" s="1335" t="s">
        <v>1937</v>
      </c>
      <c r="R17" s="1335" t="s">
        <v>1936</v>
      </c>
      <c r="S17" s="1466" t="s">
        <v>1994</v>
      </c>
      <c r="T17" s="1449"/>
      <c r="U17" s="1465"/>
      <c r="V17" s="1467"/>
      <c r="W17" s="1466" t="s">
        <v>1934</v>
      </c>
      <c r="X17" s="1335" t="s">
        <v>1935</v>
      </c>
      <c r="Y17" s="1335" t="s">
        <v>1936</v>
      </c>
      <c r="Z17" s="1370"/>
      <c r="AA17" s="1370"/>
      <c r="AB17" s="1466" t="s">
        <v>1934</v>
      </c>
      <c r="AC17" s="1335" t="s">
        <v>1937</v>
      </c>
      <c r="AD17" s="1335" t="s">
        <v>1936</v>
      </c>
      <c r="AE17" s="1370"/>
      <c r="AF17" s="1370"/>
      <c r="AG17" s="1466" t="s">
        <v>1934</v>
      </c>
      <c r="AH17" s="1335" t="s">
        <v>1937</v>
      </c>
      <c r="AI17" s="1335" t="s">
        <v>1936</v>
      </c>
      <c r="AJ17" s="1466" t="s">
        <v>1995</v>
      </c>
      <c r="AK17" s="923"/>
    </row>
    <row r="18" spans="2:37" ht="11.25" customHeight="1">
      <c r="B18" s="1093">
        <v>1</v>
      </c>
      <c r="C18" s="1094" t="s">
        <v>1996</v>
      </c>
      <c r="D18" s="2359">
        <v>37.481032618496315</v>
      </c>
      <c r="E18" s="2359">
        <v>5.2092567172416064</v>
      </c>
      <c r="F18" s="2360">
        <v>4.9780418077623994</v>
      </c>
      <c r="G18" s="2359">
        <v>3.428872587123416E-2</v>
      </c>
      <c r="H18" s="2359">
        <v>2.8950145214566087E-2</v>
      </c>
      <c r="I18" s="2359">
        <v>5.5506524381102228E-2</v>
      </c>
      <c r="J18" s="2359">
        <v>2.8742591099101458E-3</v>
      </c>
      <c r="K18" s="2360"/>
      <c r="L18" s="2361"/>
      <c r="M18" s="2359">
        <v>2.1146064412434261E-3</v>
      </c>
      <c r="N18" s="2359">
        <v>37.536539142877409</v>
      </c>
      <c r="O18" s="2359">
        <v>5.2121309763515171</v>
      </c>
      <c r="P18" s="2360">
        <v>4.9780418077623994</v>
      </c>
      <c r="Q18" s="2359">
        <v>3.428872587123416E-2</v>
      </c>
      <c r="R18" s="2359">
        <v>3.1064751655809512E-2</v>
      </c>
      <c r="S18" s="2362">
        <v>82.55657625835984</v>
      </c>
      <c r="T18" s="2359"/>
      <c r="U18" s="2363">
        <v>5.5194383371212608</v>
      </c>
      <c r="V18" s="2363">
        <v>0.55287680957209817</v>
      </c>
      <c r="W18" s="2364">
        <v>0.33580700565759697</v>
      </c>
      <c r="X18" s="2363">
        <v>2.1019005270649649E-2</v>
      </c>
      <c r="Y18" s="2363">
        <v>1.2108283640175454E-2</v>
      </c>
      <c r="Z18" s="2363">
        <v>1.7433814263463784E-2</v>
      </c>
      <c r="AA18" s="2363">
        <v>9.6886398268249878E-4</v>
      </c>
      <c r="AB18" s="2364"/>
      <c r="AC18" s="2363"/>
      <c r="AD18" s="2363">
        <v>8.9147830963506018E-5</v>
      </c>
      <c r="AE18" s="2363">
        <v>5.5368721513847241</v>
      </c>
      <c r="AF18" s="2363">
        <v>0.55384567355478076</v>
      </c>
      <c r="AG18" s="2364">
        <v>0.33580700565759697</v>
      </c>
      <c r="AH18" s="2363">
        <v>2.1108153101613156E-2</v>
      </c>
      <c r="AI18" s="2363">
        <v>5.5489804350248999</v>
      </c>
      <c r="AJ18" s="2362">
        <v>82.445335481945278</v>
      </c>
      <c r="AK18" s="1095"/>
    </row>
    <row r="19" spans="2:37" ht="22.5" customHeight="1">
      <c r="B19" s="249">
        <v>2</v>
      </c>
      <c r="C19" s="1158" t="s">
        <v>1997</v>
      </c>
      <c r="D19" s="1838">
        <v>61.839801792825732</v>
      </c>
      <c r="E19" s="1838">
        <v>8.594731264773003</v>
      </c>
      <c r="F19" s="1838">
        <v>8.2132507351601571</v>
      </c>
      <c r="G19" s="1838">
        <v>5.6572828000455558E-2</v>
      </c>
      <c r="H19" s="1838">
        <v>4.7764725699121158E-2</v>
      </c>
      <c r="I19" s="1838">
        <v>9.1579986626145374E-2</v>
      </c>
      <c r="J19" s="1838">
        <v>4.7422283016384506E-3</v>
      </c>
      <c r="K19" s="1838"/>
      <c r="M19" s="1838">
        <v>3.4888804832926253E-3</v>
      </c>
      <c r="N19" s="1838">
        <v>61.931381779451876</v>
      </c>
      <c r="O19" s="1838">
        <v>8.5994734930746421</v>
      </c>
      <c r="P19" s="1838">
        <v>8.2132507351601571</v>
      </c>
      <c r="Q19" s="1838">
        <v>5.6572828000455558E-2</v>
      </c>
      <c r="R19" s="1838">
        <v>5.1253606182413779E-2</v>
      </c>
      <c r="S19" s="1839">
        <v>46.198422995853591</v>
      </c>
      <c r="T19" s="1838"/>
      <c r="U19" s="1838">
        <v>6.6564127564231832</v>
      </c>
      <c r="V19" s="1838">
        <v>0.66676643947900538</v>
      </c>
      <c r="W19" s="1838">
        <v>0.40498143101302153</v>
      </c>
      <c r="X19" s="1838">
        <v>2.5348806575100004E-2</v>
      </c>
      <c r="Y19" s="1838">
        <v>1.460252452478541E-2</v>
      </c>
      <c r="Z19" s="1838">
        <v>2.102508562799861E-2</v>
      </c>
      <c r="AA19" s="1838">
        <v>1.1684447184041559E-3</v>
      </c>
      <c r="AB19" s="1838"/>
      <c r="AC19" s="1838"/>
      <c r="AD19" s="1838">
        <v>1.0751180156175773E-4</v>
      </c>
      <c r="AE19" s="1838">
        <v>6.677437842051182</v>
      </c>
      <c r="AF19" s="1838">
        <v>0.66793488419740954</v>
      </c>
      <c r="AG19" s="1838">
        <v>0.40498143101302153</v>
      </c>
      <c r="AH19" s="1838">
        <v>2.5456318376661763E-2</v>
      </c>
      <c r="AI19" s="1838">
        <v>6.6920403665759656</v>
      </c>
      <c r="AJ19" s="1840">
        <v>41.055172956293056</v>
      </c>
      <c r="AK19" s="923"/>
    </row>
    <row r="20" spans="2:37" ht="11.25" customHeight="1">
      <c r="B20" s="1059">
        <v>3</v>
      </c>
      <c r="C20" s="1165" t="s">
        <v>1998</v>
      </c>
      <c r="D20" s="1838">
        <v>6.901608676355794</v>
      </c>
      <c r="E20" s="1838">
        <v>0.61440551272278821</v>
      </c>
      <c r="F20" s="1838"/>
      <c r="G20" s="1838">
        <v>7.5394514425565967E-2</v>
      </c>
      <c r="H20" s="1838">
        <v>2.138531023624396E-2</v>
      </c>
      <c r="I20" s="1838">
        <v>1.4539126304542177E-2</v>
      </c>
      <c r="J20" s="1838">
        <v>3.6328436295627316E-3</v>
      </c>
      <c r="K20" s="1838"/>
      <c r="M20" s="1838">
        <v>5.9111085983317278E-5</v>
      </c>
      <c r="N20" s="1838">
        <v>6.9161478026603369</v>
      </c>
      <c r="O20" s="1838">
        <v>0.61803835635235083</v>
      </c>
      <c r="P20" s="1838"/>
      <c r="Q20" s="1838">
        <v>7.5394514425565967E-2</v>
      </c>
      <c r="R20" s="1838">
        <v>2.1444421322227278E-2</v>
      </c>
      <c r="S20" s="1839">
        <v>13.709666940355147</v>
      </c>
      <c r="T20" s="1838"/>
      <c r="U20" s="1838">
        <v>3.1366163092450492</v>
      </c>
      <c r="V20" s="1838">
        <v>0.27020007980360289</v>
      </c>
      <c r="W20" s="1838"/>
      <c r="X20" s="1838">
        <v>2.6454395693909675E-2</v>
      </c>
      <c r="Y20" s="1838">
        <v>1.3819657343706901E-2</v>
      </c>
      <c r="Z20" s="1838">
        <v>7.0118508356954495E-3</v>
      </c>
      <c r="AA20" s="1838">
        <v>1.1344854416270647E-3</v>
      </c>
      <c r="AB20" s="1838"/>
      <c r="AC20" s="1838"/>
      <c r="AD20" s="1838">
        <v>2.6679160127320376E-5</v>
      </c>
      <c r="AE20" s="1838">
        <v>3.1436281600807456</v>
      </c>
      <c r="AF20" s="1838">
        <v>0.27133456524522992</v>
      </c>
      <c r="AG20" s="1838"/>
      <c r="AH20" s="1838">
        <v>2.6481074854036998E-2</v>
      </c>
      <c r="AI20" s="1838">
        <v>3.1574478174244525</v>
      </c>
      <c r="AJ20" s="1840">
        <v>36.257793481295423</v>
      </c>
      <c r="AK20" s="923"/>
    </row>
    <row r="21" spans="2:37" ht="11.25" customHeight="1">
      <c r="B21" s="1059">
        <v>4</v>
      </c>
      <c r="C21" s="1166" t="s">
        <v>743</v>
      </c>
      <c r="D21" s="1838">
        <v>11.427697148263684</v>
      </c>
      <c r="E21" s="1838">
        <v>1.0151656577303771</v>
      </c>
      <c r="F21" s="1838"/>
      <c r="G21" s="1838">
        <v>0.14313762676585387</v>
      </c>
      <c r="H21" s="1838">
        <v>3.7275291790534439E-2</v>
      </c>
      <c r="I21" s="1838">
        <v>2.3904870747178675E-2</v>
      </c>
      <c r="J21" s="1838">
        <v>7.0785034428833002E-3</v>
      </c>
      <c r="K21" s="1838"/>
      <c r="M21" s="1838">
        <v>1.1517644806964762E-4</v>
      </c>
      <c r="N21" s="1838">
        <v>11.451602019010863</v>
      </c>
      <c r="O21" s="1838">
        <v>1.0222441611732604</v>
      </c>
      <c r="P21" s="1838"/>
      <c r="Q21" s="1838">
        <v>0.14313762676585387</v>
      </c>
      <c r="R21" s="1838">
        <v>3.7390468238604084E-2</v>
      </c>
      <c r="S21" s="1839">
        <v>7.1232507137239125</v>
      </c>
      <c r="T21" s="1838"/>
      <c r="U21" s="1838">
        <v>17.80406097528752</v>
      </c>
      <c r="V21" s="1838">
        <v>1.5146375546069968</v>
      </c>
      <c r="W21" s="1838"/>
      <c r="X21" s="1838">
        <v>0.21080762577683934</v>
      </c>
      <c r="Y21" s="1838">
        <v>9.4811653065678417E-2</v>
      </c>
      <c r="Z21" s="1838">
        <v>4.0137764502701845E-2</v>
      </c>
      <c r="AA21" s="1838">
        <v>9.1111133543898565E-3</v>
      </c>
      <c r="AB21" s="1838"/>
      <c r="AC21" s="1838"/>
      <c r="AD21" s="1838">
        <v>2.1426176414508793E-4</v>
      </c>
      <c r="AE21" s="1838">
        <v>17.844198739790222</v>
      </c>
      <c r="AF21" s="1838">
        <v>1.5237486679613867</v>
      </c>
      <c r="AG21" s="1838"/>
      <c r="AH21" s="1838">
        <v>0.21102188754098444</v>
      </c>
      <c r="AI21" s="1838">
        <v>17.939010392855899</v>
      </c>
      <c r="AJ21" s="1840">
        <v>9.9968563330911646</v>
      </c>
      <c r="AK21" s="923"/>
    </row>
    <row r="22" spans="2:37" ht="11.25" customHeight="1">
      <c r="B22" s="1059">
        <v>5</v>
      </c>
      <c r="C22" s="1166" t="s">
        <v>745</v>
      </c>
      <c r="D22" s="1838">
        <v>2.1296426196828175</v>
      </c>
      <c r="E22" s="1838">
        <v>0.24885318407236148</v>
      </c>
      <c r="F22" s="1838"/>
      <c r="G22" s="1838">
        <v>5.1506029893566467E-3</v>
      </c>
      <c r="H22" s="1838">
        <v>6.0076638349014447E-3</v>
      </c>
      <c r="I22" s="1838">
        <v>6.0497880876098338E-3</v>
      </c>
      <c r="J22" s="1838"/>
      <c r="K22" s="1838"/>
      <c r="M22" s="1838"/>
      <c r="N22" s="1838"/>
      <c r="O22" s="1838">
        <v>0</v>
      </c>
      <c r="P22" s="1838"/>
      <c r="Q22" s="1838"/>
      <c r="R22" s="1838">
        <v>1.1860872076538798E-2</v>
      </c>
      <c r="S22" s="1839">
        <v>6.5864162266312354</v>
      </c>
      <c r="T22" s="1838"/>
      <c r="U22" s="1838">
        <v>1.0505214554445699</v>
      </c>
      <c r="V22" s="1838">
        <v>9.3208472119271649E-2</v>
      </c>
      <c r="W22" s="1838"/>
      <c r="X22" s="1838">
        <v>2.3453713546172007E-4</v>
      </c>
      <c r="Y22" s="1838">
        <v>2.3004739193577149E-3</v>
      </c>
      <c r="Z22" s="1838">
        <v>2.3004781595695519E-3</v>
      </c>
      <c r="AA22" s="1838"/>
      <c r="AB22" s="1838"/>
      <c r="AC22" s="1838"/>
      <c r="AD22" s="1838"/>
      <c r="AE22" s="1838">
        <v>1.0528219336041393</v>
      </c>
      <c r="AF22" s="1838">
        <v>9.3208472119271649E-2</v>
      </c>
      <c r="AG22" s="1838"/>
      <c r="AH22" s="1838">
        <v>2.3453713546172007E-4</v>
      </c>
      <c r="AI22" s="1838">
        <v>1.0551224075234971</v>
      </c>
      <c r="AJ22" s="1840">
        <v>26.260937148204256</v>
      </c>
      <c r="AK22" s="923"/>
    </row>
    <row r="23" spans="2:37" ht="11.25" customHeight="1">
      <c r="B23" s="1059">
        <v>6</v>
      </c>
      <c r="C23" s="1167" t="s">
        <v>1943</v>
      </c>
      <c r="D23" s="1841">
        <v>8.80208944443884</v>
      </c>
      <c r="E23" s="1841">
        <v>0.78592785966135859</v>
      </c>
      <c r="F23" s="1841"/>
      <c r="G23" s="1841">
        <v>1.354369955787804E-4</v>
      </c>
      <c r="H23" s="1841">
        <v>1.9424884715926533E-2</v>
      </c>
      <c r="I23" s="1841">
        <v>1.9560321711505312E-2</v>
      </c>
      <c r="J23" s="1841"/>
      <c r="K23" s="1841"/>
      <c r="M23" s="1841"/>
      <c r="N23" s="1841">
        <v>8.8216497661503457</v>
      </c>
      <c r="O23" s="1841">
        <v>0.78592785966135859</v>
      </c>
      <c r="P23" s="1841"/>
      <c r="Q23" s="1841">
        <v>1.354369955787804E-4</v>
      </c>
      <c r="R23" s="1841">
        <v>1.9424884715926533E-2</v>
      </c>
      <c r="S23" s="1842">
        <v>1.4252062966005465</v>
      </c>
      <c r="T23" s="1841"/>
      <c r="U23" s="1841">
        <v>2.4525417998038113</v>
      </c>
      <c r="V23" s="1841">
        <v>0.21736245757497186</v>
      </c>
      <c r="W23" s="1841"/>
      <c r="X23" s="1841">
        <v>7.9932266258842993E-6</v>
      </c>
      <c r="Y23" s="1841">
        <v>5.3799739392058083E-3</v>
      </c>
      <c r="Z23" s="1841">
        <v>5.3799739392058083E-3</v>
      </c>
      <c r="AA23" s="1841"/>
      <c r="AB23" s="1841"/>
      <c r="AC23" s="1841"/>
      <c r="AD23" s="1841"/>
      <c r="AE23" s="1841">
        <v>2.4579217737430175</v>
      </c>
      <c r="AF23" s="1841">
        <v>0.21736245757497186</v>
      </c>
      <c r="AG23" s="1841"/>
      <c r="AH23" s="1841">
        <v>7.9932266258842993E-6</v>
      </c>
      <c r="AI23" s="1841">
        <v>2.4633017476822237</v>
      </c>
      <c r="AJ23" s="1843">
        <v>4.6499114012572731</v>
      </c>
      <c r="AK23" s="923"/>
    </row>
    <row r="24" spans="2:37" ht="11.25" customHeight="1">
      <c r="B24" s="1059">
        <v>7</v>
      </c>
      <c r="C24" s="1167" t="s">
        <v>1999</v>
      </c>
      <c r="D24" s="1841">
        <v>4.4003359903442577E-2</v>
      </c>
      <c r="E24" s="1841">
        <v>6.3811381550676321E-3</v>
      </c>
      <c r="F24" s="1841"/>
      <c r="G24" s="1841">
        <v>5.6397937127400967E-3</v>
      </c>
      <c r="H24" s="1841">
        <v>1.9678700417184177E-7</v>
      </c>
      <c r="I24" s="1841">
        <v>2.7058213073628241E-7</v>
      </c>
      <c r="J24" s="1841"/>
      <c r="K24" s="1841"/>
      <c r="M24" s="1841"/>
      <c r="N24" s="1841">
        <v>4.4003630485573306E-2</v>
      </c>
      <c r="O24" s="1841">
        <v>6.3811381550676321E-3</v>
      </c>
      <c r="P24" s="1841"/>
      <c r="Q24" s="1841">
        <v>5.6397937127400967E-3</v>
      </c>
      <c r="R24" s="1841">
        <v>1.9678700417184177E-7</v>
      </c>
      <c r="S24" s="1842">
        <v>4.6217001963344879</v>
      </c>
      <c r="T24" s="1841"/>
      <c r="U24" s="1841"/>
      <c r="V24" s="1841"/>
      <c r="W24" s="1841"/>
      <c r="X24" s="1841"/>
      <c r="Y24" s="1841"/>
      <c r="Z24" s="1841"/>
      <c r="AA24" s="1841"/>
      <c r="AB24" s="1841"/>
      <c r="AC24" s="1841"/>
      <c r="AD24" s="1841"/>
      <c r="AE24" s="1841"/>
      <c r="AF24" s="1841"/>
      <c r="AG24" s="1841"/>
      <c r="AH24" s="1841"/>
      <c r="AI24" s="1841"/>
      <c r="AJ24" s="1843">
        <v>21.51226936899041</v>
      </c>
      <c r="AK24" s="923"/>
    </row>
    <row r="25" spans="2:37" ht="11.25" customHeight="1">
      <c r="B25" s="1059">
        <v>8</v>
      </c>
      <c r="C25" s="1167" t="s">
        <v>1945</v>
      </c>
      <c r="D25" s="1841">
        <v>2.5966429911920921E-3</v>
      </c>
      <c r="E25" s="1841">
        <v>3.6618414415280664E-4</v>
      </c>
      <c r="F25" s="1841"/>
      <c r="G25" s="1841">
        <v>2.1289775822837603E-6</v>
      </c>
      <c r="H25" s="1841">
        <v>5.6772735527566931E-6</v>
      </c>
      <c r="I25" s="1841">
        <v>7.8062511350404547E-6</v>
      </c>
      <c r="J25" s="1841"/>
      <c r="K25" s="1841"/>
      <c r="M25" s="1841"/>
      <c r="N25" s="1841">
        <v>2.6044492423271323E-3</v>
      </c>
      <c r="O25" s="1841">
        <v>3.6618414415280664E-4</v>
      </c>
      <c r="P25" s="1841"/>
      <c r="Q25" s="1841">
        <v>2.1289775822837603E-6</v>
      </c>
      <c r="R25" s="1841">
        <v>5.6772735527566931E-6</v>
      </c>
      <c r="S25" s="1842">
        <v>0.53950973369620103</v>
      </c>
      <c r="T25" s="1841"/>
      <c r="U25" s="1841">
        <v>3.1886421855027731E-3</v>
      </c>
      <c r="V25" s="1841">
        <v>4.6376236257682603E-4</v>
      </c>
      <c r="W25" s="1841"/>
      <c r="X25" s="1844">
        <v>4.0468210904834475E-4</v>
      </c>
      <c r="Y25" s="1841">
        <v>1.979858562101507E-8</v>
      </c>
      <c r="Z25" s="1841">
        <v>2.7223055228895721E-8</v>
      </c>
      <c r="AA25" s="1841"/>
      <c r="AB25" s="1841"/>
      <c r="AC25" s="1841"/>
      <c r="AD25" s="1841"/>
      <c r="AE25" s="1841">
        <v>3.1886694085580011E-3</v>
      </c>
      <c r="AF25" s="1841">
        <v>4.6376236257682603E-4</v>
      </c>
      <c r="AG25" s="1841"/>
      <c r="AH25" s="1841">
        <v>4.0468210904834475E-4</v>
      </c>
      <c r="AI25" s="1841">
        <v>3.1886892071436223E-3</v>
      </c>
      <c r="AJ25" s="1843">
        <v>9.8756377956571245E-2</v>
      </c>
      <c r="AK25" s="923"/>
    </row>
    <row r="26" spans="2:37" ht="11.25" customHeight="1">
      <c r="B26" s="1059">
        <v>9</v>
      </c>
      <c r="C26" s="1165" t="s">
        <v>2000</v>
      </c>
      <c r="D26" s="1838">
        <v>20.057278507426322</v>
      </c>
      <c r="E26" s="1838">
        <v>2.8242720655024862</v>
      </c>
      <c r="F26" s="1838"/>
      <c r="G26" s="1838">
        <v>0.5126364891073083</v>
      </c>
      <c r="H26" s="1838">
        <v>0.68504341709042638</v>
      </c>
      <c r="I26" s="1838">
        <v>1.4713450666289138</v>
      </c>
      <c r="J26" s="1838">
        <v>5.9005417674411045E-2</v>
      </c>
      <c r="K26" s="1838"/>
      <c r="M26" s="1838">
        <v>5.9005417674411045E-2</v>
      </c>
      <c r="N26" s="1838">
        <v>21.528623574055235</v>
      </c>
      <c r="O26" s="1838">
        <v>2.8832774831768972</v>
      </c>
      <c r="P26" s="1838"/>
      <c r="Q26" s="1838">
        <v>0.5126364891073083</v>
      </c>
      <c r="R26" s="1838">
        <v>0.7440488347648373</v>
      </c>
      <c r="S26" s="1839">
        <v>2.9410408850060787</v>
      </c>
      <c r="T26" s="1838"/>
      <c r="U26" s="1838">
        <v>22.849063016405374</v>
      </c>
      <c r="V26" s="1860">
        <v>0.77520103730020362</v>
      </c>
      <c r="W26" s="1838"/>
      <c r="X26" s="1838">
        <v>3.5312666258658001E-3</v>
      </c>
      <c r="Y26" s="1838">
        <v>0.35132773960251851</v>
      </c>
      <c r="Z26" s="1838">
        <v>3.6761196107169889</v>
      </c>
      <c r="AA26" s="1838">
        <v>2.1055340785808008E-2</v>
      </c>
      <c r="AB26" s="1838"/>
      <c r="AC26" s="1838"/>
      <c r="AD26" s="1838">
        <v>2.1055340785808008E-2</v>
      </c>
      <c r="AE26" s="1838">
        <v>26.525182627122362</v>
      </c>
      <c r="AF26" s="1838">
        <v>0.79625637808601168</v>
      </c>
      <c r="AG26" s="1838"/>
      <c r="AH26" s="1838">
        <v>2.458660741167381E-2</v>
      </c>
      <c r="AI26" s="1838">
        <v>26.876510366724883</v>
      </c>
      <c r="AJ26" s="1840">
        <v>0.44135628974619967</v>
      </c>
      <c r="AK26" s="923"/>
    </row>
    <row r="27" spans="2:37" ht="11.25" customHeight="1">
      <c r="B27" s="1059">
        <v>10</v>
      </c>
      <c r="C27" s="1165" t="s">
        <v>749</v>
      </c>
      <c r="D27" s="1845">
        <v>98.62699181935541</v>
      </c>
      <c r="E27" s="1845">
        <v>13.908692626435373</v>
      </c>
      <c r="F27" s="1845">
        <v>13.908692626435373</v>
      </c>
      <c r="G27" s="1845"/>
      <c r="H27" s="1845"/>
      <c r="I27" s="1846"/>
      <c r="J27" s="1846"/>
      <c r="K27" s="1846"/>
      <c r="L27" s="1846"/>
      <c r="M27" s="1846"/>
      <c r="N27" s="1845">
        <v>98.62699181935541</v>
      </c>
      <c r="O27" s="1845">
        <v>13.908692626435373</v>
      </c>
      <c r="P27" s="1845">
        <v>13.908692626435373</v>
      </c>
      <c r="Q27" s="1845"/>
      <c r="R27" s="1845"/>
      <c r="S27" s="1839">
        <v>29.547715170492374</v>
      </c>
      <c r="T27" s="1845"/>
      <c r="U27" s="1838">
        <v>92.754870303332112</v>
      </c>
      <c r="V27" s="1838">
        <v>10.541118485446203</v>
      </c>
      <c r="W27" s="1845">
        <v>10.541118485446203</v>
      </c>
      <c r="X27" s="1845"/>
      <c r="Y27" s="1845"/>
      <c r="Z27" s="1846"/>
      <c r="AA27" s="1846"/>
      <c r="AB27" s="1846"/>
      <c r="AC27" s="1846"/>
      <c r="AD27" s="1846"/>
      <c r="AE27" s="1845">
        <v>92.754870303332112</v>
      </c>
      <c r="AF27" s="1845">
        <v>10.541118485446203</v>
      </c>
      <c r="AG27" s="1845">
        <v>10.541118485446203</v>
      </c>
      <c r="AH27" s="1845"/>
      <c r="AI27" s="1845">
        <v>92.754870303332112</v>
      </c>
      <c r="AJ27" s="1840">
        <v>4.3560231852514368</v>
      </c>
      <c r="AK27" s="923"/>
    </row>
    <row r="28" spans="2:37" ht="11.25" customHeight="1">
      <c r="B28" s="1059">
        <v>11</v>
      </c>
      <c r="C28" s="1167" t="s">
        <v>1947</v>
      </c>
      <c r="D28" s="1841">
        <v>100</v>
      </c>
      <c r="E28" s="1841">
        <v>14.667985370492929</v>
      </c>
      <c r="F28" s="1841">
        <v>14.667985370492929</v>
      </c>
      <c r="G28" s="1841"/>
      <c r="H28" s="1841"/>
      <c r="I28" s="1847"/>
      <c r="J28" s="1847"/>
      <c r="K28" s="1847"/>
      <c r="L28" s="1847"/>
      <c r="M28" s="1847"/>
      <c r="N28" s="1841">
        <v>100</v>
      </c>
      <c r="O28" s="1841">
        <v>14.667985370492929</v>
      </c>
      <c r="P28" s="1841">
        <v>14.667985370492929</v>
      </c>
      <c r="Q28" s="1841"/>
      <c r="R28" s="1841"/>
      <c r="S28" s="1842">
        <v>28.018168667291825</v>
      </c>
      <c r="T28" s="1841"/>
      <c r="U28" s="1848">
        <v>100</v>
      </c>
      <c r="V28" s="1848">
        <v>11.364490566343367</v>
      </c>
      <c r="W28" s="1841">
        <v>11.364490566343367</v>
      </c>
      <c r="X28" s="1841"/>
      <c r="Y28" s="1841"/>
      <c r="Z28" s="1847"/>
      <c r="AA28" s="1847"/>
      <c r="AB28" s="1847"/>
      <c r="AC28" s="1847"/>
      <c r="AD28" s="1847"/>
      <c r="AE28" s="1841">
        <v>100</v>
      </c>
      <c r="AF28" s="1841">
        <v>11.364490566343367</v>
      </c>
      <c r="AG28" s="1841">
        <v>11.364490566343367</v>
      </c>
      <c r="AH28" s="1841"/>
      <c r="AI28" s="1841">
        <v>100</v>
      </c>
      <c r="AJ28" s="1843">
        <v>4.0404236558630462</v>
      </c>
      <c r="AK28" s="923"/>
    </row>
    <row r="29" spans="2:37" ht="11.25" customHeight="1">
      <c r="B29" s="1059">
        <v>12</v>
      </c>
      <c r="C29" s="1167" t="s">
        <v>1948</v>
      </c>
      <c r="D29" s="1841"/>
      <c r="E29" s="1841"/>
      <c r="F29" s="1841"/>
      <c r="G29" s="1841"/>
      <c r="H29" s="1841"/>
      <c r="I29" s="1847"/>
      <c r="J29" s="1847"/>
      <c r="K29" s="1847"/>
      <c r="L29" s="1847"/>
      <c r="M29" s="1847"/>
      <c r="N29" s="1841"/>
      <c r="O29" s="1841"/>
      <c r="P29" s="1841"/>
      <c r="Q29" s="1841"/>
      <c r="R29" s="1841"/>
      <c r="S29" s="1842"/>
      <c r="T29" s="1841"/>
      <c r="U29" s="1841"/>
      <c r="V29" s="1841"/>
      <c r="W29" s="1841"/>
      <c r="X29" s="1841"/>
      <c r="Y29" s="1841"/>
      <c r="Z29" s="1847"/>
      <c r="AA29" s="1847"/>
      <c r="AB29" s="1847"/>
      <c r="AC29" s="1847"/>
      <c r="AD29" s="1847"/>
      <c r="AE29" s="1841"/>
      <c r="AF29" s="1841"/>
      <c r="AG29" s="1841"/>
      <c r="AH29" s="1841"/>
      <c r="AI29" s="1841"/>
      <c r="AJ29" s="1843"/>
      <c r="AK29" s="923"/>
    </row>
    <row r="30" spans="2:37" ht="11.25" customHeight="1">
      <c r="B30" s="1059">
        <v>13</v>
      </c>
      <c r="C30" s="1167" t="s">
        <v>1949</v>
      </c>
      <c r="D30" s="1841">
        <v>73.476285576442507</v>
      </c>
      <c r="E30" s="1841"/>
      <c r="F30" s="1841"/>
      <c r="G30" s="1841"/>
      <c r="H30" s="1841"/>
      <c r="I30" s="1847"/>
      <c r="J30" s="1847"/>
      <c r="K30" s="1847"/>
      <c r="L30" s="1847"/>
      <c r="M30" s="1847"/>
      <c r="N30" s="1841">
        <v>73.476285576442507</v>
      </c>
      <c r="O30" s="1841"/>
      <c r="P30" s="1841"/>
      <c r="Q30" s="1841"/>
      <c r="R30" s="1841"/>
      <c r="S30" s="1842">
        <v>1.5295465032005438</v>
      </c>
      <c r="T30" s="1841"/>
      <c r="U30" s="1841"/>
      <c r="V30" s="1841"/>
      <c r="W30" s="1841"/>
      <c r="X30" s="1841"/>
      <c r="Y30" s="1841"/>
      <c r="Z30" s="1847"/>
      <c r="AA30" s="1847"/>
      <c r="AB30" s="1847"/>
      <c r="AC30" s="1847"/>
      <c r="AD30" s="1847"/>
      <c r="AE30" s="1841"/>
      <c r="AF30" s="1841"/>
      <c r="AG30" s="1841"/>
      <c r="AH30" s="1841"/>
      <c r="AI30" s="1841"/>
      <c r="AJ30" s="1843">
        <v>0.3155995293883897</v>
      </c>
      <c r="AK30" s="923"/>
    </row>
    <row r="31" spans="2:37" ht="11.25" customHeight="1">
      <c r="B31" s="1059">
        <v>14</v>
      </c>
      <c r="C31" s="1166" t="s">
        <v>2001</v>
      </c>
      <c r="D31" s="1838"/>
      <c r="E31" s="1838"/>
      <c r="F31" s="1838"/>
      <c r="G31" s="1838"/>
      <c r="H31" s="1838"/>
      <c r="I31" s="1846"/>
      <c r="J31" s="1846"/>
      <c r="K31" s="1846"/>
      <c r="L31" s="1846"/>
      <c r="M31" s="1846"/>
      <c r="N31" s="1838"/>
      <c r="O31" s="1838"/>
      <c r="P31" s="1838"/>
      <c r="Q31" s="1838"/>
      <c r="R31" s="1838"/>
      <c r="S31" s="1839"/>
      <c r="T31" s="1838"/>
      <c r="U31" s="1838"/>
      <c r="V31" s="1838"/>
      <c r="W31" s="1838"/>
      <c r="X31" s="1838"/>
      <c r="Y31" s="1838"/>
      <c r="Z31" s="1846"/>
      <c r="AA31" s="1846"/>
      <c r="AB31" s="1846"/>
      <c r="AC31" s="1846"/>
      <c r="AD31" s="1846"/>
      <c r="AE31" s="1838"/>
      <c r="AF31" s="1838"/>
      <c r="AG31" s="1838"/>
      <c r="AH31" s="1838"/>
      <c r="AI31" s="1838"/>
      <c r="AJ31" s="1840"/>
      <c r="AK31" s="923"/>
    </row>
    <row r="32" spans="2:37" ht="11.25" customHeight="1">
      <c r="B32" s="1059">
        <v>15</v>
      </c>
      <c r="C32" s="1168" t="s">
        <v>1951</v>
      </c>
      <c r="D32" s="1838"/>
      <c r="E32" s="1838"/>
      <c r="F32" s="1838"/>
      <c r="G32" s="1838"/>
      <c r="H32" s="1838"/>
      <c r="I32" s="1846"/>
      <c r="J32" s="1846"/>
      <c r="K32" s="1846"/>
      <c r="L32" s="1846"/>
      <c r="M32" s="1846"/>
      <c r="N32" s="1838"/>
      <c r="O32" s="1838"/>
      <c r="P32" s="1838"/>
      <c r="Q32" s="1838"/>
      <c r="R32" s="1838"/>
      <c r="S32" s="1839"/>
      <c r="T32" s="1838"/>
      <c r="U32" s="1838"/>
      <c r="V32" s="1838"/>
      <c r="W32" s="1838"/>
      <c r="X32" s="1838"/>
      <c r="Y32" s="1838"/>
      <c r="Z32" s="1846"/>
      <c r="AA32" s="1846"/>
      <c r="AB32" s="1846"/>
      <c r="AC32" s="1846"/>
      <c r="AD32" s="1846"/>
      <c r="AE32" s="1838"/>
      <c r="AF32" s="1838"/>
      <c r="AG32" s="1838"/>
      <c r="AH32" s="1838"/>
      <c r="AI32" s="1838"/>
      <c r="AJ32" s="1840"/>
      <c r="AK32" s="923"/>
    </row>
    <row r="33" spans="2:37" ht="11.25" customHeight="1">
      <c r="B33" s="1059">
        <v>16</v>
      </c>
      <c r="C33" s="1168" t="s">
        <v>1952</v>
      </c>
      <c r="D33" s="1838"/>
      <c r="E33" s="1838"/>
      <c r="F33" s="1838"/>
      <c r="G33" s="1838"/>
      <c r="H33" s="1838"/>
      <c r="I33" s="1845"/>
      <c r="J33" s="1845"/>
      <c r="K33" s="1845"/>
      <c r="L33" s="1845"/>
      <c r="M33" s="1845"/>
      <c r="N33" s="1845"/>
      <c r="O33" s="1845"/>
      <c r="P33" s="1845"/>
      <c r="Q33" s="1845"/>
      <c r="R33" s="1845"/>
      <c r="S33" s="1839"/>
      <c r="T33" s="1845"/>
      <c r="U33" s="1845"/>
      <c r="V33" s="1845"/>
      <c r="W33" s="1845"/>
      <c r="X33" s="1845"/>
      <c r="Y33" s="1845"/>
      <c r="Z33" s="1845"/>
      <c r="AA33" s="1845"/>
      <c r="AB33" s="1845"/>
      <c r="AC33" s="1845"/>
      <c r="AD33" s="1845"/>
      <c r="AE33" s="1845"/>
      <c r="AF33" s="1845"/>
      <c r="AG33" s="1845"/>
      <c r="AH33" s="1845"/>
      <c r="AI33" s="1845"/>
      <c r="AJ33" s="1840"/>
      <c r="AK33" s="923"/>
    </row>
    <row r="34" spans="2:37" ht="11.25" customHeight="1">
      <c r="B34" s="1382">
        <v>17</v>
      </c>
      <c r="C34" s="1468" t="s">
        <v>1953</v>
      </c>
      <c r="D34" s="1849"/>
      <c r="E34" s="1849"/>
      <c r="F34" s="1849"/>
      <c r="G34" s="1849"/>
      <c r="H34" s="1849"/>
      <c r="I34" s="1850"/>
      <c r="J34" s="1850"/>
      <c r="K34" s="1850"/>
      <c r="L34" s="1850"/>
      <c r="M34" s="1850"/>
      <c r="N34" s="1849"/>
      <c r="O34" s="1849"/>
      <c r="P34" s="1849"/>
      <c r="Q34" s="1849"/>
      <c r="R34" s="1849"/>
      <c r="S34" s="1851"/>
      <c r="T34" s="1849"/>
      <c r="U34" s="1849"/>
      <c r="V34" s="1849"/>
      <c r="W34" s="1849"/>
      <c r="X34" s="1849"/>
      <c r="Y34" s="1849"/>
      <c r="Z34" s="1850"/>
      <c r="AA34" s="1850"/>
      <c r="AB34" s="1850"/>
      <c r="AC34" s="1850"/>
      <c r="AD34" s="1850"/>
      <c r="AE34" s="1849"/>
      <c r="AF34" s="1849"/>
      <c r="AG34" s="1849"/>
      <c r="AH34" s="1849"/>
      <c r="AI34" s="1849"/>
      <c r="AJ34" s="1851"/>
      <c r="AK34" s="923"/>
    </row>
    <row r="35" spans="2:37" ht="11.25" customHeight="1">
      <c r="B35" s="1048"/>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row>
    <row r="36" spans="2:37" ht="11.25" customHeight="1">
      <c r="B36" s="1048"/>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row>
    <row r="37" spans="2:37" ht="11.25" customHeight="1">
      <c r="B37" s="1048"/>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row>
    <row r="38" spans="2:37" ht="11.25" customHeight="1">
      <c r="B38" s="1048"/>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23"/>
    </row>
    <row r="39" spans="2:37" ht="11.25" customHeight="1">
      <c r="B39" s="1048"/>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23"/>
    </row>
    <row r="40" spans="2:37" ht="11.25" customHeight="1">
      <c r="B40" s="1048"/>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row>
    <row r="41" spans="2:37" ht="11.25" customHeight="1">
      <c r="B41" s="1048"/>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23"/>
    </row>
    <row r="42" spans="2:37" ht="11.25" customHeight="1"/>
    <row r="43" spans="2:37" ht="11.25" customHeight="1"/>
    <row r="44" spans="2:37" ht="11.25" customHeight="1"/>
    <row r="45" spans="2:37" ht="11.25" customHeight="1"/>
    <row r="46" spans="2:37" ht="11.25" customHeight="1"/>
    <row r="47" spans="2:37" ht="11.25" customHeight="1"/>
    <row r="48" spans="2:37" ht="11.25" customHeight="1"/>
    <row r="49" ht="11.25" customHeight="1"/>
    <row r="50" ht="11.25" customHeight="1"/>
    <row r="51" ht="11.25" customHeight="1"/>
  </sheetData>
  <mergeCells count="23">
    <mergeCell ref="B3:P3"/>
    <mergeCell ref="B10:C10"/>
    <mergeCell ref="D11:S11"/>
    <mergeCell ref="U11:AJ11"/>
    <mergeCell ref="D12:H12"/>
    <mergeCell ref="I12:M12"/>
    <mergeCell ref="N12:R12"/>
    <mergeCell ref="U12:Y12"/>
    <mergeCell ref="Z12:AD12"/>
    <mergeCell ref="AE12:AJ12"/>
    <mergeCell ref="B7:AJ7"/>
    <mergeCell ref="AF14:AI14"/>
    <mergeCell ref="D13:H13"/>
    <mergeCell ref="I13:M13"/>
    <mergeCell ref="N13:R13"/>
    <mergeCell ref="U13:Y13"/>
    <mergeCell ref="Z13:AD13"/>
    <mergeCell ref="AE13:AI13"/>
    <mergeCell ref="E14:H14"/>
    <mergeCell ref="J14:M14"/>
    <mergeCell ref="O14:R14"/>
    <mergeCell ref="V14:Y14"/>
    <mergeCell ref="AA14:AD14"/>
  </mergeCells>
  <hyperlinks>
    <hyperlink ref="B3" location="Contents!A1" display="Back to index page" xr:uid="{7E78D383-712E-41D1-93C8-DCA4B70AE82E}"/>
    <hyperlink ref="B3:P3" location="CONTENTS!A1" display="Back to contents page" xr:uid="{824F46BB-2EE0-4263-8BF1-3643E8D03524}"/>
  </hyperlinks>
  <pageMargins left="0.7" right="0.7" top="0.75" bottom="0.75" header="0.3" footer="0.3"/>
  <pageSetup orientation="landscape" r:id="rId1"/>
  <colBreaks count="1" manualBreakCount="1">
    <brk id="19" max="33"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3782-AC52-47A2-AECD-A8C43FC3B62A}">
  <dimension ref="A1:AS303"/>
  <sheetViews>
    <sheetView showGridLines="0" showRowColHeaders="0" zoomScaleNormal="100" workbookViewId="0"/>
  </sheetViews>
  <sheetFormatPr baseColWidth="10" defaultColWidth="8.85546875" defaultRowHeight="15"/>
  <cols>
    <col min="1" max="1" width="2.5703125" style="1087" customWidth="1"/>
    <col min="2" max="2" width="3.5703125" style="1088" customWidth="1"/>
    <col min="3" max="3" width="60.5703125" style="1087" customWidth="1"/>
    <col min="4" max="9" width="13.140625" style="1087" customWidth="1"/>
    <col min="10" max="10" width="1.5703125" style="1087" customWidth="1"/>
    <col min="11" max="15" width="13.140625" style="1087" customWidth="1"/>
    <col min="16" max="16" width="1.5703125" style="1087" customWidth="1"/>
    <col min="17" max="22" width="13.140625" style="1087" customWidth="1"/>
    <col min="23" max="23" width="1.42578125" style="1087" customWidth="1"/>
    <col min="24" max="28" width="13.140625" style="1087" customWidth="1"/>
    <col min="29" max="29" width="2" style="1087" customWidth="1"/>
    <col min="30" max="34" width="13.140625" style="1087" customWidth="1"/>
    <col min="35" max="35" width="2" style="1087" customWidth="1"/>
    <col min="36" max="41" width="13.140625" style="1087" customWidth="1"/>
    <col min="42" max="16384" width="8.85546875" style="1087"/>
  </cols>
  <sheetData>
    <row r="1" spans="1:45" ht="11.25" customHeight="1"/>
    <row r="2" spans="1:45" ht="5.25" customHeight="1"/>
    <row r="3" spans="1:45" ht="12.75" customHeight="1">
      <c r="B3" s="2373" t="s">
        <v>280</v>
      </c>
      <c r="C3" s="2373"/>
      <c r="D3" s="2373"/>
      <c r="E3" s="2373"/>
      <c r="F3" s="2373"/>
      <c r="G3" s="2373"/>
      <c r="H3" s="2373"/>
      <c r="I3" s="2373"/>
      <c r="J3" s="2373"/>
      <c r="K3" s="2373"/>
      <c r="L3" s="2373"/>
      <c r="M3" s="2373"/>
      <c r="N3" s="2373"/>
      <c r="O3" s="2373"/>
      <c r="P3" s="2373"/>
      <c r="Q3" s="2373"/>
      <c r="R3" s="2373"/>
      <c r="S3" s="2373"/>
      <c r="T3" s="2373"/>
    </row>
    <row r="4" spans="1:45" ht="5.25" customHeight="1"/>
    <row r="5" spans="1:45" s="1041" customFormat="1" ht="15.75" customHeight="1">
      <c r="A5" s="7"/>
      <c r="B5" s="969" t="s">
        <v>2002</v>
      </c>
      <c r="C5" s="969"/>
    </row>
    <row r="6" spans="1:45" s="1041" customFormat="1" ht="11.25" customHeight="1">
      <c r="A6" s="7"/>
      <c r="B6" s="969"/>
      <c r="C6" s="969"/>
    </row>
    <row r="7" spans="1:45" s="1041" customFormat="1" ht="11.25" customHeight="1">
      <c r="A7" s="7"/>
      <c r="B7" s="12"/>
      <c r="C7" s="969"/>
    </row>
    <row r="8" spans="1:45" s="1041" customFormat="1" ht="15.75" customHeight="1">
      <c r="A8" s="7"/>
      <c r="C8" s="969"/>
    </row>
    <row r="9" spans="1:45" ht="11.25" customHeight="1"/>
    <row r="10" spans="1:45" ht="15.75" customHeight="1">
      <c r="B10" s="1096" t="s">
        <v>2003</v>
      </c>
    </row>
    <row r="11" spans="1:45" ht="11.25" customHeight="1">
      <c r="B11" s="1096"/>
    </row>
    <row r="12" spans="1:45" ht="11.25" customHeight="1"/>
    <row r="13" spans="1:45" s="1088" customFormat="1" ht="11.25" customHeight="1">
      <c r="A13" s="78"/>
      <c r="B13" s="1038"/>
      <c r="C13" s="821"/>
      <c r="D13" s="1038" t="s">
        <v>292</v>
      </c>
      <c r="E13" s="1038" t="s">
        <v>294</v>
      </c>
      <c r="F13" s="1038" t="s">
        <v>296</v>
      </c>
      <c r="G13" s="1038" t="s">
        <v>298</v>
      </c>
      <c r="H13" s="1038" t="s">
        <v>303</v>
      </c>
      <c r="I13" s="1038" t="s">
        <v>310</v>
      </c>
      <c r="J13" s="1038"/>
      <c r="K13" s="1038" t="s">
        <v>312</v>
      </c>
      <c r="L13" s="1038" t="s">
        <v>317</v>
      </c>
      <c r="M13" s="1038" t="s">
        <v>323</v>
      </c>
      <c r="N13" s="1038" t="s">
        <v>346</v>
      </c>
      <c r="O13" s="1038" t="s">
        <v>370</v>
      </c>
      <c r="P13" s="1038"/>
      <c r="Q13" s="1038" t="s">
        <v>755</v>
      </c>
      <c r="R13" s="1038" t="s">
        <v>856</v>
      </c>
      <c r="S13" s="1038" t="s">
        <v>857</v>
      </c>
      <c r="T13" s="1038" t="s">
        <v>858</v>
      </c>
      <c r="U13" s="1038" t="s">
        <v>912</v>
      </c>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row>
    <row r="14" spans="1:45" ht="11.25" customHeight="1">
      <c r="A14" s="1076"/>
      <c r="C14" s="1074"/>
      <c r="D14" s="2669" t="s">
        <v>2662</v>
      </c>
      <c r="E14" s="2669"/>
      <c r="F14" s="2669"/>
      <c r="G14" s="2669"/>
      <c r="H14" s="2669"/>
      <c r="I14" s="2669"/>
      <c r="J14" s="2669"/>
      <c r="K14" s="2669"/>
      <c r="L14" s="2669"/>
      <c r="M14" s="2669"/>
      <c r="N14" s="2669"/>
      <c r="O14" s="2669"/>
      <c r="P14" s="2669"/>
      <c r="Q14" s="2669"/>
      <c r="R14" s="2669"/>
      <c r="S14" s="2669"/>
      <c r="T14" s="2669"/>
      <c r="U14" s="2669"/>
      <c r="V14" s="78"/>
      <c r="W14" s="78"/>
      <c r="X14" s="1076"/>
      <c r="Y14" s="1076"/>
      <c r="Z14" s="1076"/>
      <c r="AA14" s="1076"/>
      <c r="AB14" s="1076"/>
      <c r="AC14" s="1076"/>
      <c r="AD14" s="1076"/>
      <c r="AE14" s="1076"/>
      <c r="AF14" s="1076"/>
      <c r="AG14" s="1076"/>
      <c r="AH14" s="1076"/>
      <c r="AI14" s="1076"/>
      <c r="AJ14" s="1076"/>
      <c r="AK14" s="1076"/>
      <c r="AL14" s="1076"/>
      <c r="AM14" s="1076"/>
      <c r="AN14" s="1076"/>
      <c r="AO14" s="1076"/>
      <c r="AP14" s="1076"/>
      <c r="AQ14" s="1076"/>
      <c r="AR14" s="1076"/>
      <c r="AS14" s="1076"/>
    </row>
    <row r="15" spans="1:45" ht="11.25" customHeight="1">
      <c r="A15" s="1076"/>
      <c r="B15" s="361"/>
      <c r="C15" s="361"/>
      <c r="E15" s="2441" t="s">
        <v>1927</v>
      </c>
      <c r="F15" s="2441"/>
      <c r="G15" s="2441"/>
      <c r="H15" s="2441"/>
      <c r="I15" s="2441"/>
      <c r="J15" s="473"/>
      <c r="K15" s="2441" t="s">
        <v>1928</v>
      </c>
      <c r="L15" s="2441"/>
      <c r="M15" s="2441"/>
      <c r="N15" s="2441"/>
      <c r="O15" s="2441"/>
      <c r="P15" s="473"/>
      <c r="Q15" s="2441" t="s">
        <v>1929</v>
      </c>
      <c r="R15" s="2441"/>
      <c r="S15" s="2441"/>
      <c r="T15" s="2441"/>
      <c r="U15" s="2441"/>
      <c r="V15" s="209"/>
      <c r="W15" s="209"/>
      <c r="X15" s="1076"/>
      <c r="Y15" s="1076"/>
      <c r="Z15" s="1076"/>
      <c r="AA15" s="1076"/>
      <c r="AB15" s="1076"/>
      <c r="AC15" s="1076"/>
      <c r="AD15" s="1076"/>
      <c r="AE15" s="1076"/>
      <c r="AF15" s="1076"/>
      <c r="AG15" s="1076"/>
      <c r="AH15" s="1076"/>
      <c r="AI15" s="1076"/>
      <c r="AJ15" s="1076"/>
      <c r="AK15" s="1076"/>
      <c r="AL15" s="1076"/>
      <c r="AM15" s="1076"/>
      <c r="AN15" s="1076"/>
      <c r="AO15" s="1076"/>
      <c r="AP15" s="1076"/>
      <c r="AQ15" s="1076"/>
      <c r="AR15" s="1076"/>
      <c r="AS15" s="1076"/>
    </row>
    <row r="16" spans="1:45" ht="11.25" customHeight="1">
      <c r="A16" s="1076"/>
      <c r="B16" s="361"/>
      <c r="C16" s="361"/>
      <c r="D16" s="361"/>
      <c r="E16" s="2557" t="s">
        <v>1930</v>
      </c>
      <c r="F16" s="2557"/>
      <c r="G16" s="2557"/>
      <c r="H16" s="2557"/>
      <c r="I16" s="2557"/>
      <c r="J16" s="78"/>
      <c r="K16" s="2557" t="s">
        <v>1930</v>
      </c>
      <c r="L16" s="2557"/>
      <c r="M16" s="2557"/>
      <c r="N16" s="2557"/>
      <c r="O16" s="2557"/>
      <c r="P16" s="78"/>
      <c r="Q16" s="2557" t="s">
        <v>1930</v>
      </c>
      <c r="R16" s="2557"/>
      <c r="S16" s="2557"/>
      <c r="T16" s="2557"/>
      <c r="U16" s="2557"/>
      <c r="V16" s="78"/>
      <c r="W16" s="78"/>
      <c r="X16" s="1076"/>
      <c r="Y16" s="1076"/>
      <c r="Z16" s="1076"/>
      <c r="AA16" s="1076"/>
      <c r="AB16" s="1076"/>
      <c r="AC16" s="1076"/>
      <c r="AD16" s="1076"/>
      <c r="AE16" s="1076"/>
      <c r="AF16" s="1076"/>
      <c r="AG16" s="1076"/>
      <c r="AH16" s="1076"/>
      <c r="AI16" s="1076"/>
      <c r="AJ16" s="1076"/>
      <c r="AK16" s="1076"/>
      <c r="AL16" s="1076"/>
      <c r="AM16" s="1076"/>
      <c r="AN16" s="1076"/>
      <c r="AO16" s="1076"/>
      <c r="AP16" s="1076"/>
      <c r="AQ16" s="1076"/>
      <c r="AR16" s="1076"/>
      <c r="AS16" s="1076"/>
    </row>
    <row r="17" spans="1:45" ht="11.25" customHeight="1">
      <c r="A17" s="1076"/>
      <c r="B17" s="361"/>
      <c r="C17" s="361"/>
      <c r="E17" s="78"/>
      <c r="F17" s="2557" t="s">
        <v>1931</v>
      </c>
      <c r="G17" s="2557"/>
      <c r="H17" s="2557"/>
      <c r="I17" s="2557"/>
      <c r="J17" s="78"/>
      <c r="K17" s="78"/>
      <c r="L17" s="2557" t="s">
        <v>1931</v>
      </c>
      <c r="M17" s="2557"/>
      <c r="N17" s="2557"/>
      <c r="O17" s="2557"/>
      <c r="P17" s="78"/>
      <c r="Q17" s="78"/>
      <c r="R17" s="2557" t="s">
        <v>1931</v>
      </c>
      <c r="S17" s="2557"/>
      <c r="T17" s="2557"/>
      <c r="U17" s="2557"/>
      <c r="V17" s="78"/>
      <c r="W17" s="78"/>
      <c r="X17" s="1076"/>
      <c r="Y17" s="1076"/>
      <c r="Z17" s="1076"/>
      <c r="AA17" s="1076"/>
      <c r="AB17" s="1076"/>
      <c r="AC17" s="1076"/>
      <c r="AD17" s="1076"/>
      <c r="AE17" s="1076"/>
      <c r="AF17" s="1076"/>
      <c r="AG17" s="1076"/>
      <c r="AH17" s="1076"/>
      <c r="AI17" s="1076"/>
      <c r="AJ17" s="1076"/>
      <c r="AK17" s="1076"/>
      <c r="AL17" s="1076"/>
      <c r="AM17" s="1076"/>
      <c r="AN17" s="1076"/>
      <c r="AO17" s="1076"/>
      <c r="AP17" s="1076"/>
      <c r="AQ17" s="1076"/>
      <c r="AR17" s="1076"/>
      <c r="AS17" s="1076"/>
    </row>
    <row r="18" spans="1:45" ht="11.25" customHeight="1">
      <c r="A18" s="1076"/>
      <c r="B18" s="361"/>
      <c r="C18" s="361"/>
      <c r="E18" s="78"/>
      <c r="F18" s="78"/>
      <c r="G18" s="424" t="s">
        <v>726</v>
      </c>
      <c r="M18" s="424" t="s">
        <v>726</v>
      </c>
      <c r="P18" s="424"/>
      <c r="Q18" s="424"/>
      <c r="R18" s="424"/>
      <c r="S18" s="424" t="s">
        <v>726</v>
      </c>
      <c r="T18" s="424" t="s">
        <v>726</v>
      </c>
      <c r="X18" s="1076"/>
      <c r="Y18" s="1076"/>
      <c r="Z18" s="1076"/>
      <c r="AA18" s="1076"/>
      <c r="AB18" s="1076"/>
      <c r="AC18" s="1076"/>
      <c r="AD18" s="1076"/>
      <c r="AE18" s="1076"/>
      <c r="AF18" s="1076"/>
      <c r="AG18" s="1076"/>
      <c r="AH18" s="1076"/>
      <c r="AI18" s="1076"/>
      <c r="AJ18" s="1076"/>
      <c r="AK18" s="1076"/>
      <c r="AL18" s="1076"/>
      <c r="AM18" s="1076"/>
      <c r="AN18" s="1076"/>
      <c r="AO18" s="1076"/>
      <c r="AP18" s="1076"/>
      <c r="AQ18" s="1076"/>
      <c r="AR18" s="1076"/>
      <c r="AS18" s="1076"/>
    </row>
    <row r="19" spans="1:45" ht="11.25" customHeight="1">
      <c r="A19" s="1076"/>
      <c r="B19" s="361"/>
      <c r="C19" s="361"/>
      <c r="D19" s="424" t="s">
        <v>1932</v>
      </c>
      <c r="E19" s="78"/>
      <c r="F19" s="78"/>
      <c r="G19" s="424" t="s">
        <v>2004</v>
      </c>
      <c r="H19" s="424" t="s">
        <v>726</v>
      </c>
      <c r="I19" s="424" t="s">
        <v>726</v>
      </c>
      <c r="J19" s="424"/>
      <c r="K19" s="424"/>
      <c r="L19" s="424"/>
      <c r="M19" s="424" t="s">
        <v>2004</v>
      </c>
      <c r="N19" s="424" t="s">
        <v>726</v>
      </c>
      <c r="O19" s="424" t="s">
        <v>726</v>
      </c>
      <c r="P19" s="424"/>
      <c r="Q19" s="424"/>
      <c r="R19" s="424"/>
      <c r="S19" s="424" t="s">
        <v>2004</v>
      </c>
      <c r="T19" s="424" t="s">
        <v>1991</v>
      </c>
      <c r="U19" s="424" t="s">
        <v>726</v>
      </c>
      <c r="V19" s="424"/>
      <c r="W19" s="424"/>
      <c r="X19" s="1076"/>
      <c r="Y19" s="1076"/>
      <c r="Z19" s="1076"/>
      <c r="AA19" s="1076"/>
      <c r="AB19" s="1076"/>
      <c r="AC19" s="1076"/>
      <c r="AD19" s="1076"/>
      <c r="AE19" s="1076"/>
      <c r="AF19" s="1076"/>
      <c r="AG19" s="1076"/>
      <c r="AH19" s="1076"/>
      <c r="AI19" s="1076"/>
      <c r="AJ19" s="1076"/>
      <c r="AK19" s="1076"/>
      <c r="AL19" s="1076"/>
      <c r="AM19" s="1076"/>
      <c r="AN19" s="1076"/>
      <c r="AO19" s="1076"/>
      <c r="AP19" s="1076"/>
      <c r="AQ19" s="1076"/>
      <c r="AR19" s="1076"/>
      <c r="AS19" s="1076"/>
    </row>
    <row r="20" spans="1:45" ht="11.25" customHeight="1">
      <c r="A20" s="1076"/>
      <c r="B20" s="1463"/>
      <c r="C20" s="1391" t="s">
        <v>286</v>
      </c>
      <c r="D20" s="424" t="s">
        <v>2005</v>
      </c>
      <c r="E20" s="1076"/>
      <c r="F20" s="1076"/>
      <c r="G20" s="1335" t="s">
        <v>2006</v>
      </c>
      <c r="H20" s="424" t="s">
        <v>1935</v>
      </c>
      <c r="I20" s="424" t="s">
        <v>1936</v>
      </c>
      <c r="J20" s="424"/>
      <c r="K20" s="424"/>
      <c r="L20" s="424"/>
      <c r="M20" s="1335" t="s">
        <v>2006</v>
      </c>
      <c r="N20" s="424" t="s">
        <v>1937</v>
      </c>
      <c r="O20" s="424" t="s">
        <v>1936</v>
      </c>
      <c r="P20" s="424"/>
      <c r="Q20" s="424"/>
      <c r="R20" s="424"/>
      <c r="S20" s="1335" t="s">
        <v>2006</v>
      </c>
      <c r="T20" s="424" t="s">
        <v>1937</v>
      </c>
      <c r="U20" s="424" t="s">
        <v>1936</v>
      </c>
      <c r="V20" s="424"/>
      <c r="W20" s="424"/>
      <c r="X20" s="1076"/>
      <c r="Y20" s="1076"/>
      <c r="Z20" s="1076"/>
      <c r="AA20" s="1076"/>
      <c r="AB20" s="1076"/>
      <c r="AC20" s="1076"/>
      <c r="AD20" s="1076"/>
      <c r="AE20" s="1076"/>
      <c r="AF20" s="1076"/>
      <c r="AG20" s="1076"/>
      <c r="AH20" s="1076"/>
      <c r="AI20" s="1076"/>
      <c r="AJ20" s="1076"/>
      <c r="AK20" s="1076"/>
      <c r="AL20" s="1076"/>
      <c r="AM20" s="1076"/>
      <c r="AN20" s="1076"/>
      <c r="AO20" s="1076"/>
      <c r="AP20" s="1076"/>
      <c r="AQ20" s="1076"/>
      <c r="AR20" s="1076"/>
      <c r="AS20" s="1076"/>
    </row>
    <row r="21" spans="1:45" s="279" customFormat="1" ht="15" customHeight="1">
      <c r="A21" s="245"/>
      <c r="B21" s="247">
        <v>1</v>
      </c>
      <c r="C21" s="1209" t="s">
        <v>2007</v>
      </c>
      <c r="D21" s="1097"/>
      <c r="E21" s="1037"/>
      <c r="F21" s="1037"/>
      <c r="G21" s="1037"/>
      <c r="H21" s="1037"/>
      <c r="I21" s="1037"/>
      <c r="J21" s="1037"/>
      <c r="K21" s="1037"/>
      <c r="L21" s="1037"/>
      <c r="M21" s="1037"/>
      <c r="N21" s="1037"/>
      <c r="O21" s="1037"/>
      <c r="P21" s="1037"/>
      <c r="Q21" s="1037"/>
      <c r="R21" s="1037"/>
      <c r="S21" s="1037"/>
      <c r="T21" s="1037"/>
      <c r="U21" s="1037"/>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row>
    <row r="22" spans="1:45" s="279" customFormat="1" ht="22.5" customHeight="1">
      <c r="A22" s="245"/>
      <c r="B22" s="1148"/>
      <c r="C22" s="1149" t="s">
        <v>2008</v>
      </c>
      <c r="D22" s="1150"/>
      <c r="E22" s="1151"/>
      <c r="F22" s="1151"/>
      <c r="G22" s="1151"/>
      <c r="H22" s="1151"/>
      <c r="I22" s="1151"/>
      <c r="J22" s="1151"/>
      <c r="K22" s="1151"/>
      <c r="L22" s="1151"/>
      <c r="M22" s="1151"/>
      <c r="N22" s="1151"/>
      <c r="O22" s="1151"/>
      <c r="P22" s="1151"/>
      <c r="Q22" s="1151"/>
      <c r="R22" s="1151"/>
      <c r="S22" s="1151"/>
      <c r="T22" s="1151"/>
      <c r="U22" s="1151"/>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row>
    <row r="23" spans="1:45" ht="11.25" customHeight="1">
      <c r="A23" s="1076"/>
      <c r="B23" s="247">
        <v>2</v>
      </c>
      <c r="C23" s="1152" t="s">
        <v>1956</v>
      </c>
      <c r="D23" s="1081"/>
      <c r="E23" s="1081"/>
      <c r="F23" s="1081"/>
      <c r="G23" s="1081"/>
      <c r="H23" s="1081"/>
      <c r="I23" s="1081"/>
      <c r="J23" s="1081"/>
      <c r="K23" s="1081"/>
      <c r="L23" s="1081"/>
      <c r="M23" s="1081"/>
      <c r="N23" s="1081"/>
      <c r="O23" s="1081"/>
      <c r="P23" s="1081"/>
      <c r="Q23" s="1081"/>
      <c r="R23" s="1081"/>
      <c r="S23" s="1081"/>
      <c r="T23" s="1081"/>
      <c r="U23" s="1081"/>
      <c r="V23" s="1098"/>
      <c r="W23" s="1098"/>
      <c r="X23" s="1076"/>
      <c r="Y23" s="1076"/>
      <c r="Z23" s="1076"/>
      <c r="AA23" s="1076"/>
      <c r="AB23" s="1076"/>
      <c r="AC23" s="1076"/>
      <c r="AD23" s="1076"/>
      <c r="AE23" s="1076"/>
      <c r="AF23" s="1076"/>
      <c r="AG23" s="1076"/>
      <c r="AH23" s="1076"/>
      <c r="AI23" s="1076"/>
      <c r="AJ23" s="1076"/>
      <c r="AK23" s="1076"/>
      <c r="AL23" s="1076"/>
      <c r="AM23" s="1076"/>
      <c r="AN23" s="1076"/>
      <c r="AO23" s="1076"/>
      <c r="AP23" s="1076"/>
      <c r="AQ23" s="1076"/>
      <c r="AR23" s="1076"/>
      <c r="AS23" s="1076"/>
    </row>
    <row r="24" spans="1:45" ht="11.25" customHeight="1">
      <c r="A24" s="1076"/>
      <c r="B24" s="247">
        <v>3</v>
      </c>
      <c r="C24" s="1099" t="s">
        <v>737</v>
      </c>
      <c r="D24" s="1081"/>
      <c r="E24" s="1081"/>
      <c r="F24" s="1081"/>
      <c r="G24" s="1081"/>
      <c r="H24" s="1081"/>
      <c r="I24" s="1081"/>
      <c r="J24" s="1081"/>
      <c r="K24" s="1081"/>
      <c r="L24" s="1081"/>
      <c r="M24" s="1081"/>
      <c r="N24" s="1081"/>
      <c r="O24" s="1081"/>
      <c r="P24" s="1081"/>
      <c r="Q24" s="1081"/>
      <c r="R24" s="1081"/>
      <c r="S24" s="1081"/>
      <c r="T24" s="1081"/>
      <c r="U24" s="1081"/>
      <c r="V24" s="1098"/>
      <c r="W24" s="1098"/>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row>
    <row r="25" spans="1:45" ht="11.25" customHeight="1">
      <c r="A25" s="1076"/>
      <c r="B25" s="247">
        <v>4</v>
      </c>
      <c r="C25" s="1153" t="s">
        <v>2009</v>
      </c>
      <c r="D25" s="1154"/>
      <c r="E25" s="1154"/>
      <c r="F25" s="1154"/>
      <c r="G25" s="1154"/>
      <c r="H25" s="1154"/>
      <c r="I25" s="1154"/>
      <c r="J25" s="1154"/>
      <c r="K25" s="1155"/>
      <c r="L25" s="1155"/>
      <c r="M25" s="1155"/>
      <c r="N25" s="1155"/>
      <c r="O25" s="1155"/>
      <c r="P25" s="1155"/>
      <c r="Q25" s="1154"/>
      <c r="R25" s="1154"/>
      <c r="S25" s="1154"/>
      <c r="T25" s="1154"/>
      <c r="U25" s="1154"/>
      <c r="V25" s="1098"/>
      <c r="W25" s="1098"/>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row>
    <row r="26" spans="1:45" ht="11.25" customHeight="1">
      <c r="A26" s="1076"/>
      <c r="B26" s="247">
        <v>5</v>
      </c>
      <c r="C26" s="1153" t="s">
        <v>1948</v>
      </c>
      <c r="D26" s="1154"/>
      <c r="E26" s="1154"/>
      <c r="F26" s="1154"/>
      <c r="G26" s="1154"/>
      <c r="H26" s="1154"/>
      <c r="I26" s="1154"/>
      <c r="J26" s="1154"/>
      <c r="K26" s="1155"/>
      <c r="L26" s="1155"/>
      <c r="M26" s="1155"/>
      <c r="N26" s="1155"/>
      <c r="O26" s="1155"/>
      <c r="P26" s="1155"/>
      <c r="Q26" s="1154"/>
      <c r="R26" s="1154"/>
      <c r="S26" s="1154"/>
      <c r="T26" s="1154"/>
      <c r="U26" s="1154"/>
      <c r="V26" s="1098"/>
      <c r="W26" s="1098"/>
      <c r="X26" s="1076"/>
      <c r="Y26" s="1076"/>
      <c r="Z26" s="1076"/>
      <c r="AA26" s="1076"/>
      <c r="AB26" s="1076"/>
      <c r="AC26" s="1076"/>
      <c r="AD26" s="1076"/>
      <c r="AE26" s="1076"/>
      <c r="AF26" s="1076"/>
      <c r="AG26" s="1076"/>
      <c r="AH26" s="1076"/>
      <c r="AI26" s="1076"/>
      <c r="AJ26" s="1076"/>
      <c r="AK26" s="1076"/>
      <c r="AL26" s="1076"/>
      <c r="AM26" s="1076"/>
      <c r="AN26" s="1076"/>
      <c r="AO26" s="1076"/>
      <c r="AP26" s="1076"/>
      <c r="AQ26" s="1076"/>
      <c r="AR26" s="1076"/>
      <c r="AS26" s="1076"/>
    </row>
    <row r="27" spans="1:45" ht="11.25" customHeight="1">
      <c r="A27" s="1076"/>
      <c r="B27" s="247">
        <v>6</v>
      </c>
      <c r="C27" s="1099" t="s">
        <v>781</v>
      </c>
      <c r="D27" s="1081"/>
      <c r="E27" s="1081"/>
      <c r="F27" s="1081"/>
      <c r="G27" s="1081"/>
      <c r="H27" s="1081"/>
      <c r="I27" s="1081"/>
      <c r="J27" s="1081"/>
      <c r="K27" s="1081"/>
      <c r="L27" s="1081"/>
      <c r="M27" s="1081"/>
      <c r="N27" s="1081"/>
      <c r="O27" s="1081"/>
      <c r="P27" s="1081"/>
      <c r="Q27" s="1081"/>
      <c r="R27" s="1081"/>
      <c r="S27" s="1081"/>
      <c r="T27" s="1081"/>
      <c r="U27" s="1081"/>
      <c r="V27" s="1098"/>
      <c r="W27" s="1098"/>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row>
    <row r="28" spans="1:45" ht="11.25" customHeight="1">
      <c r="A28" s="1076"/>
      <c r="B28" s="247">
        <v>7</v>
      </c>
      <c r="C28" s="1099" t="s">
        <v>1505</v>
      </c>
      <c r="D28" s="1081"/>
      <c r="E28" s="1081"/>
      <c r="F28" s="1081"/>
      <c r="G28" s="1081"/>
      <c r="H28" s="1081"/>
      <c r="I28" s="1081"/>
      <c r="J28" s="1081"/>
      <c r="K28" s="1081"/>
      <c r="L28" s="1081"/>
      <c r="M28" s="1081"/>
      <c r="N28" s="1081"/>
      <c r="O28" s="1081"/>
      <c r="P28" s="1081"/>
      <c r="Q28" s="1081"/>
      <c r="R28" s="1081"/>
      <c r="S28" s="1081"/>
      <c r="T28" s="1081"/>
      <c r="U28" s="1081"/>
      <c r="V28" s="1098"/>
      <c r="W28" s="1098"/>
      <c r="X28" s="1076"/>
      <c r="Y28" s="1076"/>
      <c r="Z28" s="1076"/>
      <c r="AA28" s="1076"/>
      <c r="AB28" s="1076"/>
      <c r="AC28" s="1076"/>
      <c r="AD28" s="1076"/>
      <c r="AE28" s="1076"/>
      <c r="AF28" s="1076"/>
      <c r="AG28" s="1076"/>
      <c r="AH28" s="1076"/>
      <c r="AI28" s="1076"/>
      <c r="AJ28" s="1076"/>
      <c r="AK28" s="1076"/>
      <c r="AL28" s="1076"/>
      <c r="AM28" s="1076"/>
      <c r="AN28" s="1076"/>
      <c r="AO28" s="1076"/>
      <c r="AP28" s="1076"/>
      <c r="AQ28" s="1076"/>
      <c r="AR28" s="1076"/>
      <c r="AS28" s="1076"/>
    </row>
    <row r="29" spans="1:45" ht="11.25" customHeight="1">
      <c r="A29" s="1076"/>
      <c r="B29" s="247">
        <v>8</v>
      </c>
      <c r="C29" s="1152" t="s">
        <v>1957</v>
      </c>
      <c r="D29" s="1081"/>
      <c r="E29" s="1081"/>
      <c r="F29" s="1081"/>
      <c r="G29" s="1081"/>
      <c r="H29" s="1081"/>
      <c r="I29" s="1081"/>
      <c r="J29" s="1081"/>
      <c r="K29" s="1081"/>
      <c r="L29" s="1081"/>
      <c r="M29" s="1081"/>
      <c r="N29" s="1081"/>
      <c r="O29" s="1081"/>
      <c r="P29" s="1081"/>
      <c r="Q29" s="1081"/>
      <c r="R29" s="1081"/>
      <c r="S29" s="1081"/>
      <c r="T29" s="1081"/>
      <c r="U29" s="1081"/>
      <c r="V29" s="1098"/>
      <c r="W29" s="1098"/>
      <c r="X29" s="1076"/>
      <c r="Y29" s="1076"/>
      <c r="Z29" s="1076"/>
      <c r="AA29" s="1076"/>
      <c r="AB29" s="1076"/>
      <c r="AC29" s="1076"/>
      <c r="AD29" s="1076"/>
      <c r="AE29" s="1076"/>
      <c r="AF29" s="1076"/>
      <c r="AG29" s="1076"/>
      <c r="AH29" s="1076"/>
      <c r="AI29" s="1076"/>
      <c r="AJ29" s="1076"/>
      <c r="AK29" s="1076"/>
      <c r="AL29" s="1076"/>
      <c r="AM29" s="1076"/>
      <c r="AN29" s="1076"/>
      <c r="AO29" s="1076"/>
      <c r="AP29" s="1076"/>
      <c r="AQ29" s="1076"/>
      <c r="AR29" s="1076"/>
      <c r="AS29" s="1076"/>
    </row>
    <row r="30" spans="1:45" ht="11.25" customHeight="1">
      <c r="A30" s="1076"/>
      <c r="B30" s="247">
        <v>9</v>
      </c>
      <c r="C30" s="1099" t="s">
        <v>737</v>
      </c>
      <c r="D30" s="1081"/>
      <c r="E30" s="1081"/>
      <c r="F30" s="1081"/>
      <c r="G30" s="1081"/>
      <c r="H30" s="1081"/>
      <c r="I30" s="1081"/>
      <c r="J30" s="1081"/>
      <c r="K30" s="1081"/>
      <c r="L30" s="1081"/>
      <c r="M30" s="1081"/>
      <c r="N30" s="1081"/>
      <c r="O30" s="1081"/>
      <c r="P30" s="1081"/>
      <c r="Q30" s="1081"/>
      <c r="R30" s="1081"/>
      <c r="S30" s="1081"/>
      <c r="T30" s="1081"/>
      <c r="U30" s="1081"/>
      <c r="V30" s="1098"/>
      <c r="W30" s="1098"/>
      <c r="X30" s="1076"/>
      <c r="Y30" s="1076"/>
      <c r="Z30" s="1076"/>
      <c r="AA30" s="1076"/>
      <c r="AB30" s="1076"/>
      <c r="AC30" s="1076"/>
      <c r="AD30" s="1076"/>
      <c r="AE30" s="1076"/>
      <c r="AF30" s="1076"/>
      <c r="AG30" s="1076"/>
      <c r="AH30" s="1076"/>
      <c r="AI30" s="1076"/>
      <c r="AJ30" s="1076"/>
      <c r="AK30" s="1076"/>
      <c r="AL30" s="1076"/>
      <c r="AM30" s="1076"/>
      <c r="AN30" s="1076"/>
      <c r="AO30" s="1076"/>
      <c r="AP30" s="1076"/>
      <c r="AQ30" s="1076"/>
      <c r="AR30" s="1076"/>
      <c r="AS30" s="1076"/>
    </row>
    <row r="31" spans="1:45" ht="11.25" customHeight="1">
      <c r="A31" s="1076"/>
      <c r="B31" s="247">
        <v>10</v>
      </c>
      <c r="C31" s="1099" t="s">
        <v>781</v>
      </c>
      <c r="D31" s="1081"/>
      <c r="E31" s="1081"/>
      <c r="F31" s="1081"/>
      <c r="G31" s="1081"/>
      <c r="H31" s="1081"/>
      <c r="I31" s="1081"/>
      <c r="J31" s="1081"/>
      <c r="K31" s="1081"/>
      <c r="L31" s="1081"/>
      <c r="M31" s="1081"/>
      <c r="N31" s="1081"/>
      <c r="O31" s="1081"/>
      <c r="P31" s="1081"/>
      <c r="Q31" s="1081"/>
      <c r="R31" s="1081"/>
      <c r="S31" s="1081"/>
      <c r="T31" s="1081"/>
      <c r="U31" s="1081"/>
      <c r="V31" s="1098"/>
      <c r="W31" s="1098"/>
      <c r="X31" s="1076"/>
      <c r="Y31" s="1076"/>
      <c r="Z31" s="1076"/>
      <c r="AA31" s="1076"/>
      <c r="AB31" s="1076"/>
      <c r="AC31" s="1076"/>
      <c r="AD31" s="1076"/>
      <c r="AE31" s="1076"/>
      <c r="AF31" s="1076"/>
      <c r="AG31" s="1076"/>
      <c r="AH31" s="1076"/>
      <c r="AI31" s="1076"/>
      <c r="AJ31" s="1076"/>
      <c r="AK31" s="1076"/>
      <c r="AL31" s="1076"/>
      <c r="AM31" s="1076"/>
      <c r="AN31" s="1076"/>
      <c r="AO31" s="1076"/>
      <c r="AP31" s="1076"/>
      <c r="AQ31" s="1076"/>
      <c r="AR31" s="1076"/>
      <c r="AS31" s="1076"/>
    </row>
    <row r="32" spans="1:45" ht="11.25" customHeight="1">
      <c r="A32" s="1076"/>
      <c r="B32" s="247">
        <v>11</v>
      </c>
      <c r="C32" s="1099" t="s">
        <v>1505</v>
      </c>
      <c r="D32" s="1081"/>
      <c r="E32" s="1081"/>
      <c r="F32" s="1081"/>
      <c r="G32" s="1081"/>
      <c r="H32" s="1081"/>
      <c r="I32" s="1081"/>
      <c r="J32" s="1081"/>
      <c r="K32" s="1081"/>
      <c r="L32" s="1081"/>
      <c r="M32" s="1081"/>
      <c r="N32" s="1081"/>
      <c r="O32" s="1081"/>
      <c r="P32" s="1081"/>
      <c r="Q32" s="1081"/>
      <c r="R32" s="1081"/>
      <c r="S32" s="1081"/>
      <c r="T32" s="1081"/>
      <c r="U32" s="1081"/>
      <c r="V32" s="1098"/>
      <c r="W32" s="1098"/>
      <c r="X32" s="1076"/>
      <c r="Y32" s="1076"/>
      <c r="Z32" s="1076"/>
      <c r="AA32" s="1076"/>
      <c r="AB32" s="1076"/>
      <c r="AC32" s="1076"/>
      <c r="AD32" s="1076"/>
      <c r="AE32" s="1076"/>
      <c r="AF32" s="1076"/>
      <c r="AG32" s="1076"/>
      <c r="AH32" s="1076"/>
      <c r="AI32" s="1076"/>
      <c r="AJ32" s="1076"/>
      <c r="AK32" s="1076"/>
      <c r="AL32" s="1076"/>
      <c r="AM32" s="1076"/>
      <c r="AN32" s="1076"/>
      <c r="AO32" s="1076"/>
      <c r="AP32" s="1076"/>
      <c r="AQ32" s="1076"/>
      <c r="AR32" s="1076"/>
      <c r="AS32" s="1076"/>
    </row>
    <row r="33" spans="1:45" ht="11.25" customHeight="1">
      <c r="A33" s="1076"/>
      <c r="B33" s="755">
        <v>12</v>
      </c>
      <c r="C33" s="1083" t="s">
        <v>2010</v>
      </c>
      <c r="D33" s="1082"/>
      <c r="E33" s="1100"/>
      <c r="F33" s="1100"/>
      <c r="G33" s="1100"/>
      <c r="H33" s="1100"/>
      <c r="I33" s="1100"/>
      <c r="J33" s="1100"/>
      <c r="K33" s="1100"/>
      <c r="L33" s="1100"/>
      <c r="M33" s="1100"/>
      <c r="N33" s="1100"/>
      <c r="O33" s="1100"/>
      <c r="P33" s="1100"/>
      <c r="Q33" s="1100"/>
      <c r="R33" s="1100"/>
      <c r="S33" s="1100"/>
      <c r="T33" s="1100"/>
      <c r="U33" s="1100"/>
      <c r="V33" s="1098"/>
      <c r="W33" s="1098"/>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row>
    <row r="34" spans="1:45" s="279" customFormat="1" ht="15" customHeight="1">
      <c r="A34" s="245"/>
      <c r="B34" s="1077"/>
      <c r="C34" s="1205" t="s">
        <v>2011</v>
      </c>
      <c r="D34" s="1079"/>
      <c r="E34" s="1080"/>
      <c r="F34" s="1080"/>
      <c r="G34" s="1080"/>
      <c r="H34" s="1080"/>
      <c r="I34" s="1080"/>
      <c r="J34" s="1080"/>
      <c r="K34" s="1080"/>
      <c r="L34" s="1080"/>
      <c r="M34" s="1080"/>
      <c r="N34" s="1080"/>
      <c r="O34" s="1080"/>
      <c r="P34" s="1080"/>
      <c r="Q34" s="1080"/>
      <c r="R34" s="1080"/>
      <c r="S34" s="1080"/>
      <c r="T34" s="1080"/>
      <c r="U34" s="1080"/>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row>
    <row r="35" spans="1:45" s="1089" customFormat="1" ht="11.25" customHeight="1">
      <c r="A35" s="923"/>
      <c r="B35" s="1059">
        <v>13</v>
      </c>
      <c r="C35" s="1156" t="s">
        <v>1958</v>
      </c>
      <c r="D35" s="1156"/>
      <c r="E35" s="1157"/>
      <c r="F35" s="1157"/>
      <c r="G35" s="1157"/>
      <c r="H35" s="1157"/>
      <c r="I35" s="1157"/>
      <c r="J35" s="1157"/>
      <c r="K35" s="1157"/>
      <c r="L35" s="1157"/>
      <c r="M35" s="1157"/>
      <c r="N35" s="1157"/>
      <c r="O35" s="1157"/>
      <c r="P35" s="1157"/>
      <c r="Q35" s="1157"/>
      <c r="R35" s="1157"/>
      <c r="S35" s="1157"/>
      <c r="T35" s="1157"/>
      <c r="U35" s="1157"/>
      <c r="V35" s="130"/>
      <c r="W35" s="130"/>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row>
    <row r="36" spans="1:45" s="1089" customFormat="1" ht="11.25" customHeight="1">
      <c r="A36" s="923"/>
      <c r="B36" s="1059">
        <v>14</v>
      </c>
      <c r="C36" s="1158" t="s">
        <v>1959</v>
      </c>
      <c r="D36" s="1158"/>
      <c r="E36" s="1159"/>
      <c r="F36" s="1159"/>
      <c r="G36" s="1159"/>
      <c r="H36" s="1159"/>
      <c r="I36" s="1159"/>
      <c r="J36" s="1159"/>
      <c r="K36" s="1159"/>
      <c r="L36" s="1159"/>
      <c r="M36" s="1159"/>
      <c r="N36" s="1159"/>
      <c r="O36" s="1159"/>
      <c r="P36" s="1159"/>
      <c r="Q36" s="1159"/>
      <c r="R36" s="1159"/>
      <c r="S36" s="1159"/>
      <c r="T36" s="1159"/>
      <c r="U36" s="1159"/>
      <c r="V36" s="130"/>
      <c r="W36" s="130"/>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row>
    <row r="37" spans="1:45" s="1089" customFormat="1" ht="11.25" customHeight="1">
      <c r="A37" s="923"/>
      <c r="B37" s="1059">
        <v>15</v>
      </c>
      <c r="C37" s="1158" t="s">
        <v>1960</v>
      </c>
      <c r="D37" s="1158"/>
      <c r="E37" s="1159"/>
      <c r="F37" s="1159"/>
      <c r="G37" s="1159"/>
      <c r="H37" s="1159"/>
      <c r="I37" s="1159"/>
      <c r="J37" s="1159"/>
      <c r="K37" s="1159"/>
      <c r="L37" s="1159"/>
      <c r="M37" s="1159"/>
      <c r="N37" s="1159"/>
      <c r="O37" s="1159"/>
      <c r="P37" s="1159"/>
      <c r="Q37" s="1159"/>
      <c r="R37" s="1159"/>
      <c r="S37" s="1159"/>
      <c r="T37" s="1159"/>
      <c r="U37" s="1159"/>
      <c r="V37" s="130"/>
      <c r="W37" s="130"/>
      <c r="X37" s="923"/>
      <c r="Y37" s="923"/>
      <c r="Z37" s="923"/>
      <c r="AA37" s="923"/>
      <c r="AB37" s="923"/>
      <c r="AC37" s="923"/>
      <c r="AD37" s="923"/>
      <c r="AE37" s="923"/>
      <c r="AF37" s="923"/>
      <c r="AG37" s="923"/>
      <c r="AH37" s="923"/>
      <c r="AI37" s="923"/>
      <c r="AJ37" s="923"/>
      <c r="AK37" s="923"/>
      <c r="AL37" s="923"/>
      <c r="AM37" s="923"/>
      <c r="AN37" s="923"/>
      <c r="AO37" s="923"/>
      <c r="AP37" s="923"/>
      <c r="AQ37" s="923"/>
      <c r="AR37" s="923"/>
      <c r="AS37" s="923"/>
    </row>
    <row r="38" spans="1:45" s="1089" customFormat="1" ht="11.25" customHeight="1">
      <c r="A38" s="923"/>
      <c r="B38" s="1059">
        <v>16</v>
      </c>
      <c r="C38" s="1158" t="s">
        <v>1961</v>
      </c>
      <c r="D38" s="1158"/>
      <c r="E38" s="1159"/>
      <c r="F38" s="1159"/>
      <c r="G38" s="1159"/>
      <c r="H38" s="1159"/>
      <c r="I38" s="1159"/>
      <c r="J38" s="1159"/>
      <c r="K38" s="1159"/>
      <c r="L38" s="1159"/>
      <c r="M38" s="1159"/>
      <c r="N38" s="1159"/>
      <c r="O38" s="1159"/>
      <c r="P38" s="1159"/>
      <c r="Q38" s="1159"/>
      <c r="R38" s="1159"/>
      <c r="S38" s="1159"/>
      <c r="T38" s="1159"/>
      <c r="U38" s="1159"/>
      <c r="V38" s="130"/>
      <c r="W38" s="130"/>
      <c r="X38" s="923"/>
      <c r="Y38" s="923"/>
      <c r="Z38" s="923"/>
      <c r="AA38" s="923"/>
      <c r="AB38" s="923"/>
      <c r="AC38" s="923"/>
      <c r="AD38" s="923"/>
      <c r="AE38" s="923"/>
      <c r="AF38" s="923"/>
      <c r="AG38" s="923"/>
      <c r="AH38" s="923"/>
      <c r="AI38" s="923"/>
      <c r="AJ38" s="923"/>
      <c r="AK38" s="923"/>
      <c r="AL38" s="923"/>
      <c r="AM38" s="923"/>
      <c r="AN38" s="923"/>
      <c r="AO38" s="923"/>
      <c r="AP38" s="923"/>
      <c r="AQ38" s="923"/>
      <c r="AR38" s="923"/>
      <c r="AS38" s="923"/>
    </row>
    <row r="39" spans="1:45" ht="11.25" customHeight="1">
      <c r="A39" s="1076"/>
      <c r="B39" s="1184">
        <v>17</v>
      </c>
      <c r="C39" s="245" t="s">
        <v>2012</v>
      </c>
      <c r="D39" s="1081"/>
      <c r="E39" s="1084"/>
      <c r="F39" s="1084"/>
      <c r="G39" s="1084"/>
      <c r="H39" s="1084"/>
      <c r="I39" s="1084"/>
      <c r="J39" s="1084"/>
      <c r="K39" s="1084"/>
      <c r="L39" s="1084"/>
      <c r="M39" s="1084"/>
      <c r="N39" s="1084"/>
      <c r="O39" s="1084"/>
      <c r="P39" s="1084"/>
      <c r="Q39" s="1084"/>
      <c r="R39" s="1084"/>
      <c r="S39" s="1084"/>
      <c r="T39" s="1084"/>
      <c r="U39" s="1084"/>
      <c r="V39" s="245"/>
      <c r="W39" s="245"/>
      <c r="X39" s="1076"/>
      <c r="Y39" s="1076"/>
      <c r="Z39" s="1076"/>
      <c r="AA39" s="1076"/>
      <c r="AB39" s="1076"/>
      <c r="AC39" s="1076"/>
      <c r="AD39" s="1076"/>
      <c r="AE39" s="1076"/>
      <c r="AF39" s="1076"/>
      <c r="AG39" s="1076"/>
      <c r="AH39" s="1076"/>
      <c r="AI39" s="1076"/>
      <c r="AJ39" s="1076"/>
      <c r="AK39" s="1076"/>
      <c r="AL39" s="1076"/>
      <c r="AM39" s="1076"/>
      <c r="AN39" s="1076"/>
      <c r="AO39" s="1076"/>
      <c r="AP39" s="1076"/>
      <c r="AQ39" s="1076"/>
      <c r="AR39" s="1076"/>
      <c r="AS39" s="1076"/>
    </row>
    <row r="40" spans="1:45" s="279" customFormat="1" ht="22.5" customHeight="1">
      <c r="A40" s="245" t="s">
        <v>1963</v>
      </c>
      <c r="B40" s="1077"/>
      <c r="C40" s="1078" t="s">
        <v>2013</v>
      </c>
      <c r="D40" s="1079"/>
      <c r="E40" s="1080"/>
      <c r="F40" s="1080"/>
      <c r="G40" s="1080"/>
      <c r="H40" s="1080"/>
      <c r="I40" s="1080"/>
      <c r="J40" s="1080"/>
      <c r="K40" s="1080"/>
      <c r="L40" s="1080"/>
      <c r="M40" s="1080"/>
      <c r="N40" s="1080"/>
      <c r="O40" s="1080"/>
      <c r="P40" s="1080"/>
      <c r="Q40" s="1080"/>
      <c r="R40" s="1080"/>
      <c r="S40" s="1080"/>
      <c r="T40" s="1080"/>
      <c r="U40" s="1080"/>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row>
    <row r="41" spans="1:45" ht="11.25" customHeight="1">
      <c r="A41" s="1076"/>
      <c r="B41" s="755">
        <v>18</v>
      </c>
      <c r="C41" s="1064" t="s">
        <v>1968</v>
      </c>
      <c r="D41" s="1064"/>
      <c r="E41" s="1086"/>
      <c r="F41" s="1086"/>
      <c r="G41" s="1086"/>
      <c r="H41" s="1086"/>
      <c r="I41" s="1086"/>
      <c r="J41" s="1086"/>
      <c r="K41" s="1086"/>
      <c r="L41" s="1086"/>
      <c r="M41" s="1086"/>
      <c r="N41" s="1086"/>
      <c r="O41" s="1086"/>
      <c r="P41" s="1086"/>
      <c r="Q41" s="1086"/>
      <c r="R41" s="1086"/>
      <c r="S41" s="1086"/>
      <c r="T41" s="1086"/>
      <c r="U41" s="1086"/>
      <c r="V41" s="245"/>
      <c r="W41" s="245"/>
      <c r="X41" s="1076"/>
      <c r="Y41" s="1076"/>
      <c r="Z41" s="1076"/>
      <c r="AA41" s="1076"/>
      <c r="AB41" s="1076"/>
      <c r="AC41" s="1076"/>
      <c r="AD41" s="1076"/>
      <c r="AE41" s="1076"/>
      <c r="AF41" s="1076"/>
      <c r="AG41" s="1076"/>
      <c r="AH41" s="1076"/>
      <c r="AI41" s="1076"/>
      <c r="AJ41" s="1076"/>
      <c r="AK41" s="1076"/>
      <c r="AL41" s="1076"/>
      <c r="AM41" s="1076"/>
      <c r="AN41" s="1076"/>
      <c r="AO41" s="1076"/>
      <c r="AP41" s="1076"/>
      <c r="AQ41" s="1076"/>
      <c r="AR41" s="1076"/>
      <c r="AS41" s="1076"/>
    </row>
    <row r="42" spans="1:45" s="279" customFormat="1" ht="11.25" customHeight="1">
      <c r="A42" s="245"/>
      <c r="B42" s="755">
        <v>19</v>
      </c>
      <c r="C42" s="1083" t="s">
        <v>1969</v>
      </c>
      <c r="D42" s="1082"/>
      <c r="E42" s="1086"/>
      <c r="F42" s="1086"/>
      <c r="G42" s="1086"/>
      <c r="H42" s="1086"/>
      <c r="I42" s="1086"/>
      <c r="J42" s="1086"/>
      <c r="K42" s="1086"/>
      <c r="L42" s="1086"/>
      <c r="M42" s="1086"/>
      <c r="N42" s="1086"/>
      <c r="O42" s="1086"/>
      <c r="P42" s="1086"/>
      <c r="Q42" s="1086"/>
      <c r="R42" s="1086"/>
      <c r="S42" s="1086"/>
      <c r="T42" s="1086"/>
      <c r="U42" s="1086"/>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row>
    <row r="43" spans="1:45" ht="11.25" customHeight="1">
      <c r="A43" s="1076"/>
      <c r="B43" s="78"/>
      <c r="C43" s="246"/>
      <c r="D43" s="1098"/>
      <c r="E43" s="1081"/>
      <c r="F43" s="1081"/>
      <c r="G43" s="1081"/>
      <c r="H43" s="1081"/>
      <c r="I43" s="1081"/>
      <c r="J43" s="1081"/>
      <c r="K43" s="1081"/>
      <c r="L43" s="1081"/>
      <c r="M43" s="1081"/>
      <c r="N43" s="1081"/>
      <c r="O43" s="1081"/>
      <c r="P43" s="1081"/>
      <c r="Q43" s="1081"/>
      <c r="R43" s="1081"/>
      <c r="S43" s="1081"/>
      <c r="T43" s="1081"/>
      <c r="U43" s="1081"/>
      <c r="V43" s="1081"/>
      <c r="W43" s="1081"/>
      <c r="X43" s="1076"/>
      <c r="Y43" s="1076"/>
      <c r="Z43" s="1076"/>
      <c r="AA43" s="1076"/>
      <c r="AB43" s="1076"/>
      <c r="AC43" s="1076"/>
      <c r="AD43" s="1076"/>
      <c r="AE43" s="1076"/>
      <c r="AF43" s="1076"/>
      <c r="AG43" s="1076"/>
      <c r="AH43" s="1076"/>
      <c r="AI43" s="1076"/>
      <c r="AJ43" s="1076"/>
      <c r="AK43" s="1076"/>
      <c r="AL43" s="1076"/>
      <c r="AM43" s="1076"/>
      <c r="AN43" s="1076"/>
      <c r="AO43" s="1076"/>
      <c r="AP43" s="1076"/>
      <c r="AQ43" s="1076"/>
      <c r="AR43" s="1076"/>
      <c r="AS43" s="1076"/>
    </row>
    <row r="44" spans="1:45" ht="15.75" customHeight="1">
      <c r="A44" s="1076"/>
      <c r="B44" s="1096" t="s">
        <v>2014</v>
      </c>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c r="AF44" s="1076"/>
      <c r="AG44" s="1076"/>
      <c r="AH44" s="1076"/>
      <c r="AI44" s="1076"/>
      <c r="AJ44" s="1076"/>
      <c r="AK44" s="1076"/>
      <c r="AL44" s="1076"/>
      <c r="AM44" s="1076"/>
      <c r="AN44" s="1076"/>
      <c r="AO44" s="1076"/>
      <c r="AP44" s="1076"/>
      <c r="AQ44" s="1076"/>
      <c r="AR44" s="1076"/>
      <c r="AS44" s="1076"/>
    </row>
    <row r="45" spans="1:45" ht="11.25" customHeight="1">
      <c r="A45" s="1076"/>
      <c r="B45" s="1096"/>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6"/>
      <c r="AL45" s="1076"/>
      <c r="AM45" s="1076"/>
      <c r="AN45" s="1076"/>
      <c r="AO45" s="1076"/>
      <c r="AP45" s="1076"/>
      <c r="AQ45" s="1076"/>
      <c r="AR45" s="1076"/>
      <c r="AS45" s="1076"/>
    </row>
    <row r="46" spans="1:45" ht="11.25" customHeight="1">
      <c r="A46" s="1076"/>
      <c r="B46" s="1101"/>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6"/>
      <c r="AF46" s="1076"/>
      <c r="AG46" s="1076"/>
      <c r="AH46" s="1076"/>
      <c r="AI46" s="1076"/>
      <c r="AJ46" s="1076"/>
      <c r="AK46" s="1076"/>
      <c r="AL46" s="1076"/>
      <c r="AM46" s="1076"/>
      <c r="AN46" s="1076"/>
      <c r="AO46" s="1076"/>
      <c r="AP46" s="1076"/>
      <c r="AQ46" s="1076"/>
      <c r="AR46" s="1076"/>
      <c r="AS46" s="1076"/>
    </row>
    <row r="47" spans="1:45" s="1090" customFormat="1" ht="11.25" customHeight="1">
      <c r="A47" s="1048"/>
      <c r="B47" s="2643"/>
      <c r="C47" s="2643"/>
      <c r="D47" s="587" t="s">
        <v>292</v>
      </c>
      <c r="E47" s="587" t="s">
        <v>294</v>
      </c>
      <c r="F47" s="587" t="s">
        <v>296</v>
      </c>
      <c r="G47" s="587" t="s">
        <v>298</v>
      </c>
      <c r="H47" s="587" t="s">
        <v>303</v>
      </c>
      <c r="I47" s="587" t="s">
        <v>310</v>
      </c>
      <c r="J47" s="587"/>
      <c r="K47" s="587" t="s">
        <v>312</v>
      </c>
      <c r="L47" s="587" t="s">
        <v>317</v>
      </c>
      <c r="M47" s="587" t="s">
        <v>323</v>
      </c>
      <c r="N47" s="587" t="s">
        <v>346</v>
      </c>
      <c r="O47" s="587" t="s">
        <v>370</v>
      </c>
      <c r="P47" s="587"/>
      <c r="Q47" s="587" t="s">
        <v>755</v>
      </c>
      <c r="R47" s="587" t="s">
        <v>856</v>
      </c>
      <c r="S47" s="587" t="s">
        <v>857</v>
      </c>
      <c r="T47" s="587" t="s">
        <v>858</v>
      </c>
      <c r="U47" s="587" t="s">
        <v>912</v>
      </c>
      <c r="V47" s="587"/>
      <c r="W47" s="587"/>
      <c r="X47" s="587" t="s">
        <v>913</v>
      </c>
      <c r="Y47" s="587" t="s">
        <v>1971</v>
      </c>
      <c r="Z47" s="587" t="s">
        <v>1972</v>
      </c>
      <c r="AA47" s="587" t="s">
        <v>1973</v>
      </c>
      <c r="AB47" s="587" t="s">
        <v>1974</v>
      </c>
      <c r="AC47" s="587"/>
      <c r="AD47" s="587" t="s">
        <v>1975</v>
      </c>
      <c r="AE47" s="587" t="s">
        <v>1976</v>
      </c>
      <c r="AF47" s="587" t="s">
        <v>1977</v>
      </c>
      <c r="AG47" s="587" t="s">
        <v>1978</v>
      </c>
      <c r="AH47" s="587" t="s">
        <v>1979</v>
      </c>
      <c r="AI47" s="587"/>
      <c r="AJ47" s="587" t="s">
        <v>1980</v>
      </c>
      <c r="AK47" s="587" t="s">
        <v>1981</v>
      </c>
      <c r="AL47" s="587" t="s">
        <v>1982</v>
      </c>
      <c r="AM47" s="587" t="s">
        <v>1983</v>
      </c>
      <c r="AN47" s="587" t="s">
        <v>1984</v>
      </c>
      <c r="AO47" s="587" t="s">
        <v>1985</v>
      </c>
      <c r="AP47" s="1048"/>
      <c r="AQ47" s="1048"/>
      <c r="AR47" s="1048"/>
      <c r="AS47" s="1048"/>
    </row>
    <row r="48" spans="1:45" s="1089" customFormat="1" ht="11.25" customHeight="1">
      <c r="A48" s="923"/>
      <c r="B48" s="1048"/>
      <c r="C48" s="923"/>
      <c r="E48" s="2667" t="s">
        <v>2015</v>
      </c>
      <c r="F48" s="2457"/>
      <c r="G48" s="2457"/>
      <c r="H48" s="2457"/>
      <c r="I48" s="2457"/>
      <c r="J48" s="2457"/>
      <c r="K48" s="2457"/>
      <c r="L48" s="2457"/>
      <c r="M48" s="2457"/>
      <c r="N48" s="2457"/>
      <c r="O48" s="2457"/>
      <c r="P48" s="2457"/>
      <c r="Q48" s="2668"/>
      <c r="R48" s="2668"/>
      <c r="S48" s="2668"/>
      <c r="T48" s="2668"/>
      <c r="U48" s="2668"/>
      <c r="V48" s="1040"/>
      <c r="W48" s="461"/>
      <c r="X48" s="2665" t="s">
        <v>2016</v>
      </c>
      <c r="Y48" s="2665"/>
      <c r="Z48" s="2665"/>
      <c r="AA48" s="2665"/>
      <c r="AB48" s="2665"/>
      <c r="AC48" s="2665"/>
      <c r="AD48" s="2665"/>
      <c r="AE48" s="2665"/>
      <c r="AF48" s="2665"/>
      <c r="AG48" s="2665"/>
      <c r="AH48" s="2665"/>
      <c r="AI48" s="2665"/>
      <c r="AJ48" s="2665"/>
      <c r="AK48" s="2665"/>
      <c r="AL48" s="2665"/>
      <c r="AM48" s="2665"/>
      <c r="AN48" s="2665"/>
      <c r="AO48" s="2665"/>
      <c r="AP48" s="923"/>
      <c r="AQ48" s="923"/>
      <c r="AR48" s="923"/>
      <c r="AS48" s="923"/>
    </row>
    <row r="49" spans="1:45" s="1089" customFormat="1" ht="11.25" customHeight="1">
      <c r="A49" s="923"/>
      <c r="B49" s="1048"/>
      <c r="C49" s="923"/>
      <c r="E49" s="2665" t="s">
        <v>1927</v>
      </c>
      <c r="F49" s="2666"/>
      <c r="G49" s="2666"/>
      <c r="H49" s="2666"/>
      <c r="I49" s="2666"/>
      <c r="J49" s="1102"/>
      <c r="K49" s="2665" t="s">
        <v>1928</v>
      </c>
      <c r="L49" s="2666"/>
      <c r="M49" s="2666"/>
      <c r="N49" s="2666"/>
      <c r="O49" s="2666"/>
      <c r="P49" s="461"/>
      <c r="Q49" s="2665" t="s">
        <v>1929</v>
      </c>
      <c r="R49" s="2666"/>
      <c r="S49" s="2666"/>
      <c r="T49" s="2666"/>
      <c r="U49" s="2666"/>
      <c r="V49" s="2666"/>
      <c r="W49" s="130"/>
      <c r="X49" s="2665" t="s">
        <v>1927</v>
      </c>
      <c r="Y49" s="2665"/>
      <c r="Z49" s="2665"/>
      <c r="AA49" s="2665"/>
      <c r="AB49" s="2665"/>
      <c r="AC49" s="461"/>
      <c r="AD49" s="2665" t="s">
        <v>1928</v>
      </c>
      <c r="AE49" s="2665"/>
      <c r="AF49" s="2665"/>
      <c r="AG49" s="2665"/>
      <c r="AH49" s="2665"/>
      <c r="AI49" s="461"/>
      <c r="AJ49" s="2665" t="s">
        <v>1929</v>
      </c>
      <c r="AK49" s="2442"/>
      <c r="AL49" s="2442"/>
      <c r="AM49" s="2442"/>
      <c r="AN49" s="2442"/>
      <c r="AO49" s="2442"/>
      <c r="AP49" s="923"/>
      <c r="AQ49" s="923"/>
      <c r="AR49" s="923"/>
      <c r="AS49" s="923"/>
    </row>
    <row r="50" spans="1:45" s="1089" customFormat="1" ht="11.25" customHeight="1">
      <c r="A50" s="923"/>
      <c r="B50" s="1048"/>
      <c r="C50" s="923"/>
      <c r="E50" s="2643" t="s">
        <v>1988</v>
      </c>
      <c r="F50" s="2666"/>
      <c r="G50" s="2666"/>
      <c r="H50" s="2666"/>
      <c r="I50" s="2666"/>
      <c r="J50" s="1048"/>
      <c r="K50" s="2643" t="s">
        <v>1988</v>
      </c>
      <c r="L50" s="2666"/>
      <c r="M50" s="2666"/>
      <c r="N50" s="2666"/>
      <c r="O50" s="2666"/>
      <c r="P50" s="1048"/>
      <c r="Q50" s="2639" t="s">
        <v>1988</v>
      </c>
      <c r="R50" s="2392"/>
      <c r="S50" s="2392"/>
      <c r="T50" s="2392"/>
      <c r="U50" s="2392"/>
      <c r="V50" s="1048"/>
      <c r="W50" s="1048"/>
      <c r="X50" s="2663" t="s">
        <v>1989</v>
      </c>
      <c r="Y50" s="2663"/>
      <c r="Z50" s="2663"/>
      <c r="AA50" s="2663"/>
      <c r="AB50" s="2663"/>
      <c r="AC50" s="1048"/>
      <c r="AD50" s="2643" t="s">
        <v>1989</v>
      </c>
      <c r="AE50" s="2643"/>
      <c r="AF50" s="2643"/>
      <c r="AG50" s="2643"/>
      <c r="AH50" s="2643"/>
      <c r="AI50" s="1048"/>
      <c r="AJ50" s="2643" t="s">
        <v>1989</v>
      </c>
      <c r="AK50" s="2643"/>
      <c r="AL50" s="2643"/>
      <c r="AM50" s="2643"/>
      <c r="AN50" s="2643"/>
      <c r="AO50" s="962"/>
      <c r="AP50" s="923"/>
      <c r="AQ50" s="923"/>
      <c r="AR50" s="923"/>
      <c r="AS50" s="923"/>
    </row>
    <row r="51" spans="1:45" s="1089" customFormat="1" ht="11.25" customHeight="1">
      <c r="A51" s="923"/>
      <c r="B51" s="1048"/>
      <c r="C51" s="923"/>
      <c r="D51" s="1048"/>
      <c r="F51" s="2643" t="s">
        <v>1990</v>
      </c>
      <c r="G51" s="2442"/>
      <c r="H51" s="2442"/>
      <c r="I51" s="2442"/>
      <c r="J51" s="1048"/>
      <c r="L51" s="2643" t="s">
        <v>1990</v>
      </c>
      <c r="M51" s="2442"/>
      <c r="N51" s="2442"/>
      <c r="O51" s="2442"/>
      <c r="P51" s="1048"/>
      <c r="R51" s="2639" t="s">
        <v>1990</v>
      </c>
      <c r="S51" s="2433"/>
      <c r="T51" s="2433"/>
      <c r="U51" s="2433"/>
      <c r="V51" s="425" t="s">
        <v>2017</v>
      </c>
      <c r="W51" s="1048"/>
      <c r="X51" s="1048"/>
      <c r="Y51" s="2643" t="s">
        <v>1990</v>
      </c>
      <c r="Z51" s="2643"/>
      <c r="AA51" s="2643"/>
      <c r="AB51" s="2643"/>
      <c r="AC51" s="1048"/>
      <c r="AD51" s="1048"/>
      <c r="AE51" s="2643" t="s">
        <v>1990</v>
      </c>
      <c r="AF51" s="2643"/>
      <c r="AG51" s="2643"/>
      <c r="AH51" s="2643"/>
      <c r="AI51" s="1048"/>
      <c r="AJ51" s="1048"/>
      <c r="AK51" s="2643" t="s">
        <v>1990</v>
      </c>
      <c r="AL51" s="2643"/>
      <c r="AM51" s="2643"/>
      <c r="AN51" s="2643"/>
      <c r="AO51" s="425" t="s">
        <v>2017</v>
      </c>
      <c r="AP51" s="923"/>
      <c r="AQ51" s="923"/>
      <c r="AR51" s="923"/>
      <c r="AS51" s="923"/>
    </row>
    <row r="52" spans="1:45" s="1089" customFormat="1" ht="11.25" customHeight="1">
      <c r="A52" s="923"/>
      <c r="B52" s="1048"/>
      <c r="D52" s="923"/>
      <c r="E52" s="923"/>
      <c r="F52" s="923"/>
      <c r="G52" s="424" t="s">
        <v>726</v>
      </c>
      <c r="H52" s="1087"/>
      <c r="I52" s="1087"/>
      <c r="J52" s="923"/>
      <c r="K52" s="923"/>
      <c r="M52" s="424" t="s">
        <v>726</v>
      </c>
      <c r="N52" s="1076"/>
      <c r="O52" s="1076"/>
      <c r="P52" s="923"/>
      <c r="Q52" s="923"/>
      <c r="S52" s="424" t="s">
        <v>726</v>
      </c>
      <c r="T52" s="424" t="s">
        <v>726</v>
      </c>
      <c r="U52" s="1076"/>
      <c r="V52" s="425" t="s">
        <v>2018</v>
      </c>
      <c r="W52" s="1048"/>
      <c r="X52" s="923"/>
      <c r="Y52" s="923"/>
      <c r="Z52" s="424" t="s">
        <v>726</v>
      </c>
      <c r="AB52" s="1076"/>
      <c r="AC52" s="1076"/>
      <c r="AD52" s="923"/>
      <c r="AE52" s="923"/>
      <c r="AF52" s="424" t="s">
        <v>726</v>
      </c>
      <c r="AG52" s="1076"/>
      <c r="AH52" s="1076"/>
      <c r="AI52" s="1076"/>
      <c r="AJ52" s="923"/>
      <c r="AK52" s="923"/>
      <c r="AL52" s="424" t="s">
        <v>726</v>
      </c>
      <c r="AM52" s="424" t="s">
        <v>726</v>
      </c>
      <c r="AN52" s="1087"/>
      <c r="AO52" s="425" t="s">
        <v>2018</v>
      </c>
      <c r="AP52" s="923"/>
      <c r="AQ52" s="923"/>
      <c r="AR52" s="923"/>
      <c r="AS52" s="923"/>
    </row>
    <row r="53" spans="1:45" s="1089" customFormat="1" ht="11.25" customHeight="1">
      <c r="A53" s="923"/>
      <c r="B53" s="1048"/>
      <c r="C53" s="923"/>
      <c r="D53" s="923"/>
      <c r="E53" s="923"/>
      <c r="F53" s="923"/>
      <c r="G53" s="424" t="s">
        <v>2004</v>
      </c>
      <c r="H53" s="424" t="s">
        <v>726</v>
      </c>
      <c r="I53" s="424" t="s">
        <v>726</v>
      </c>
      <c r="J53" s="923"/>
      <c r="K53" s="923"/>
      <c r="L53" s="923"/>
      <c r="M53" s="424" t="s">
        <v>2004</v>
      </c>
      <c r="N53" s="424" t="s">
        <v>726</v>
      </c>
      <c r="O53" s="424" t="s">
        <v>726</v>
      </c>
      <c r="P53" s="923"/>
      <c r="Q53" s="923"/>
      <c r="R53" s="923"/>
      <c r="S53" s="424" t="s">
        <v>2004</v>
      </c>
      <c r="T53" s="424" t="s">
        <v>1991</v>
      </c>
      <c r="U53" s="424" t="s">
        <v>726</v>
      </c>
      <c r="V53" s="425" t="s">
        <v>2019</v>
      </c>
      <c r="W53" s="1048"/>
      <c r="X53" s="923"/>
      <c r="Y53" s="923"/>
      <c r="Z53" s="424" t="s">
        <v>2004</v>
      </c>
      <c r="AA53" s="247" t="s">
        <v>726</v>
      </c>
      <c r="AB53" s="424" t="s">
        <v>726</v>
      </c>
      <c r="AC53" s="1076"/>
      <c r="AD53" s="923"/>
      <c r="AE53" s="923"/>
      <c r="AF53" s="424" t="s">
        <v>2004</v>
      </c>
      <c r="AG53" s="424" t="s">
        <v>726</v>
      </c>
      <c r="AH53" s="424" t="s">
        <v>726</v>
      </c>
      <c r="AI53" s="1076"/>
      <c r="AJ53" s="923"/>
      <c r="AK53" s="923"/>
      <c r="AL53" s="424" t="s">
        <v>2004</v>
      </c>
      <c r="AM53" s="424" t="s">
        <v>1991</v>
      </c>
      <c r="AN53" s="424" t="s">
        <v>726</v>
      </c>
      <c r="AO53" s="425" t="s">
        <v>2019</v>
      </c>
      <c r="AP53" s="923"/>
      <c r="AQ53" s="923"/>
      <c r="AR53" s="923"/>
      <c r="AS53" s="923"/>
    </row>
    <row r="54" spans="1:45" s="1089" customFormat="1" ht="11.25" customHeight="1">
      <c r="A54" s="923"/>
      <c r="B54" s="1449"/>
      <c r="C54" s="1464" t="s">
        <v>2020</v>
      </c>
      <c r="D54" s="1465"/>
      <c r="E54" s="1465"/>
      <c r="F54" s="1465"/>
      <c r="G54" s="1335" t="s">
        <v>2006</v>
      </c>
      <c r="H54" s="1335" t="s">
        <v>1935</v>
      </c>
      <c r="I54" s="1335" t="s">
        <v>1936</v>
      </c>
      <c r="J54" s="1465"/>
      <c r="K54" s="1465"/>
      <c r="L54" s="1465"/>
      <c r="M54" s="1335" t="s">
        <v>2006</v>
      </c>
      <c r="N54" s="1335" t="s">
        <v>1937</v>
      </c>
      <c r="O54" s="1335" t="s">
        <v>1936</v>
      </c>
      <c r="P54" s="1465"/>
      <c r="Q54" s="1465"/>
      <c r="R54" s="1465"/>
      <c r="S54" s="1335" t="s">
        <v>2006</v>
      </c>
      <c r="T54" s="1335" t="s">
        <v>1937</v>
      </c>
      <c r="U54" s="1335" t="s">
        <v>1936</v>
      </c>
      <c r="V54" s="1466" t="s">
        <v>978</v>
      </c>
      <c r="W54" s="1449"/>
      <c r="X54" s="1465"/>
      <c r="Y54" s="1465"/>
      <c r="Z54" s="1335" t="s">
        <v>2006</v>
      </c>
      <c r="AA54" s="1361" t="s">
        <v>1935</v>
      </c>
      <c r="AB54" s="1335" t="s">
        <v>1936</v>
      </c>
      <c r="AC54" s="1469"/>
      <c r="AD54" s="1465"/>
      <c r="AE54" s="1465"/>
      <c r="AF54" s="1335" t="s">
        <v>2006</v>
      </c>
      <c r="AG54" s="1335" t="s">
        <v>1937</v>
      </c>
      <c r="AH54" s="1335" t="s">
        <v>1936</v>
      </c>
      <c r="AI54" s="1469"/>
      <c r="AJ54" s="1465"/>
      <c r="AK54" s="1465"/>
      <c r="AL54" s="1335" t="s">
        <v>2006</v>
      </c>
      <c r="AM54" s="1335" t="s">
        <v>1937</v>
      </c>
      <c r="AN54" s="1335" t="s">
        <v>1936</v>
      </c>
      <c r="AO54" s="1466" t="s">
        <v>978</v>
      </c>
      <c r="AP54" s="923"/>
      <c r="AQ54" s="923"/>
      <c r="AR54" s="923"/>
      <c r="AS54" s="923"/>
    </row>
    <row r="55" spans="1:45" s="1089" customFormat="1" ht="11.25" customHeight="1">
      <c r="A55" s="923"/>
      <c r="B55" s="1059">
        <v>1</v>
      </c>
      <c r="C55" s="1103" t="s">
        <v>2021</v>
      </c>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23"/>
      <c r="AO55" s="923"/>
      <c r="AP55" s="1095"/>
      <c r="AQ55" s="923"/>
      <c r="AR55" s="923"/>
      <c r="AS55" s="923"/>
    </row>
    <row r="56" spans="1:45" s="1089" customFormat="1" ht="11.25" customHeight="1">
      <c r="A56" s="923"/>
      <c r="B56" s="1059">
        <v>2</v>
      </c>
      <c r="C56" s="1160" t="s">
        <v>1996</v>
      </c>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1095"/>
      <c r="AQ56" s="923"/>
      <c r="AR56" s="923"/>
      <c r="AS56" s="923"/>
    </row>
    <row r="57" spans="1:45" s="1089" customFormat="1" ht="11.25" customHeight="1">
      <c r="A57" s="923"/>
      <c r="B57" s="1059">
        <v>3</v>
      </c>
      <c r="C57" s="1152" t="s">
        <v>2022</v>
      </c>
      <c r="D57" s="923"/>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row>
    <row r="58" spans="1:45" s="1089" customFormat="1" ht="11.25" customHeight="1">
      <c r="A58" s="923"/>
      <c r="B58" s="1059">
        <v>4</v>
      </c>
      <c r="C58" s="1161" t="s">
        <v>2009</v>
      </c>
      <c r="D58" s="1162"/>
      <c r="E58" s="1162"/>
      <c r="F58" s="1162"/>
      <c r="G58" s="1162"/>
      <c r="H58" s="1162"/>
      <c r="I58" s="1163"/>
      <c r="J58" s="1163"/>
      <c r="K58" s="1163"/>
      <c r="L58" s="1163"/>
      <c r="M58" s="1163"/>
      <c r="N58" s="1163"/>
      <c r="O58" s="1162"/>
      <c r="P58" s="1162"/>
      <c r="Q58" s="1162"/>
      <c r="R58" s="1162"/>
      <c r="S58" s="1162"/>
      <c r="T58" s="1162"/>
      <c r="U58" s="1162"/>
      <c r="V58" s="1162"/>
      <c r="W58" s="1162"/>
      <c r="X58" s="1162"/>
      <c r="Y58" s="1162"/>
      <c r="Z58" s="1162"/>
      <c r="AA58" s="1162"/>
      <c r="AB58" s="1162"/>
      <c r="AC58" s="1162"/>
      <c r="AD58" s="1163"/>
      <c r="AE58" s="1163"/>
      <c r="AF58" s="1163"/>
      <c r="AG58" s="1163"/>
      <c r="AH58" s="1163"/>
      <c r="AI58" s="1163"/>
      <c r="AJ58" s="1162"/>
      <c r="AK58" s="1162"/>
      <c r="AL58" s="1162"/>
      <c r="AM58" s="1162"/>
      <c r="AN58" s="1162"/>
      <c r="AO58" s="1162"/>
      <c r="AP58" s="923"/>
      <c r="AQ58" s="923"/>
      <c r="AR58" s="923"/>
      <c r="AS58" s="923"/>
    </row>
    <row r="59" spans="1:45" s="1089" customFormat="1" ht="11.25" customHeight="1">
      <c r="A59" s="923"/>
      <c r="B59" s="1059">
        <v>5</v>
      </c>
      <c r="C59" s="1161" t="s">
        <v>1948</v>
      </c>
      <c r="D59" s="1162"/>
      <c r="E59" s="1162"/>
      <c r="F59" s="1162"/>
      <c r="G59" s="1162"/>
      <c r="H59" s="1162"/>
      <c r="I59" s="1163"/>
      <c r="J59" s="1163"/>
      <c r="K59" s="1163"/>
      <c r="L59" s="1163"/>
      <c r="M59" s="1163"/>
      <c r="N59" s="1163"/>
      <c r="O59" s="1162"/>
      <c r="P59" s="1162"/>
      <c r="Q59" s="1162"/>
      <c r="R59" s="1162"/>
      <c r="S59" s="1162"/>
      <c r="T59" s="1162"/>
      <c r="U59" s="1162"/>
      <c r="V59" s="1162"/>
      <c r="W59" s="1162"/>
      <c r="X59" s="1162"/>
      <c r="Y59" s="1162"/>
      <c r="Z59" s="1162"/>
      <c r="AA59" s="1162"/>
      <c r="AB59" s="1162"/>
      <c r="AC59" s="1162"/>
      <c r="AD59" s="1163"/>
      <c r="AE59" s="1163"/>
      <c r="AF59" s="1163"/>
      <c r="AG59" s="1163"/>
      <c r="AH59" s="1163"/>
      <c r="AI59" s="1163"/>
      <c r="AJ59" s="1162"/>
      <c r="AK59" s="1162"/>
      <c r="AL59" s="1162"/>
      <c r="AM59" s="1162"/>
      <c r="AN59" s="1162"/>
      <c r="AO59" s="1162"/>
      <c r="AP59" s="923"/>
      <c r="AQ59" s="923"/>
      <c r="AR59" s="923"/>
      <c r="AS59" s="923"/>
    </row>
    <row r="60" spans="1:45" s="1089" customFormat="1" ht="11.25" customHeight="1">
      <c r="A60" s="923"/>
      <c r="B60" s="1382">
        <v>5</v>
      </c>
      <c r="C60" s="1470" t="s">
        <v>2023</v>
      </c>
      <c r="D60" s="1465"/>
      <c r="E60" s="1465"/>
      <c r="F60" s="1465"/>
      <c r="G60" s="1465"/>
      <c r="H60" s="1465"/>
      <c r="I60" s="1465"/>
      <c r="J60" s="1465"/>
      <c r="K60" s="1465"/>
      <c r="L60" s="1465"/>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c r="AN60" s="1465"/>
      <c r="AO60" s="1465"/>
      <c r="AP60" s="923"/>
      <c r="AQ60" s="923"/>
      <c r="AR60" s="923"/>
      <c r="AS60" s="923"/>
    </row>
    <row r="61" spans="1:45" ht="11.25" customHeight="1">
      <c r="A61" s="1076"/>
      <c r="B61" s="1076"/>
      <c r="C61" s="1076"/>
      <c r="D61" s="1076"/>
      <c r="E61" s="1076"/>
      <c r="F61" s="1076"/>
      <c r="G61" s="1076"/>
      <c r="H61" s="1076"/>
      <c r="I61" s="1076"/>
      <c r="J61" s="1076"/>
      <c r="K61" s="1076"/>
      <c r="L61" s="1076"/>
      <c r="M61" s="1076"/>
      <c r="N61" s="1076"/>
      <c r="O61" s="1076"/>
      <c r="P61" s="1076"/>
      <c r="Q61" s="1076"/>
      <c r="R61" s="1076"/>
      <c r="S61" s="1076"/>
      <c r="T61" s="1076"/>
      <c r="U61" s="1076"/>
      <c r="V61" s="1076"/>
      <c r="W61" s="1076"/>
      <c r="X61" s="1076"/>
      <c r="Y61" s="1076"/>
      <c r="Z61" s="1076"/>
      <c r="AA61" s="1076"/>
      <c r="AB61" s="1076"/>
      <c r="AC61" s="1076"/>
      <c r="AD61" s="1076"/>
      <c r="AE61" s="1076"/>
      <c r="AF61" s="1076"/>
      <c r="AG61" s="1076"/>
      <c r="AH61" s="1076"/>
      <c r="AI61" s="1076"/>
      <c r="AJ61" s="1076"/>
      <c r="AK61" s="1076"/>
      <c r="AL61" s="1076"/>
      <c r="AM61" s="1076"/>
      <c r="AN61" s="1076"/>
      <c r="AO61" s="1076"/>
      <c r="AP61" s="1076"/>
      <c r="AQ61" s="1076"/>
      <c r="AR61" s="1076"/>
      <c r="AS61" s="1076"/>
    </row>
    <row r="62" spans="1:45" ht="11.25" customHeight="1">
      <c r="A62" s="1076"/>
      <c r="B62" s="1076"/>
      <c r="C62" s="1076"/>
      <c r="D62" s="1076"/>
      <c r="E62" s="1076"/>
      <c r="F62" s="1076"/>
      <c r="G62" s="1076"/>
      <c r="H62" s="1076"/>
      <c r="I62" s="1076"/>
      <c r="J62" s="1076"/>
      <c r="K62" s="1076"/>
      <c r="L62" s="1076"/>
      <c r="M62" s="1076"/>
      <c r="N62" s="1076"/>
      <c r="O62" s="1076"/>
      <c r="P62" s="1076"/>
      <c r="Q62" s="1076"/>
      <c r="R62" s="1076"/>
      <c r="S62" s="1076"/>
      <c r="T62" s="1076"/>
      <c r="U62" s="1076"/>
      <c r="V62" s="1076"/>
      <c r="W62" s="1076"/>
      <c r="X62" s="1076"/>
      <c r="Y62" s="1076"/>
      <c r="Z62" s="1076"/>
      <c r="AA62" s="1076"/>
      <c r="AB62" s="1076"/>
      <c r="AC62" s="1076"/>
      <c r="AD62" s="1076"/>
      <c r="AE62" s="1076"/>
      <c r="AF62" s="1076"/>
      <c r="AG62" s="1076"/>
      <c r="AH62" s="1076"/>
      <c r="AI62" s="1076"/>
      <c r="AJ62" s="1076"/>
      <c r="AK62" s="1076"/>
      <c r="AL62" s="1076"/>
      <c r="AM62" s="1076"/>
      <c r="AN62" s="1076"/>
      <c r="AO62" s="1076"/>
      <c r="AP62" s="1076"/>
      <c r="AQ62" s="1076"/>
      <c r="AR62" s="1076"/>
      <c r="AS62" s="1076"/>
    </row>
    <row r="63" spans="1:45" ht="15.75" customHeight="1">
      <c r="A63" s="1076"/>
      <c r="B63" s="1096" t="s">
        <v>2024</v>
      </c>
      <c r="C63" s="1076"/>
      <c r="D63" s="1076"/>
      <c r="E63" s="1076"/>
      <c r="F63" s="1076"/>
      <c r="G63" s="1076"/>
      <c r="H63" s="1076"/>
      <c r="I63" s="1076"/>
      <c r="J63" s="1076"/>
      <c r="K63" s="1076"/>
      <c r="L63" s="1076"/>
      <c r="M63" s="1076"/>
      <c r="N63" s="1076"/>
      <c r="O63" s="1076"/>
      <c r="P63" s="1076"/>
      <c r="Q63" s="1076"/>
      <c r="R63" s="1076"/>
      <c r="S63" s="1076"/>
      <c r="T63" s="1076"/>
      <c r="U63" s="1076"/>
      <c r="V63" s="1076"/>
      <c r="W63" s="1076"/>
      <c r="X63" s="1076"/>
      <c r="Y63" s="1076"/>
      <c r="Z63" s="1076"/>
      <c r="AA63" s="1076"/>
      <c r="AB63" s="1076"/>
      <c r="AC63" s="1076"/>
      <c r="AD63" s="1076"/>
      <c r="AE63" s="1076"/>
      <c r="AF63" s="1076"/>
      <c r="AG63" s="1076"/>
      <c r="AH63" s="1076"/>
      <c r="AI63" s="1076"/>
      <c r="AJ63" s="1076"/>
      <c r="AK63" s="1076"/>
      <c r="AL63" s="1076"/>
      <c r="AM63" s="1076"/>
      <c r="AN63" s="1076"/>
      <c r="AO63" s="1076"/>
      <c r="AP63" s="1076"/>
      <c r="AQ63" s="1076"/>
      <c r="AR63" s="1076"/>
      <c r="AS63" s="1076"/>
    </row>
    <row r="64" spans="1:45" ht="11.25" customHeight="1">
      <c r="A64" s="1076"/>
      <c r="B64" s="1096"/>
      <c r="C64" s="1076"/>
      <c r="D64" s="1076"/>
      <c r="E64" s="1076"/>
      <c r="F64" s="1076"/>
      <c r="G64" s="1076"/>
      <c r="H64" s="1076"/>
      <c r="I64" s="1076"/>
      <c r="J64" s="1076"/>
      <c r="K64" s="1076"/>
      <c r="L64" s="1076"/>
      <c r="M64" s="1076"/>
      <c r="N64" s="1076"/>
      <c r="O64" s="1076"/>
      <c r="P64" s="1076"/>
      <c r="Q64" s="1076"/>
      <c r="R64" s="1076"/>
      <c r="S64" s="1076"/>
      <c r="T64" s="1076"/>
      <c r="U64" s="1076"/>
      <c r="V64" s="1076"/>
      <c r="W64" s="1076"/>
      <c r="X64" s="1076"/>
      <c r="Y64" s="1076"/>
      <c r="Z64" s="1076"/>
      <c r="AA64" s="1076"/>
      <c r="AB64" s="1076"/>
      <c r="AC64" s="1076"/>
      <c r="AD64" s="1076"/>
      <c r="AE64" s="1076"/>
      <c r="AF64" s="1076"/>
      <c r="AG64" s="1076"/>
      <c r="AH64" s="1076"/>
      <c r="AI64" s="1076"/>
      <c r="AJ64" s="1076"/>
      <c r="AK64" s="1076"/>
      <c r="AL64" s="1076"/>
      <c r="AM64" s="1076"/>
      <c r="AN64" s="1076"/>
      <c r="AO64" s="1076"/>
      <c r="AP64" s="1076"/>
      <c r="AQ64" s="1076"/>
      <c r="AR64" s="1076"/>
      <c r="AS64" s="1076"/>
    </row>
    <row r="65" spans="1:45" ht="15.75" customHeight="1">
      <c r="A65" s="1076"/>
      <c r="B65" s="1096"/>
      <c r="C65" s="1076"/>
      <c r="D65" s="1076"/>
      <c r="E65" s="1076"/>
      <c r="F65" s="1076"/>
      <c r="G65" s="1076"/>
      <c r="H65" s="1076"/>
      <c r="I65" s="1076"/>
      <c r="J65" s="1076"/>
      <c r="K65" s="1076"/>
      <c r="L65" s="1076"/>
      <c r="M65" s="1076"/>
      <c r="N65" s="1076"/>
      <c r="O65" s="1076"/>
      <c r="P65" s="1076"/>
      <c r="Q65" s="1076"/>
      <c r="R65" s="1076"/>
      <c r="S65" s="1076"/>
      <c r="T65" s="1076"/>
      <c r="U65" s="1076"/>
      <c r="V65" s="1076"/>
      <c r="W65" s="1076"/>
      <c r="X65" s="1076"/>
      <c r="Y65" s="1076"/>
      <c r="Z65" s="1076"/>
      <c r="AA65" s="1076"/>
      <c r="AB65" s="1076"/>
      <c r="AC65" s="1076"/>
      <c r="AD65" s="1076"/>
      <c r="AE65" s="1076"/>
      <c r="AF65" s="1076"/>
      <c r="AG65" s="1076"/>
      <c r="AH65" s="1076"/>
      <c r="AI65" s="1076"/>
      <c r="AJ65" s="1076"/>
      <c r="AK65" s="1076"/>
      <c r="AL65" s="1076"/>
      <c r="AM65" s="1076"/>
      <c r="AN65" s="1076"/>
      <c r="AO65" s="1076"/>
      <c r="AP65" s="1076"/>
      <c r="AQ65" s="1076"/>
      <c r="AR65" s="1076"/>
      <c r="AS65" s="1076"/>
    </row>
    <row r="66" spans="1:45" ht="11.25" customHeight="1">
      <c r="A66" s="1076"/>
      <c r="B66" s="1076"/>
      <c r="C66" s="1076"/>
      <c r="D66" s="1076"/>
      <c r="E66" s="1076"/>
      <c r="F66" s="247" t="s">
        <v>1920</v>
      </c>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076"/>
      <c r="AM66" s="1076"/>
      <c r="AN66" s="1076"/>
      <c r="AO66" s="1076"/>
      <c r="AP66" s="1076"/>
      <c r="AQ66" s="1076"/>
      <c r="AR66" s="1076"/>
      <c r="AS66" s="1076"/>
    </row>
    <row r="67" spans="1:45" s="6" customFormat="1" ht="11.25" customHeight="1">
      <c r="A67" s="25"/>
      <c r="B67" s="30"/>
      <c r="C67" s="783" t="s">
        <v>2025</v>
      </c>
      <c r="D67" s="247" t="s">
        <v>2026</v>
      </c>
      <c r="E67" s="247" t="s">
        <v>498</v>
      </c>
      <c r="F67" s="247" t="s">
        <v>2027</v>
      </c>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45" s="6" customFormat="1" ht="11.25" customHeight="1">
      <c r="A68" s="25"/>
      <c r="B68" s="1456"/>
      <c r="C68" s="1469" t="s">
        <v>2028</v>
      </c>
      <c r="D68" s="1361" t="s">
        <v>2029</v>
      </c>
      <c r="E68" s="1361" t="s">
        <v>2030</v>
      </c>
      <c r="F68" s="1361" t="s">
        <v>2031</v>
      </c>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45" s="6" customFormat="1" ht="11.25" customHeight="1">
      <c r="A69" s="25"/>
      <c r="B69" s="1164"/>
      <c r="C69" s="936" t="s">
        <v>2032</v>
      </c>
      <c r="D69" s="936"/>
      <c r="E69" s="936"/>
      <c r="F69" s="936"/>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45" s="6" customFormat="1" ht="11.25" customHeight="1">
      <c r="A70" s="25"/>
      <c r="B70" s="1471"/>
      <c r="C70" s="1456" t="s">
        <v>2033</v>
      </c>
      <c r="D70" s="1456"/>
      <c r="E70" s="1456"/>
      <c r="F70" s="1456"/>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45" ht="6" customHeight="1">
      <c r="A71" s="1076"/>
      <c r="B71" s="1076"/>
      <c r="C71" s="1076"/>
      <c r="D71" s="1076"/>
      <c r="E71" s="1076"/>
      <c r="F71" s="1076"/>
      <c r="G71" s="1076"/>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row>
    <row r="72" spans="1:45" ht="11.25" customHeight="1">
      <c r="A72" s="1076"/>
      <c r="B72" s="1076"/>
      <c r="C72" s="1076"/>
      <c r="D72" s="1076"/>
      <c r="E72" s="1076"/>
      <c r="F72" s="1076"/>
      <c r="G72" s="1076"/>
      <c r="H72" s="1076"/>
      <c r="I72" s="1076"/>
      <c r="J72" s="1076"/>
      <c r="K72" s="1076"/>
      <c r="L72" s="1076"/>
      <c r="M72" s="1076"/>
      <c r="N72" s="1076"/>
      <c r="O72" s="1076"/>
      <c r="P72" s="1076"/>
      <c r="Q72" s="1076"/>
      <c r="R72" s="1076"/>
      <c r="S72" s="1076"/>
      <c r="T72" s="1076"/>
      <c r="U72" s="1076"/>
      <c r="V72" s="1076"/>
      <c r="W72" s="1076"/>
      <c r="X72" s="1076"/>
      <c r="Y72" s="1076"/>
      <c r="Z72" s="1076"/>
      <c r="AA72" s="1076"/>
      <c r="AB72" s="1076"/>
      <c r="AC72" s="1076"/>
      <c r="AD72" s="1076"/>
      <c r="AE72" s="1076"/>
      <c r="AF72" s="1076"/>
      <c r="AG72" s="1076"/>
      <c r="AH72" s="1076"/>
      <c r="AI72" s="1076"/>
      <c r="AJ72" s="1076"/>
      <c r="AK72" s="1076"/>
      <c r="AL72" s="1076"/>
      <c r="AM72" s="1076"/>
      <c r="AN72" s="1076"/>
      <c r="AO72" s="1076"/>
      <c r="AP72" s="1076"/>
      <c r="AQ72" s="1076"/>
      <c r="AR72" s="1076"/>
      <c r="AS72" s="1076"/>
    </row>
    <row r="73" spans="1:45" ht="11.25" customHeight="1">
      <c r="A73" s="1076"/>
      <c r="B73" s="1076"/>
      <c r="C73" s="1076"/>
      <c r="D73" s="1076"/>
      <c r="E73" s="1076"/>
      <c r="F73" s="1076"/>
      <c r="G73" s="1076"/>
      <c r="H73" s="1076"/>
      <c r="I73" s="1076"/>
      <c r="J73" s="1076"/>
      <c r="K73" s="1076"/>
      <c r="L73" s="1076"/>
      <c r="M73" s="1076"/>
      <c r="N73" s="1076"/>
      <c r="O73" s="1076"/>
      <c r="P73" s="1076"/>
      <c r="Q73" s="1076"/>
      <c r="R73" s="1076"/>
      <c r="S73" s="1076"/>
      <c r="T73" s="1076"/>
      <c r="U73" s="1076"/>
      <c r="V73" s="1076"/>
      <c r="W73" s="1076"/>
      <c r="X73" s="1076"/>
      <c r="Y73" s="1076"/>
      <c r="Z73" s="1076"/>
      <c r="AA73" s="1076"/>
      <c r="AB73" s="1076"/>
      <c r="AC73" s="1076"/>
      <c r="AD73" s="1076"/>
      <c r="AE73" s="1076"/>
      <c r="AF73" s="1076"/>
      <c r="AG73" s="1076"/>
      <c r="AH73" s="1076"/>
      <c r="AI73" s="1076"/>
      <c r="AJ73" s="1076"/>
      <c r="AK73" s="1076"/>
      <c r="AL73" s="1076"/>
      <c r="AM73" s="1076"/>
      <c r="AN73" s="1076"/>
      <c r="AO73" s="1076"/>
      <c r="AP73" s="1076"/>
      <c r="AQ73" s="1076"/>
      <c r="AR73" s="1076"/>
      <c r="AS73" s="1076"/>
    </row>
    <row r="74" spans="1:45" ht="11.25" customHeight="1">
      <c r="A74" s="1076"/>
      <c r="B74" s="1076"/>
      <c r="C74" s="1076"/>
      <c r="D74" s="1076"/>
      <c r="E74" s="1076"/>
      <c r="F74" s="1076"/>
      <c r="G74" s="1076"/>
      <c r="H74" s="1076"/>
      <c r="I74" s="1076"/>
      <c r="J74" s="1076"/>
      <c r="K74" s="1076"/>
      <c r="L74" s="1076"/>
      <c r="M74" s="1076"/>
      <c r="N74" s="1076"/>
      <c r="O74" s="1076"/>
      <c r="P74" s="1076"/>
      <c r="Q74" s="1076"/>
      <c r="R74" s="1076"/>
      <c r="S74" s="1076"/>
      <c r="T74" s="1076"/>
      <c r="U74" s="1076"/>
      <c r="V74" s="1076"/>
      <c r="W74" s="1076"/>
      <c r="X74" s="1076"/>
      <c r="Y74" s="1076"/>
      <c r="Z74" s="1076"/>
      <c r="AA74" s="1076"/>
      <c r="AB74" s="1076"/>
      <c r="AC74" s="1076"/>
      <c r="AD74" s="1076"/>
      <c r="AE74" s="1076"/>
      <c r="AF74" s="1076"/>
      <c r="AG74" s="1076"/>
      <c r="AH74" s="1076"/>
      <c r="AI74" s="1076"/>
      <c r="AJ74" s="1076"/>
      <c r="AK74" s="1076"/>
      <c r="AL74" s="1076"/>
      <c r="AM74" s="1076"/>
      <c r="AN74" s="1076"/>
      <c r="AO74" s="1076"/>
      <c r="AP74" s="1076"/>
      <c r="AQ74" s="1076"/>
      <c r="AR74" s="1076"/>
      <c r="AS74" s="1076"/>
    </row>
    <row r="75" spans="1:45" ht="11.25" customHeight="1">
      <c r="A75" s="1076"/>
      <c r="B75" s="1076"/>
      <c r="C75" s="1076"/>
      <c r="D75" s="1076"/>
      <c r="E75" s="1076"/>
      <c r="F75" s="1076"/>
      <c r="G75" s="1076"/>
      <c r="H75" s="1076"/>
      <c r="I75" s="1076"/>
      <c r="J75" s="1076"/>
      <c r="K75" s="1076"/>
      <c r="L75" s="1076"/>
      <c r="M75" s="1076"/>
      <c r="N75" s="1076"/>
      <c r="O75" s="1076"/>
      <c r="P75" s="1076"/>
      <c r="Q75" s="1076"/>
      <c r="R75" s="1076"/>
      <c r="S75" s="1076"/>
      <c r="T75" s="1076"/>
      <c r="U75" s="1076"/>
      <c r="V75" s="1076"/>
      <c r="W75" s="1076"/>
      <c r="X75" s="1076"/>
      <c r="Y75" s="1076"/>
      <c r="Z75" s="1076"/>
      <c r="AA75" s="1076"/>
      <c r="AB75" s="1076"/>
      <c r="AC75" s="1076"/>
      <c r="AD75" s="1076"/>
      <c r="AE75" s="1076"/>
      <c r="AF75" s="1076"/>
      <c r="AG75" s="1076"/>
      <c r="AH75" s="1076"/>
      <c r="AI75" s="1076"/>
      <c r="AJ75" s="1076"/>
      <c r="AK75" s="1076"/>
      <c r="AL75" s="1076"/>
      <c r="AM75" s="1076"/>
      <c r="AN75" s="1076"/>
      <c r="AO75" s="1076"/>
      <c r="AP75" s="1076"/>
      <c r="AQ75" s="1076"/>
      <c r="AR75" s="1076"/>
      <c r="AS75" s="1076"/>
    </row>
    <row r="76" spans="1:45" ht="11.25" customHeight="1">
      <c r="A76" s="1076"/>
      <c r="B76" s="1076"/>
      <c r="C76" s="1076"/>
      <c r="D76" s="1076"/>
      <c r="E76" s="1076"/>
      <c r="F76" s="1076"/>
      <c r="G76" s="1076"/>
      <c r="H76" s="1076"/>
      <c r="I76" s="1076"/>
      <c r="J76" s="1076"/>
      <c r="K76" s="1076"/>
      <c r="L76" s="1076"/>
      <c r="M76" s="1076"/>
      <c r="N76" s="1076"/>
      <c r="O76" s="1076"/>
      <c r="P76" s="1076"/>
      <c r="Q76" s="1076"/>
      <c r="R76" s="1076"/>
      <c r="S76" s="1076"/>
      <c r="T76" s="1076"/>
      <c r="U76" s="1076"/>
      <c r="V76" s="1076"/>
      <c r="W76" s="1076"/>
      <c r="X76" s="1076"/>
      <c r="Y76" s="1076"/>
      <c r="Z76" s="1076"/>
      <c r="AA76" s="1076"/>
      <c r="AB76" s="1076"/>
      <c r="AC76" s="1076"/>
      <c r="AD76" s="1076"/>
      <c r="AE76" s="1076"/>
      <c r="AF76" s="1076"/>
      <c r="AG76" s="1076"/>
      <c r="AH76" s="1076"/>
      <c r="AI76" s="1076"/>
      <c r="AJ76" s="1076"/>
      <c r="AK76" s="1076"/>
      <c r="AL76" s="1076"/>
      <c r="AM76" s="1076"/>
      <c r="AN76" s="1076"/>
      <c r="AO76" s="1076"/>
      <c r="AP76" s="1076"/>
      <c r="AQ76" s="1076"/>
      <c r="AR76" s="1076"/>
      <c r="AS76" s="1076"/>
    </row>
    <row r="77" spans="1:45" ht="11.25" customHeight="1">
      <c r="A77" s="1076"/>
      <c r="B77" s="1076"/>
      <c r="C77" s="1076"/>
      <c r="D77" s="1076"/>
      <c r="E77" s="1076"/>
      <c r="F77" s="1076"/>
      <c r="G77" s="1076"/>
      <c r="H77" s="1076"/>
      <c r="I77" s="1076"/>
      <c r="J77" s="1076"/>
      <c r="K77" s="1076"/>
      <c r="L77" s="1076"/>
      <c r="M77" s="1076"/>
      <c r="N77" s="1076"/>
      <c r="O77" s="1076"/>
      <c r="P77" s="1076"/>
      <c r="Q77" s="1076"/>
      <c r="R77" s="1076"/>
      <c r="S77" s="1076"/>
      <c r="T77" s="1076"/>
      <c r="U77" s="1076"/>
      <c r="V77" s="1076"/>
      <c r="W77" s="1076"/>
      <c r="X77" s="1076"/>
      <c r="Y77" s="1076"/>
      <c r="Z77" s="1076"/>
      <c r="AA77" s="1076"/>
      <c r="AB77" s="1076"/>
      <c r="AC77" s="1076"/>
      <c r="AD77" s="1076"/>
      <c r="AE77" s="1076"/>
      <c r="AF77" s="1076"/>
      <c r="AG77" s="1076"/>
      <c r="AH77" s="1076"/>
      <c r="AI77" s="1076"/>
      <c r="AJ77" s="1076"/>
      <c r="AK77" s="1076"/>
      <c r="AL77" s="1076"/>
      <c r="AM77" s="1076"/>
      <c r="AN77" s="1076"/>
      <c r="AO77" s="1076"/>
      <c r="AP77" s="1076"/>
      <c r="AQ77" s="1076"/>
      <c r="AR77" s="1076"/>
      <c r="AS77" s="1076"/>
    </row>
    <row r="78" spans="1:45" ht="11.25" customHeight="1">
      <c r="A78" s="1076"/>
      <c r="B78" s="1076"/>
      <c r="C78" s="1076"/>
      <c r="D78" s="1076"/>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6"/>
      <c r="AR78" s="1076"/>
      <c r="AS78" s="1076"/>
    </row>
    <row r="79" spans="1:45" ht="11.25" customHeight="1">
      <c r="A79" s="1076"/>
      <c r="B79" s="1076"/>
      <c r="C79" s="1076"/>
      <c r="D79" s="1076"/>
      <c r="E79" s="1076"/>
      <c r="F79" s="1076"/>
      <c r="G79" s="1076"/>
      <c r="H79" s="1076"/>
      <c r="I79" s="1076"/>
      <c r="J79" s="1076"/>
      <c r="K79" s="1076"/>
      <c r="L79" s="1076"/>
      <c r="M79" s="1076"/>
      <c r="N79" s="1076"/>
      <c r="O79" s="1076"/>
      <c r="P79" s="1076"/>
      <c r="Q79" s="1076"/>
      <c r="R79" s="1076"/>
      <c r="S79" s="1076"/>
      <c r="T79" s="1076"/>
      <c r="U79" s="1076"/>
      <c r="V79" s="1076"/>
      <c r="W79" s="1076"/>
      <c r="X79" s="1076"/>
      <c r="Y79" s="1076"/>
      <c r="Z79" s="1076"/>
      <c r="AA79" s="1076"/>
      <c r="AB79" s="1076"/>
      <c r="AC79" s="1076"/>
      <c r="AD79" s="1076"/>
      <c r="AE79" s="1076"/>
      <c r="AF79" s="1076"/>
      <c r="AG79" s="1076"/>
      <c r="AH79" s="1076"/>
      <c r="AI79" s="1076"/>
      <c r="AJ79" s="1076"/>
      <c r="AK79" s="1076"/>
      <c r="AL79" s="1076"/>
      <c r="AM79" s="1076"/>
      <c r="AN79" s="1076"/>
      <c r="AO79" s="1076"/>
      <c r="AP79" s="1076"/>
      <c r="AQ79" s="1076"/>
      <c r="AR79" s="1076"/>
      <c r="AS79" s="1076"/>
    </row>
    <row r="80" spans="1:45" ht="11.25" customHeight="1">
      <c r="A80" s="1076"/>
      <c r="B80" s="1076"/>
      <c r="C80" s="1076"/>
      <c r="D80" s="1076"/>
      <c r="E80" s="1076"/>
      <c r="F80" s="1076"/>
      <c r="G80" s="1076"/>
      <c r="H80" s="1076"/>
      <c r="I80" s="1076"/>
      <c r="J80" s="1076"/>
      <c r="K80" s="1076"/>
      <c r="L80" s="1076"/>
      <c r="M80" s="1076"/>
      <c r="N80" s="1076"/>
      <c r="O80" s="1076"/>
      <c r="P80" s="1076"/>
      <c r="Q80" s="1076"/>
      <c r="R80" s="1076"/>
      <c r="S80" s="1076"/>
      <c r="T80" s="1076"/>
      <c r="U80" s="1076"/>
      <c r="V80" s="1076"/>
      <c r="W80" s="1076"/>
      <c r="X80" s="1076"/>
      <c r="Y80" s="1076"/>
      <c r="Z80" s="1076"/>
      <c r="AA80" s="1076"/>
      <c r="AB80" s="1076"/>
      <c r="AC80" s="1076"/>
      <c r="AD80" s="1076"/>
      <c r="AE80" s="1076"/>
      <c r="AF80" s="1076"/>
      <c r="AG80" s="1076"/>
      <c r="AH80" s="1076"/>
      <c r="AI80" s="1076"/>
      <c r="AJ80" s="1076"/>
      <c r="AK80" s="1076"/>
      <c r="AL80" s="1076"/>
      <c r="AM80" s="1076"/>
      <c r="AN80" s="1076"/>
      <c r="AO80" s="1076"/>
      <c r="AP80" s="1076"/>
      <c r="AQ80" s="1076"/>
      <c r="AR80" s="1076"/>
      <c r="AS80" s="1076"/>
    </row>
    <row r="81" spans="1:45" ht="11.25" customHeight="1">
      <c r="A81" s="1076"/>
      <c r="B81" s="1076"/>
      <c r="C81" s="1076"/>
      <c r="D81" s="1076"/>
      <c r="E81" s="1076"/>
      <c r="F81" s="1076"/>
      <c r="G81" s="1076"/>
      <c r="H81" s="1076"/>
      <c r="I81" s="1076"/>
      <c r="J81" s="1076"/>
      <c r="K81" s="1076"/>
      <c r="L81" s="1076"/>
      <c r="M81" s="1076"/>
      <c r="N81" s="1076"/>
      <c r="O81" s="1076"/>
      <c r="P81" s="1076"/>
      <c r="Q81" s="1076"/>
      <c r="R81" s="1076"/>
      <c r="S81" s="1076"/>
      <c r="T81" s="1076"/>
      <c r="U81" s="1076"/>
      <c r="V81" s="1076"/>
      <c r="W81" s="1076"/>
      <c r="X81" s="1076"/>
      <c r="Y81" s="1076"/>
      <c r="Z81" s="1076"/>
      <c r="AA81" s="1076"/>
      <c r="AB81" s="1076"/>
      <c r="AC81" s="1076"/>
      <c r="AD81" s="1076"/>
      <c r="AE81" s="1076"/>
      <c r="AF81" s="1076"/>
      <c r="AG81" s="1076"/>
      <c r="AH81" s="1076"/>
      <c r="AI81" s="1076"/>
      <c r="AJ81" s="1076"/>
      <c r="AK81" s="1076"/>
      <c r="AL81" s="1076"/>
      <c r="AM81" s="1076"/>
      <c r="AN81" s="1076"/>
      <c r="AO81" s="1076"/>
      <c r="AP81" s="1076"/>
      <c r="AQ81" s="1076"/>
      <c r="AR81" s="1076"/>
      <c r="AS81" s="1076"/>
    </row>
    <row r="82" spans="1:45" ht="11.25" customHeight="1">
      <c r="A82" s="1076"/>
      <c r="B82" s="1076"/>
      <c r="C82" s="1076"/>
      <c r="D82" s="1076"/>
      <c r="E82" s="1076"/>
      <c r="F82" s="1076"/>
      <c r="G82" s="1076"/>
      <c r="H82" s="1076"/>
      <c r="I82" s="1076"/>
      <c r="J82" s="1076"/>
      <c r="K82" s="1076"/>
      <c r="L82" s="1076"/>
      <c r="M82" s="1076"/>
      <c r="N82" s="1076"/>
      <c r="O82" s="1076"/>
      <c r="P82" s="1076"/>
      <c r="Q82" s="1076"/>
      <c r="R82" s="1076"/>
      <c r="S82" s="1076"/>
      <c r="T82" s="1076"/>
      <c r="U82" s="1076"/>
      <c r="V82" s="1076"/>
      <c r="W82" s="1076"/>
      <c r="X82" s="1076"/>
      <c r="Y82" s="1076"/>
      <c r="Z82" s="1076"/>
      <c r="AA82" s="1076"/>
      <c r="AB82" s="1076"/>
      <c r="AC82" s="1076"/>
      <c r="AD82" s="1076"/>
      <c r="AE82" s="1076"/>
      <c r="AF82" s="1076"/>
      <c r="AG82" s="1076"/>
      <c r="AH82" s="1076"/>
      <c r="AI82" s="1076"/>
      <c r="AJ82" s="1076"/>
      <c r="AK82" s="1076"/>
      <c r="AL82" s="1076"/>
      <c r="AM82" s="1076"/>
      <c r="AN82" s="1076"/>
      <c r="AO82" s="1076"/>
      <c r="AP82" s="1076"/>
      <c r="AQ82" s="1076"/>
      <c r="AR82" s="1076"/>
      <c r="AS82" s="1076"/>
    </row>
    <row r="83" spans="1:45" ht="11.25" customHeight="1">
      <c r="A83" s="1076"/>
      <c r="B83" s="1076"/>
      <c r="C83" s="1076"/>
      <c r="D83" s="1076"/>
      <c r="E83" s="1076"/>
      <c r="F83" s="1076"/>
      <c r="G83" s="1076"/>
      <c r="H83" s="1076"/>
      <c r="I83" s="1076"/>
      <c r="J83" s="1076"/>
      <c r="K83" s="1076"/>
      <c r="L83" s="1076"/>
      <c r="M83" s="1076"/>
      <c r="N83" s="1076"/>
      <c r="O83" s="1076"/>
      <c r="P83" s="1076"/>
      <c r="Q83" s="1076"/>
      <c r="R83" s="1076"/>
      <c r="S83" s="1076"/>
      <c r="T83" s="1076"/>
      <c r="U83" s="1076"/>
      <c r="V83" s="1076"/>
      <c r="W83" s="1076"/>
      <c r="X83" s="1076"/>
      <c r="Y83" s="1076"/>
      <c r="Z83" s="1076"/>
      <c r="AA83" s="1076"/>
      <c r="AB83" s="1076"/>
      <c r="AC83" s="1076"/>
      <c r="AD83" s="1076"/>
      <c r="AE83" s="1076"/>
      <c r="AF83" s="1076"/>
      <c r="AG83" s="1076"/>
      <c r="AH83" s="1076"/>
      <c r="AI83" s="1076"/>
      <c r="AJ83" s="1076"/>
      <c r="AK83" s="1076"/>
      <c r="AL83" s="1076"/>
      <c r="AM83" s="1076"/>
      <c r="AN83" s="1076"/>
      <c r="AO83" s="1076"/>
      <c r="AP83" s="1076"/>
      <c r="AQ83" s="1076"/>
      <c r="AR83" s="1076"/>
      <c r="AS83" s="1076"/>
    </row>
    <row r="84" spans="1:45" ht="11.25" customHeight="1">
      <c r="A84" s="1076"/>
      <c r="B84" s="1076"/>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6"/>
      <c r="Y84" s="1076"/>
      <c r="Z84" s="1076"/>
      <c r="AA84" s="1076"/>
      <c r="AB84" s="1076"/>
      <c r="AC84" s="1076"/>
      <c r="AD84" s="1076"/>
      <c r="AE84" s="1076"/>
      <c r="AF84" s="1076"/>
      <c r="AG84" s="1076"/>
      <c r="AH84" s="1076"/>
      <c r="AI84" s="1076"/>
      <c r="AJ84" s="1076"/>
      <c r="AK84" s="1076"/>
      <c r="AL84" s="1076"/>
      <c r="AM84" s="1076"/>
      <c r="AN84" s="1076"/>
      <c r="AO84" s="1076"/>
      <c r="AP84" s="1076"/>
      <c r="AQ84" s="1076"/>
      <c r="AR84" s="1076"/>
      <c r="AS84" s="1076"/>
    </row>
    <row r="85" spans="1:45" ht="11.25" customHeight="1">
      <c r="A85" s="1076"/>
      <c r="B85" s="1076"/>
      <c r="C85" s="1076"/>
      <c r="D85" s="1076"/>
      <c r="E85" s="1076"/>
      <c r="F85" s="1076"/>
      <c r="G85" s="1076"/>
      <c r="H85" s="1076"/>
      <c r="I85" s="1076"/>
      <c r="J85" s="1076"/>
      <c r="K85" s="1076"/>
      <c r="L85" s="1076"/>
      <c r="M85" s="1076"/>
      <c r="N85" s="1076"/>
      <c r="O85" s="1076"/>
      <c r="P85" s="1076"/>
      <c r="Q85" s="1076"/>
      <c r="R85" s="1076"/>
      <c r="S85" s="1076"/>
      <c r="T85" s="1076"/>
      <c r="U85" s="1076"/>
      <c r="V85" s="1076"/>
      <c r="W85" s="1076"/>
      <c r="X85" s="1076"/>
      <c r="Y85" s="1076"/>
      <c r="Z85" s="1076"/>
      <c r="AA85" s="1076"/>
      <c r="AB85" s="1076"/>
      <c r="AC85" s="1076"/>
      <c r="AD85" s="1076"/>
      <c r="AE85" s="1076"/>
      <c r="AF85" s="1076"/>
      <c r="AG85" s="1076"/>
      <c r="AH85" s="1076"/>
      <c r="AI85" s="1076"/>
      <c r="AJ85" s="1076"/>
      <c r="AK85" s="1076"/>
      <c r="AL85" s="1076"/>
      <c r="AM85" s="1076"/>
      <c r="AN85" s="1076"/>
      <c r="AO85" s="1076"/>
      <c r="AP85" s="1076"/>
      <c r="AQ85" s="1076"/>
      <c r="AR85" s="1076"/>
      <c r="AS85" s="1076"/>
    </row>
    <row r="86" spans="1:45" ht="11.25" customHeight="1">
      <c r="A86" s="1076"/>
      <c r="B86" s="1076"/>
      <c r="C86" s="1076"/>
      <c r="D86" s="1076"/>
      <c r="E86" s="1076"/>
      <c r="F86" s="1076"/>
      <c r="G86" s="1076"/>
      <c r="H86" s="1076"/>
      <c r="I86" s="1076"/>
      <c r="J86" s="1076"/>
      <c r="K86" s="1076"/>
      <c r="L86" s="1076"/>
      <c r="M86" s="1076"/>
      <c r="N86" s="1076"/>
      <c r="O86" s="1076"/>
      <c r="P86" s="1076"/>
      <c r="Q86" s="1076"/>
      <c r="R86" s="1076"/>
      <c r="S86" s="1076"/>
      <c r="T86" s="1076"/>
      <c r="U86" s="1076"/>
      <c r="V86" s="1076"/>
      <c r="W86" s="1076"/>
      <c r="X86" s="1076"/>
      <c r="Y86" s="1076"/>
      <c r="Z86" s="1076"/>
      <c r="AA86" s="1076"/>
      <c r="AB86" s="1076"/>
      <c r="AC86" s="1076"/>
      <c r="AD86" s="1076"/>
      <c r="AE86" s="1076"/>
      <c r="AF86" s="1076"/>
      <c r="AG86" s="1076"/>
      <c r="AH86" s="1076"/>
      <c r="AI86" s="1076"/>
      <c r="AJ86" s="1076"/>
      <c r="AK86" s="1076"/>
      <c r="AL86" s="1076"/>
      <c r="AM86" s="1076"/>
      <c r="AN86" s="1076"/>
      <c r="AO86" s="1076"/>
      <c r="AP86" s="1076"/>
      <c r="AQ86" s="1076"/>
      <c r="AR86" s="1076"/>
      <c r="AS86" s="1076"/>
    </row>
    <row r="87" spans="1:45" ht="11.25" customHeight="1">
      <c r="A87" s="1076"/>
      <c r="B87" s="1076"/>
      <c r="C87" s="1076"/>
      <c r="D87" s="1076"/>
      <c r="E87" s="1076"/>
      <c r="F87" s="1076"/>
      <c r="G87" s="1076"/>
      <c r="H87" s="1076"/>
      <c r="I87" s="1076"/>
      <c r="J87" s="1076"/>
      <c r="K87" s="1076"/>
      <c r="L87" s="1076"/>
      <c r="M87" s="1076"/>
      <c r="N87" s="1076"/>
      <c r="O87" s="1076"/>
      <c r="P87" s="1076"/>
      <c r="Q87" s="1076"/>
      <c r="R87" s="1076"/>
      <c r="S87" s="1076"/>
      <c r="T87" s="1076"/>
      <c r="U87" s="1076"/>
      <c r="V87" s="1076"/>
      <c r="W87" s="1076"/>
      <c r="X87" s="1076"/>
      <c r="Y87" s="1076"/>
      <c r="Z87" s="1076"/>
      <c r="AA87" s="1076"/>
      <c r="AB87" s="1076"/>
      <c r="AC87" s="1076"/>
      <c r="AD87" s="1076"/>
      <c r="AE87" s="1076"/>
      <c r="AF87" s="1076"/>
      <c r="AG87" s="1076"/>
      <c r="AH87" s="1076"/>
      <c r="AI87" s="1076"/>
      <c r="AJ87" s="1076"/>
      <c r="AK87" s="1076"/>
      <c r="AL87" s="1076"/>
      <c r="AM87" s="1076"/>
      <c r="AN87" s="1076"/>
      <c r="AO87" s="1076"/>
      <c r="AP87" s="1076"/>
      <c r="AQ87" s="1076"/>
      <c r="AR87" s="1076"/>
      <c r="AS87" s="1076"/>
    </row>
    <row r="88" spans="1:45" ht="11.25" customHeight="1">
      <c r="A88" s="1076"/>
      <c r="B88" s="1076"/>
      <c r="C88" s="1076"/>
      <c r="D88" s="1076"/>
      <c r="E88" s="1076"/>
      <c r="F88" s="1076"/>
      <c r="G88" s="1076"/>
      <c r="H88" s="1076"/>
      <c r="I88" s="1076"/>
      <c r="J88" s="1076"/>
      <c r="K88" s="1076"/>
      <c r="L88" s="1076"/>
      <c r="M88" s="1076"/>
      <c r="N88" s="1076"/>
      <c r="O88" s="1076"/>
      <c r="P88" s="1076"/>
      <c r="Q88" s="1076"/>
      <c r="R88" s="1076"/>
      <c r="S88" s="1076"/>
      <c r="T88" s="1076"/>
      <c r="U88" s="1076"/>
      <c r="V88" s="1076"/>
      <c r="W88" s="1076"/>
      <c r="X88" s="1076"/>
      <c r="Y88" s="1076"/>
      <c r="Z88" s="1076"/>
      <c r="AA88" s="1076"/>
      <c r="AB88" s="1076"/>
      <c r="AC88" s="1076"/>
      <c r="AD88" s="1076"/>
      <c r="AE88" s="1076"/>
      <c r="AF88" s="1076"/>
      <c r="AG88" s="1076"/>
      <c r="AH88" s="1076"/>
      <c r="AI88" s="1076"/>
      <c r="AJ88" s="1076"/>
      <c r="AK88" s="1076"/>
      <c r="AL88" s="1076"/>
      <c r="AM88" s="1076"/>
      <c r="AN88" s="1076"/>
      <c r="AO88" s="1076"/>
      <c r="AP88" s="1076"/>
      <c r="AQ88" s="1076"/>
      <c r="AR88" s="1076"/>
      <c r="AS88" s="1076"/>
    </row>
    <row r="89" spans="1:45" ht="11.25" customHeight="1">
      <c r="A89" s="1076"/>
      <c r="B89" s="1076"/>
      <c r="C89" s="1076"/>
      <c r="D89" s="1076"/>
      <c r="E89" s="1076"/>
      <c r="F89" s="1076"/>
      <c r="G89" s="1076"/>
      <c r="H89" s="1076"/>
      <c r="I89" s="1076"/>
      <c r="J89" s="1076"/>
      <c r="K89" s="1076"/>
      <c r="L89" s="1076"/>
      <c r="M89" s="1076"/>
      <c r="N89" s="1076"/>
      <c r="O89" s="1076"/>
      <c r="P89" s="1076"/>
      <c r="Q89" s="1076"/>
      <c r="R89" s="1076"/>
      <c r="S89" s="1076"/>
      <c r="T89" s="1076"/>
      <c r="U89" s="1076"/>
      <c r="V89" s="1076"/>
      <c r="W89" s="1076"/>
      <c r="X89" s="1076"/>
      <c r="Y89" s="1076"/>
      <c r="Z89" s="1076"/>
      <c r="AA89" s="1076"/>
      <c r="AB89" s="1076"/>
      <c r="AC89" s="1076"/>
      <c r="AD89" s="1076"/>
      <c r="AE89" s="1076"/>
      <c r="AF89" s="1076"/>
      <c r="AG89" s="1076"/>
      <c r="AH89" s="1076"/>
      <c r="AI89" s="1076"/>
      <c r="AJ89" s="1076"/>
      <c r="AK89" s="1076"/>
      <c r="AL89" s="1076"/>
      <c r="AM89" s="1076"/>
      <c r="AN89" s="1076"/>
      <c r="AO89" s="1076"/>
      <c r="AP89" s="1076"/>
      <c r="AQ89" s="1076"/>
      <c r="AR89" s="1076"/>
      <c r="AS89" s="1076"/>
    </row>
    <row r="90" spans="1:45" ht="11.25" customHeight="1">
      <c r="A90" s="1076"/>
      <c r="B90" s="1076"/>
      <c r="C90" s="1076"/>
      <c r="D90" s="1076"/>
      <c r="E90" s="1076"/>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6"/>
      <c r="AJ90" s="1076"/>
      <c r="AK90" s="1076"/>
      <c r="AL90" s="1076"/>
      <c r="AM90" s="1076"/>
      <c r="AN90" s="1076"/>
      <c r="AO90" s="1076"/>
      <c r="AP90" s="1076"/>
      <c r="AQ90" s="1076"/>
      <c r="AR90" s="1076"/>
      <c r="AS90" s="1076"/>
    </row>
    <row r="91" spans="1:45" ht="11.25" customHeight="1">
      <c r="A91" s="1076"/>
      <c r="B91" s="1076"/>
      <c r="C91" s="1076"/>
      <c r="D91" s="1076"/>
      <c r="E91" s="1076"/>
      <c r="F91" s="1076"/>
      <c r="G91" s="1076"/>
      <c r="H91" s="1076"/>
      <c r="I91" s="1076"/>
      <c r="J91" s="1076"/>
      <c r="K91" s="1076"/>
      <c r="L91" s="1076"/>
      <c r="M91" s="1076"/>
      <c r="N91" s="1076"/>
      <c r="O91" s="1076"/>
      <c r="P91" s="1076"/>
      <c r="Q91" s="1076"/>
      <c r="R91" s="1076"/>
      <c r="S91" s="1076"/>
      <c r="T91" s="1076"/>
      <c r="U91" s="1076"/>
      <c r="V91" s="1076"/>
      <c r="W91" s="1076"/>
      <c r="X91" s="1076"/>
      <c r="Y91" s="1076"/>
      <c r="Z91" s="1076"/>
      <c r="AA91" s="1076"/>
      <c r="AB91" s="1076"/>
      <c r="AC91" s="1076"/>
      <c r="AD91" s="1076"/>
      <c r="AE91" s="1076"/>
      <c r="AF91" s="1076"/>
      <c r="AG91" s="1076"/>
      <c r="AH91" s="1076"/>
      <c r="AI91" s="1076"/>
      <c r="AJ91" s="1076"/>
      <c r="AK91" s="1076"/>
      <c r="AL91" s="1076"/>
      <c r="AM91" s="1076"/>
      <c r="AN91" s="1076"/>
      <c r="AO91" s="1076"/>
      <c r="AP91" s="1076"/>
      <c r="AQ91" s="1076"/>
      <c r="AR91" s="1076"/>
      <c r="AS91" s="1076"/>
    </row>
    <row r="92" spans="1:45" ht="11.25" customHeight="1">
      <c r="A92" s="1076"/>
      <c r="B92" s="1076"/>
      <c r="C92" s="1076"/>
      <c r="D92" s="1076"/>
      <c r="E92" s="1076"/>
      <c r="F92" s="1076"/>
      <c r="G92" s="1076"/>
      <c r="H92" s="1076"/>
      <c r="I92" s="1076"/>
      <c r="J92" s="1076"/>
      <c r="K92" s="1076"/>
      <c r="L92" s="1076"/>
      <c r="M92" s="1076"/>
      <c r="N92" s="1076"/>
      <c r="O92" s="1076"/>
      <c r="P92" s="1076"/>
      <c r="Q92" s="1076"/>
      <c r="R92" s="1076"/>
      <c r="S92" s="1076"/>
      <c r="T92" s="1076"/>
      <c r="U92" s="1076"/>
      <c r="V92" s="1076"/>
      <c r="W92" s="1076"/>
      <c r="X92" s="1076"/>
      <c r="Y92" s="1076"/>
      <c r="Z92" s="1076"/>
      <c r="AA92" s="1076"/>
      <c r="AB92" s="1076"/>
      <c r="AC92" s="1076"/>
      <c r="AD92" s="1076"/>
      <c r="AE92" s="1076"/>
      <c r="AF92" s="1076"/>
      <c r="AG92" s="1076"/>
      <c r="AH92" s="1076"/>
      <c r="AI92" s="1076"/>
      <c r="AJ92" s="1076"/>
      <c r="AK92" s="1076"/>
      <c r="AL92" s="1076"/>
      <c r="AM92" s="1076"/>
      <c r="AN92" s="1076"/>
      <c r="AO92" s="1076"/>
      <c r="AP92" s="1076"/>
      <c r="AQ92" s="1076"/>
      <c r="AR92" s="1076"/>
      <c r="AS92" s="1076"/>
    </row>
    <row r="93" spans="1:45" ht="11.25" customHeight="1">
      <c r="A93" s="1076"/>
      <c r="B93" s="1076"/>
      <c r="C93" s="1076"/>
      <c r="D93" s="1076"/>
      <c r="E93" s="1076"/>
      <c r="F93" s="1076"/>
      <c r="G93" s="1076"/>
      <c r="H93" s="1076"/>
      <c r="I93" s="1076"/>
      <c r="J93" s="1076"/>
      <c r="K93" s="1076"/>
      <c r="L93" s="1076"/>
      <c r="M93" s="1076"/>
      <c r="N93" s="1076"/>
      <c r="O93" s="1076"/>
      <c r="P93" s="1076"/>
      <c r="Q93" s="1076"/>
      <c r="R93" s="1076"/>
      <c r="S93" s="1076"/>
      <c r="T93" s="1076"/>
      <c r="U93" s="1076"/>
      <c r="V93" s="1076"/>
      <c r="W93" s="1076"/>
      <c r="X93" s="1076"/>
      <c r="Y93" s="1076"/>
      <c r="Z93" s="1076"/>
      <c r="AA93" s="1076"/>
      <c r="AB93" s="1076"/>
      <c r="AC93" s="1076"/>
      <c r="AD93" s="1076"/>
      <c r="AE93" s="1076"/>
      <c r="AF93" s="1076"/>
      <c r="AG93" s="1076"/>
      <c r="AH93" s="1076"/>
      <c r="AI93" s="1076"/>
      <c r="AJ93" s="1076"/>
      <c r="AK93" s="1076"/>
      <c r="AL93" s="1076"/>
      <c r="AM93" s="1076"/>
      <c r="AN93" s="1076"/>
      <c r="AO93" s="1076"/>
      <c r="AP93" s="1076"/>
      <c r="AQ93" s="1076"/>
      <c r="AR93" s="1076"/>
      <c r="AS93" s="1076"/>
    </row>
    <row r="94" spans="1:45" ht="11.25" customHeight="1">
      <c r="A94" s="1076"/>
      <c r="B94" s="1076"/>
      <c r="C94" s="1076"/>
      <c r="D94" s="1076"/>
      <c r="E94" s="1076"/>
      <c r="F94" s="1076"/>
      <c r="G94" s="1076"/>
      <c r="H94" s="1076"/>
      <c r="I94" s="1076"/>
      <c r="J94" s="1076"/>
      <c r="K94" s="1076"/>
      <c r="L94" s="1076"/>
      <c r="M94" s="1076"/>
      <c r="N94" s="1076"/>
      <c r="O94" s="1076"/>
      <c r="P94" s="1076"/>
      <c r="Q94" s="1076"/>
      <c r="R94" s="1076"/>
      <c r="S94" s="1076"/>
      <c r="T94" s="1076"/>
      <c r="U94" s="1076"/>
      <c r="V94" s="1076"/>
      <c r="W94" s="1076"/>
      <c r="X94" s="1076"/>
      <c r="Y94" s="1076"/>
      <c r="Z94" s="1076"/>
      <c r="AA94" s="1076"/>
      <c r="AB94" s="1076"/>
      <c r="AC94" s="1076"/>
      <c r="AD94" s="1076"/>
      <c r="AE94" s="1076"/>
      <c r="AF94" s="1076"/>
      <c r="AG94" s="1076"/>
      <c r="AH94" s="1076"/>
      <c r="AI94" s="1076"/>
      <c r="AJ94" s="1076"/>
      <c r="AK94" s="1076"/>
      <c r="AL94" s="1076"/>
      <c r="AM94" s="1076"/>
      <c r="AN94" s="1076"/>
      <c r="AO94" s="1076"/>
      <c r="AP94" s="1076"/>
      <c r="AQ94" s="1076"/>
      <c r="AR94" s="1076"/>
      <c r="AS94" s="1076"/>
    </row>
    <row r="95" spans="1:45" ht="11.25" customHeight="1">
      <c r="A95" s="1076"/>
      <c r="B95" s="1076"/>
      <c r="C95" s="1076"/>
      <c r="D95" s="1076"/>
      <c r="E95" s="1076"/>
      <c r="F95" s="1076"/>
      <c r="G95" s="1076"/>
      <c r="H95" s="1076"/>
      <c r="I95" s="1076"/>
      <c r="J95" s="1076"/>
      <c r="K95" s="1076"/>
      <c r="L95" s="1076"/>
      <c r="M95" s="1076"/>
      <c r="N95" s="1076"/>
      <c r="O95" s="1076"/>
      <c r="P95" s="1076"/>
      <c r="Q95" s="1076"/>
      <c r="R95" s="1076"/>
      <c r="S95" s="1076"/>
      <c r="T95" s="1076"/>
      <c r="U95" s="1076"/>
      <c r="V95" s="1076"/>
      <c r="W95" s="1076"/>
      <c r="X95" s="1076"/>
      <c r="Y95" s="1076"/>
      <c r="Z95" s="1076"/>
      <c r="AA95" s="1076"/>
      <c r="AB95" s="1076"/>
      <c r="AC95" s="1076"/>
      <c r="AD95" s="1076"/>
      <c r="AE95" s="1076"/>
      <c r="AF95" s="1076"/>
      <c r="AG95" s="1076"/>
      <c r="AH95" s="1076"/>
      <c r="AI95" s="1076"/>
      <c r="AJ95" s="1076"/>
      <c r="AK95" s="1076"/>
      <c r="AL95" s="1076"/>
      <c r="AM95" s="1076"/>
      <c r="AN95" s="1076"/>
      <c r="AO95" s="1076"/>
      <c r="AP95" s="1076"/>
      <c r="AQ95" s="1076"/>
      <c r="AR95" s="1076"/>
      <c r="AS95" s="1076"/>
    </row>
    <row r="96" spans="1:45" ht="11.25" customHeight="1">
      <c r="A96" s="1076"/>
      <c r="B96" s="1076"/>
      <c r="C96" s="1076"/>
      <c r="D96" s="1076"/>
      <c r="E96" s="1076"/>
      <c r="F96" s="1076"/>
      <c r="G96" s="1076"/>
      <c r="H96" s="1076"/>
      <c r="I96" s="1076"/>
      <c r="J96" s="1076"/>
      <c r="K96" s="1076"/>
      <c r="L96" s="1076"/>
      <c r="M96" s="1076"/>
      <c r="N96" s="1076"/>
      <c r="O96" s="1076"/>
      <c r="P96" s="1076"/>
      <c r="Q96" s="1076"/>
      <c r="R96" s="1076"/>
      <c r="S96" s="1076"/>
      <c r="T96" s="1076"/>
      <c r="U96" s="1076"/>
      <c r="V96" s="1076"/>
      <c r="W96" s="1076"/>
      <c r="X96" s="1076"/>
      <c r="Y96" s="1076"/>
      <c r="Z96" s="1076"/>
      <c r="AA96" s="1076"/>
      <c r="AB96" s="1076"/>
      <c r="AC96" s="1076"/>
      <c r="AD96" s="1076"/>
      <c r="AE96" s="1076"/>
      <c r="AF96" s="1076"/>
      <c r="AG96" s="1076"/>
      <c r="AH96" s="1076"/>
      <c r="AI96" s="1076"/>
      <c r="AJ96" s="1076"/>
      <c r="AK96" s="1076"/>
      <c r="AL96" s="1076"/>
      <c r="AM96" s="1076"/>
      <c r="AN96" s="1076"/>
      <c r="AO96" s="1076"/>
      <c r="AP96" s="1076"/>
      <c r="AQ96" s="1076"/>
      <c r="AR96" s="1076"/>
      <c r="AS96" s="1076"/>
    </row>
    <row r="97" spans="1:45" ht="11.25" customHeight="1">
      <c r="A97" s="1076"/>
      <c r="B97" s="1076"/>
      <c r="C97" s="1076"/>
      <c r="D97" s="1076"/>
      <c r="E97" s="1076"/>
      <c r="F97" s="1076"/>
      <c r="G97" s="1076"/>
      <c r="H97" s="1076"/>
      <c r="I97" s="1076"/>
      <c r="J97" s="1076"/>
      <c r="K97" s="1076"/>
      <c r="L97" s="1076"/>
      <c r="M97" s="1076"/>
      <c r="N97" s="1076"/>
      <c r="O97" s="1076"/>
      <c r="P97" s="1076"/>
      <c r="Q97" s="1076"/>
      <c r="R97" s="1076"/>
      <c r="S97" s="1076"/>
      <c r="T97" s="1076"/>
      <c r="U97" s="1076"/>
      <c r="V97" s="1076"/>
      <c r="W97" s="1076"/>
      <c r="X97" s="1076"/>
      <c r="Y97" s="1076"/>
      <c r="Z97" s="1076"/>
      <c r="AA97" s="1076"/>
      <c r="AB97" s="1076"/>
      <c r="AC97" s="1076"/>
      <c r="AD97" s="1076"/>
      <c r="AE97" s="1076"/>
      <c r="AF97" s="1076"/>
      <c r="AG97" s="1076"/>
      <c r="AH97" s="1076"/>
      <c r="AI97" s="1076"/>
      <c r="AJ97" s="1076"/>
      <c r="AK97" s="1076"/>
      <c r="AL97" s="1076"/>
      <c r="AM97" s="1076"/>
      <c r="AN97" s="1076"/>
      <c r="AO97" s="1076"/>
      <c r="AP97" s="1076"/>
      <c r="AQ97" s="1076"/>
      <c r="AR97" s="1076"/>
      <c r="AS97" s="1076"/>
    </row>
    <row r="98" spans="1:45" ht="11.25" customHeight="1">
      <c r="A98" s="1076"/>
      <c r="B98" s="1076"/>
      <c r="C98" s="1076"/>
      <c r="D98" s="1076"/>
      <c r="E98" s="1076"/>
      <c r="F98" s="1076"/>
      <c r="G98" s="1076"/>
      <c r="H98" s="1076"/>
      <c r="I98" s="1076"/>
      <c r="J98" s="1076"/>
      <c r="K98" s="1076"/>
      <c r="L98" s="1076"/>
      <c r="M98" s="1076"/>
      <c r="N98" s="1076"/>
      <c r="O98" s="1076"/>
      <c r="P98" s="1076"/>
      <c r="Q98" s="1076"/>
      <c r="R98" s="1076"/>
      <c r="S98" s="1076"/>
      <c r="T98" s="1076"/>
      <c r="U98" s="1076"/>
      <c r="V98" s="1076"/>
      <c r="W98" s="1076"/>
      <c r="X98" s="1076"/>
      <c r="Y98" s="1076"/>
      <c r="Z98" s="1076"/>
      <c r="AA98" s="1076"/>
      <c r="AB98" s="1076"/>
      <c r="AC98" s="1076"/>
      <c r="AD98" s="1076"/>
      <c r="AE98" s="1076"/>
      <c r="AF98" s="1076"/>
      <c r="AG98" s="1076"/>
      <c r="AH98" s="1076"/>
      <c r="AI98" s="1076"/>
      <c r="AJ98" s="1076"/>
      <c r="AK98" s="1076"/>
      <c r="AL98" s="1076"/>
      <c r="AM98" s="1076"/>
      <c r="AN98" s="1076"/>
      <c r="AO98" s="1076"/>
      <c r="AP98" s="1076"/>
      <c r="AQ98" s="1076"/>
      <c r="AR98" s="1076"/>
      <c r="AS98" s="1076"/>
    </row>
    <row r="99" spans="1:45" ht="11.25" customHeight="1">
      <c r="A99" s="1076"/>
      <c r="B99" s="1076"/>
      <c r="C99" s="1076"/>
      <c r="D99" s="1076"/>
      <c r="E99" s="1076"/>
      <c r="F99" s="1076"/>
      <c r="G99" s="1076"/>
      <c r="H99" s="1076"/>
      <c r="I99" s="1076"/>
      <c r="J99" s="1076"/>
      <c r="K99" s="1076"/>
      <c r="L99" s="1076"/>
      <c r="M99" s="1076"/>
      <c r="N99" s="1076"/>
      <c r="O99" s="1076"/>
      <c r="P99" s="1076"/>
      <c r="Q99" s="1076"/>
      <c r="R99" s="1076"/>
      <c r="S99" s="1076"/>
      <c r="T99" s="1076"/>
      <c r="U99" s="1076"/>
      <c r="V99" s="1076"/>
      <c r="W99" s="1076"/>
      <c r="X99" s="1076"/>
      <c r="Y99" s="1076"/>
      <c r="Z99" s="1076"/>
      <c r="AA99" s="1076"/>
      <c r="AB99" s="1076"/>
      <c r="AC99" s="1076"/>
      <c r="AD99" s="1076"/>
      <c r="AE99" s="1076"/>
      <c r="AF99" s="1076"/>
      <c r="AG99" s="1076"/>
      <c r="AH99" s="1076"/>
      <c r="AI99" s="1076"/>
      <c r="AJ99" s="1076"/>
      <c r="AK99" s="1076"/>
      <c r="AL99" s="1076"/>
      <c r="AM99" s="1076"/>
      <c r="AN99" s="1076"/>
      <c r="AO99" s="1076"/>
      <c r="AP99" s="1076"/>
      <c r="AQ99" s="1076"/>
      <c r="AR99" s="1076"/>
      <c r="AS99" s="1076"/>
    </row>
    <row r="100" spans="1:45" ht="11.25" customHeight="1">
      <c r="A100" s="1076"/>
      <c r="B100" s="1076"/>
      <c r="C100" s="1076"/>
      <c r="D100" s="1076"/>
      <c r="E100" s="1076"/>
      <c r="F100" s="1076"/>
      <c r="G100" s="1076"/>
      <c r="H100" s="1076"/>
      <c r="I100" s="1076"/>
      <c r="J100" s="1076"/>
      <c r="K100" s="1076"/>
      <c r="L100" s="1076"/>
      <c r="M100" s="1076"/>
      <c r="N100" s="1076"/>
      <c r="O100" s="1076"/>
      <c r="P100" s="1076"/>
      <c r="Q100" s="1076"/>
      <c r="R100" s="1076"/>
      <c r="S100" s="1076"/>
      <c r="T100" s="1076"/>
      <c r="U100" s="1076"/>
      <c r="V100" s="1076"/>
      <c r="W100" s="1076"/>
      <c r="X100" s="1076"/>
      <c r="Y100" s="1076"/>
      <c r="Z100" s="1076"/>
      <c r="AA100" s="1076"/>
      <c r="AB100" s="1076"/>
      <c r="AC100" s="1076"/>
      <c r="AD100" s="1076"/>
      <c r="AE100" s="1076"/>
      <c r="AF100" s="1076"/>
      <c r="AG100" s="1076"/>
      <c r="AH100" s="1076"/>
      <c r="AI100" s="1076"/>
      <c r="AJ100" s="1076"/>
      <c r="AK100" s="1076"/>
      <c r="AL100" s="1076"/>
      <c r="AM100" s="1076"/>
      <c r="AN100" s="1076"/>
      <c r="AO100" s="1076"/>
      <c r="AP100" s="1076"/>
      <c r="AQ100" s="1076"/>
      <c r="AR100" s="1076"/>
      <c r="AS100" s="1076"/>
    </row>
    <row r="101" spans="1:45" ht="11.25" customHeight="1">
      <c r="A101" s="1076"/>
      <c r="B101" s="1076"/>
      <c r="C101" s="1076"/>
      <c r="D101" s="1076"/>
      <c r="E101" s="1076"/>
      <c r="F101" s="1076"/>
      <c r="G101" s="1076"/>
      <c r="H101" s="1076"/>
      <c r="I101" s="1076"/>
      <c r="J101" s="1076"/>
      <c r="K101" s="1076"/>
      <c r="L101" s="1076"/>
      <c r="M101" s="1076"/>
      <c r="N101" s="1076"/>
      <c r="O101" s="1076"/>
      <c r="P101" s="1076"/>
      <c r="Q101" s="1076"/>
      <c r="R101" s="1076"/>
      <c r="S101" s="1076"/>
      <c r="T101" s="1076"/>
      <c r="U101" s="1076"/>
      <c r="V101" s="1076"/>
      <c r="W101" s="1076"/>
      <c r="X101" s="1076"/>
      <c r="Y101" s="1076"/>
      <c r="Z101" s="1076"/>
      <c r="AA101" s="1076"/>
      <c r="AB101" s="1076"/>
      <c r="AC101" s="1076"/>
      <c r="AD101" s="1076"/>
      <c r="AE101" s="1076"/>
      <c r="AF101" s="1076"/>
      <c r="AG101" s="1076"/>
      <c r="AH101" s="1076"/>
      <c r="AI101" s="1076"/>
      <c r="AJ101" s="1076"/>
      <c r="AK101" s="1076"/>
      <c r="AL101" s="1076"/>
      <c r="AM101" s="1076"/>
      <c r="AN101" s="1076"/>
      <c r="AO101" s="1076"/>
      <c r="AP101" s="1076"/>
      <c r="AQ101" s="1076"/>
      <c r="AR101" s="1076"/>
      <c r="AS101" s="1076"/>
    </row>
    <row r="102" spans="1:45" ht="11.25" customHeight="1">
      <c r="A102" s="1076"/>
      <c r="B102" s="1076"/>
      <c r="C102" s="1076"/>
      <c r="D102" s="1076"/>
      <c r="E102" s="1076"/>
      <c r="F102" s="1076"/>
      <c r="G102" s="1076"/>
      <c r="H102" s="1076"/>
      <c r="I102" s="1076"/>
      <c r="J102" s="1076"/>
      <c r="K102" s="1076"/>
      <c r="L102" s="1076"/>
      <c r="M102" s="1076"/>
      <c r="N102" s="1076"/>
      <c r="O102" s="1076"/>
      <c r="P102" s="1076"/>
      <c r="Q102" s="1076"/>
      <c r="R102" s="1076"/>
      <c r="S102" s="1076"/>
      <c r="T102" s="1076"/>
      <c r="U102" s="1076"/>
      <c r="V102" s="1076"/>
      <c r="W102" s="1076"/>
      <c r="X102" s="1076"/>
      <c r="Y102" s="1076"/>
      <c r="Z102" s="1076"/>
      <c r="AA102" s="1076"/>
      <c r="AB102" s="1076"/>
      <c r="AC102" s="1076"/>
      <c r="AD102" s="1076"/>
      <c r="AE102" s="1076"/>
      <c r="AF102" s="1076"/>
      <c r="AG102" s="1076"/>
      <c r="AH102" s="1076"/>
      <c r="AI102" s="1076"/>
      <c r="AJ102" s="1076"/>
      <c r="AK102" s="1076"/>
      <c r="AL102" s="1076"/>
      <c r="AM102" s="1076"/>
      <c r="AN102" s="1076"/>
      <c r="AO102" s="1076"/>
      <c r="AP102" s="1076"/>
      <c r="AQ102" s="1076"/>
      <c r="AR102" s="1076"/>
      <c r="AS102" s="1076"/>
    </row>
    <row r="103" spans="1:45" ht="11.25" customHeight="1">
      <c r="A103" s="1076"/>
      <c r="B103" s="1076"/>
      <c r="C103" s="1076"/>
      <c r="D103" s="1076"/>
      <c r="E103" s="1076"/>
      <c r="F103" s="1076"/>
      <c r="G103" s="1076"/>
      <c r="H103" s="1076"/>
      <c r="I103" s="1076"/>
      <c r="J103" s="1076"/>
      <c r="K103" s="1076"/>
      <c r="L103" s="1076"/>
      <c r="M103" s="1076"/>
      <c r="N103" s="1076"/>
      <c r="O103" s="1076"/>
      <c r="P103" s="1076"/>
      <c r="Q103" s="1076"/>
      <c r="R103" s="1076"/>
      <c r="S103" s="1076"/>
      <c r="T103" s="1076"/>
      <c r="U103" s="1076"/>
      <c r="V103" s="1076"/>
      <c r="W103" s="1076"/>
      <c r="X103" s="1076"/>
      <c r="Y103" s="1076"/>
      <c r="Z103" s="1076"/>
      <c r="AA103" s="1076"/>
      <c r="AB103" s="1076"/>
      <c r="AC103" s="1076"/>
      <c r="AD103" s="1076"/>
      <c r="AE103" s="1076"/>
      <c r="AF103" s="1076"/>
      <c r="AG103" s="1076"/>
      <c r="AH103" s="1076"/>
      <c r="AI103" s="1076"/>
      <c r="AJ103" s="1076"/>
      <c r="AK103" s="1076"/>
      <c r="AL103" s="1076"/>
      <c r="AM103" s="1076"/>
      <c r="AN103" s="1076"/>
      <c r="AO103" s="1076"/>
      <c r="AP103" s="1076"/>
      <c r="AQ103" s="1076"/>
      <c r="AR103" s="1076"/>
      <c r="AS103" s="1076"/>
    </row>
    <row r="104" spans="1:45" ht="11.25" customHeight="1">
      <c r="A104" s="1076"/>
      <c r="B104" s="1076"/>
      <c r="C104" s="1076"/>
      <c r="D104" s="1076"/>
      <c r="E104" s="1076"/>
      <c r="F104" s="1076"/>
      <c r="G104" s="1076"/>
      <c r="H104" s="1076"/>
      <c r="I104" s="1076"/>
      <c r="J104" s="1076"/>
      <c r="K104" s="1076"/>
      <c r="L104" s="1076"/>
      <c r="M104" s="1076"/>
      <c r="N104" s="1076"/>
      <c r="O104" s="1076"/>
      <c r="P104" s="1076"/>
      <c r="Q104" s="1076"/>
      <c r="R104" s="1076"/>
      <c r="S104" s="1076"/>
      <c r="T104" s="1076"/>
      <c r="U104" s="1076"/>
      <c r="V104" s="1076"/>
      <c r="W104" s="1076"/>
      <c r="X104" s="1076"/>
      <c r="Y104" s="1076"/>
      <c r="Z104" s="1076"/>
      <c r="AA104" s="1076"/>
      <c r="AB104" s="1076"/>
      <c r="AC104" s="1076"/>
      <c r="AD104" s="1076"/>
      <c r="AE104" s="1076"/>
      <c r="AF104" s="1076"/>
      <c r="AG104" s="1076"/>
      <c r="AH104" s="1076"/>
      <c r="AI104" s="1076"/>
      <c r="AJ104" s="1076"/>
      <c r="AK104" s="1076"/>
      <c r="AL104" s="1076"/>
      <c r="AM104" s="1076"/>
      <c r="AN104" s="1076"/>
      <c r="AO104" s="1076"/>
      <c r="AP104" s="1076"/>
      <c r="AQ104" s="1076"/>
      <c r="AR104" s="1076"/>
      <c r="AS104" s="1076"/>
    </row>
    <row r="105" spans="1:45" ht="11.25" customHeight="1">
      <c r="A105" s="1076"/>
      <c r="B105" s="1076"/>
      <c r="C105" s="1076"/>
      <c r="D105" s="1076"/>
      <c r="E105" s="1076"/>
      <c r="F105" s="1076"/>
      <c r="G105" s="1076"/>
      <c r="H105" s="1076"/>
      <c r="I105" s="1076"/>
      <c r="J105" s="1076"/>
      <c r="K105" s="1076"/>
      <c r="L105" s="1076"/>
      <c r="M105" s="1076"/>
      <c r="N105" s="1076"/>
      <c r="O105" s="1076"/>
      <c r="P105" s="1076"/>
      <c r="Q105" s="1076"/>
      <c r="R105" s="1076"/>
      <c r="S105" s="1076"/>
      <c r="T105" s="1076"/>
      <c r="U105" s="1076"/>
      <c r="V105" s="1076"/>
      <c r="W105" s="1076"/>
      <c r="X105" s="1076"/>
      <c r="Y105" s="1076"/>
      <c r="Z105" s="1076"/>
      <c r="AA105" s="1076"/>
      <c r="AB105" s="1076"/>
      <c r="AC105" s="1076"/>
      <c r="AD105" s="1076"/>
      <c r="AE105" s="1076"/>
      <c r="AF105" s="1076"/>
      <c r="AG105" s="1076"/>
      <c r="AH105" s="1076"/>
      <c r="AI105" s="1076"/>
      <c r="AJ105" s="1076"/>
      <c r="AK105" s="1076"/>
      <c r="AL105" s="1076"/>
      <c r="AM105" s="1076"/>
      <c r="AN105" s="1076"/>
      <c r="AO105" s="1076"/>
      <c r="AP105" s="1076"/>
      <c r="AQ105" s="1076"/>
      <c r="AR105" s="1076"/>
      <c r="AS105" s="1076"/>
    </row>
    <row r="106" spans="1:45" ht="11.25" customHeight="1">
      <c r="A106" s="1076"/>
      <c r="B106" s="1076"/>
      <c r="C106" s="1076"/>
      <c r="D106" s="1076"/>
      <c r="E106" s="1076"/>
      <c r="F106" s="1076"/>
      <c r="G106" s="1076"/>
      <c r="H106" s="1076"/>
      <c r="I106" s="1076"/>
      <c r="J106" s="1076"/>
      <c r="K106" s="1076"/>
      <c r="L106" s="1076"/>
      <c r="M106" s="1076"/>
      <c r="N106" s="1076"/>
      <c r="O106" s="1076"/>
      <c r="P106" s="1076"/>
      <c r="Q106" s="1076"/>
      <c r="R106" s="1076"/>
      <c r="S106" s="1076"/>
      <c r="T106" s="1076"/>
      <c r="U106" s="1076"/>
      <c r="V106" s="1076"/>
      <c r="W106" s="1076"/>
      <c r="X106" s="1076"/>
      <c r="Y106" s="1076"/>
      <c r="Z106" s="1076"/>
      <c r="AA106" s="1076"/>
      <c r="AB106" s="1076"/>
      <c r="AC106" s="1076"/>
      <c r="AD106" s="1076"/>
      <c r="AE106" s="1076"/>
      <c r="AF106" s="1076"/>
      <c r="AG106" s="1076"/>
      <c r="AH106" s="1076"/>
      <c r="AI106" s="1076"/>
      <c r="AJ106" s="1076"/>
      <c r="AK106" s="1076"/>
      <c r="AL106" s="1076"/>
      <c r="AM106" s="1076"/>
      <c r="AN106" s="1076"/>
      <c r="AO106" s="1076"/>
      <c r="AP106" s="1076"/>
      <c r="AQ106" s="1076"/>
      <c r="AR106" s="1076"/>
      <c r="AS106" s="1076"/>
    </row>
    <row r="107" spans="1:45">
      <c r="A107" s="1076"/>
      <c r="B107" s="1076"/>
      <c r="C107" s="1076"/>
      <c r="D107" s="1076"/>
      <c r="E107" s="1076"/>
      <c r="F107" s="1076"/>
      <c r="G107" s="1076"/>
      <c r="H107" s="1076"/>
      <c r="I107" s="1076"/>
      <c r="J107" s="1076"/>
      <c r="K107" s="1076"/>
      <c r="L107" s="1076"/>
      <c r="M107" s="1076"/>
      <c r="N107" s="1076"/>
      <c r="O107" s="1076"/>
      <c r="P107" s="1076"/>
      <c r="Q107" s="1076"/>
      <c r="R107" s="1076"/>
      <c r="S107" s="1076"/>
      <c r="T107" s="1076"/>
      <c r="U107" s="1076"/>
      <c r="V107" s="1076"/>
      <c r="W107" s="1076"/>
      <c r="X107" s="1076"/>
      <c r="Y107" s="1076"/>
      <c r="Z107" s="1076"/>
      <c r="AA107" s="1076"/>
      <c r="AB107" s="1076"/>
      <c r="AC107" s="1076"/>
      <c r="AD107" s="1076"/>
      <c r="AE107" s="1076"/>
      <c r="AF107" s="1076"/>
      <c r="AG107" s="1076"/>
      <c r="AH107" s="1076"/>
      <c r="AI107" s="1076"/>
      <c r="AJ107" s="1076"/>
      <c r="AK107" s="1076"/>
      <c r="AL107" s="1076"/>
      <c r="AM107" s="1076"/>
      <c r="AN107" s="1076"/>
      <c r="AO107" s="1076"/>
      <c r="AP107" s="1076"/>
      <c r="AQ107" s="1076"/>
      <c r="AR107" s="1076"/>
      <c r="AS107" s="1076"/>
    </row>
    <row r="108" spans="1:45">
      <c r="A108" s="1076"/>
      <c r="B108" s="1076"/>
      <c r="C108" s="1076"/>
      <c r="D108" s="1076"/>
      <c r="E108" s="1076"/>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6"/>
      <c r="AE108" s="1076"/>
      <c r="AF108" s="1076"/>
      <c r="AG108" s="1076"/>
      <c r="AH108" s="1076"/>
      <c r="AI108" s="1076"/>
      <c r="AJ108" s="1076"/>
      <c r="AK108" s="1076"/>
      <c r="AL108" s="1076"/>
      <c r="AM108" s="1076"/>
      <c r="AN108" s="1076"/>
      <c r="AO108" s="1076"/>
      <c r="AP108" s="1076"/>
      <c r="AQ108" s="1076"/>
      <c r="AR108" s="1076"/>
      <c r="AS108" s="1076"/>
    </row>
    <row r="109" spans="1:45">
      <c r="A109" s="1076"/>
      <c r="B109" s="1076"/>
      <c r="C109" s="1076"/>
      <c r="D109" s="1076"/>
      <c r="E109" s="1076"/>
      <c r="F109" s="1076"/>
      <c r="G109" s="1076"/>
      <c r="H109" s="1076"/>
      <c r="I109" s="1076"/>
      <c r="J109" s="1076"/>
      <c r="K109" s="1076"/>
      <c r="L109" s="1076"/>
      <c r="M109" s="1076"/>
      <c r="N109" s="1076"/>
      <c r="O109" s="1076"/>
      <c r="P109" s="1076"/>
      <c r="Q109" s="1076"/>
      <c r="R109" s="1076"/>
      <c r="S109" s="1076"/>
      <c r="T109" s="1076"/>
      <c r="U109" s="1076"/>
      <c r="V109" s="1076"/>
      <c r="W109" s="1076"/>
      <c r="X109" s="1076"/>
      <c r="Y109" s="1076"/>
      <c r="Z109" s="1076"/>
      <c r="AA109" s="1076"/>
      <c r="AB109" s="1076"/>
      <c r="AC109" s="1076"/>
      <c r="AD109" s="1076"/>
      <c r="AE109" s="1076"/>
      <c r="AF109" s="1076"/>
      <c r="AG109" s="1076"/>
      <c r="AH109" s="1076"/>
      <c r="AI109" s="1076"/>
      <c r="AJ109" s="1076"/>
      <c r="AK109" s="1076"/>
      <c r="AL109" s="1076"/>
      <c r="AM109" s="1076"/>
      <c r="AN109" s="1076"/>
      <c r="AO109" s="1076"/>
      <c r="AP109" s="1076"/>
      <c r="AQ109" s="1076"/>
      <c r="AR109" s="1076"/>
      <c r="AS109" s="1076"/>
    </row>
    <row r="110" spans="1:45">
      <c r="A110" s="1076"/>
      <c r="B110" s="1076"/>
      <c r="C110" s="1076"/>
      <c r="D110" s="1076"/>
      <c r="E110" s="1076"/>
      <c r="F110" s="1076"/>
      <c r="G110" s="1076"/>
      <c r="H110" s="1076"/>
      <c r="I110" s="1076"/>
      <c r="J110" s="1076"/>
      <c r="K110" s="1076"/>
      <c r="L110" s="1076"/>
      <c r="M110" s="1076"/>
      <c r="N110" s="1076"/>
      <c r="O110" s="1076"/>
      <c r="P110" s="1076"/>
      <c r="Q110" s="1076"/>
      <c r="R110" s="1076"/>
      <c r="S110" s="1076"/>
      <c r="T110" s="1076"/>
      <c r="U110" s="1076"/>
      <c r="V110" s="1076"/>
      <c r="W110" s="1076"/>
      <c r="X110" s="1076"/>
      <c r="Y110" s="1076"/>
      <c r="Z110" s="1076"/>
      <c r="AA110" s="1076"/>
      <c r="AB110" s="1076"/>
      <c r="AC110" s="1076"/>
      <c r="AD110" s="1076"/>
      <c r="AE110" s="1076"/>
      <c r="AF110" s="1076"/>
      <c r="AG110" s="1076"/>
      <c r="AH110" s="1076"/>
      <c r="AI110" s="1076"/>
      <c r="AJ110" s="1076"/>
      <c r="AK110" s="1076"/>
      <c r="AL110" s="1076"/>
      <c r="AM110" s="1076"/>
      <c r="AN110" s="1076"/>
      <c r="AO110" s="1076"/>
      <c r="AP110" s="1076"/>
      <c r="AQ110" s="1076"/>
      <c r="AR110" s="1076"/>
      <c r="AS110" s="1076"/>
    </row>
    <row r="111" spans="1:45">
      <c r="A111" s="1076"/>
      <c r="B111" s="1076"/>
      <c r="C111" s="1076"/>
      <c r="D111" s="1076"/>
      <c r="E111" s="1076"/>
      <c r="F111" s="1076"/>
      <c r="G111" s="1076"/>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c r="AJ111" s="1076"/>
      <c r="AK111" s="1076"/>
      <c r="AL111" s="1076"/>
      <c r="AM111" s="1076"/>
      <c r="AN111" s="1076"/>
      <c r="AO111" s="1076"/>
      <c r="AP111" s="1076"/>
      <c r="AQ111" s="1076"/>
      <c r="AR111" s="1076"/>
      <c r="AS111" s="1076"/>
    </row>
    <row r="112" spans="1:45">
      <c r="A112" s="1076"/>
      <c r="B112" s="1076"/>
      <c r="C112" s="1076"/>
      <c r="D112" s="1076"/>
      <c r="E112" s="1076"/>
      <c r="F112" s="1076"/>
      <c r="G112" s="1076"/>
      <c r="H112" s="1076"/>
      <c r="I112" s="1076"/>
      <c r="J112" s="1076"/>
      <c r="K112" s="1076"/>
      <c r="L112" s="1076"/>
      <c r="M112" s="1076"/>
      <c r="N112" s="1076"/>
      <c r="O112" s="1076"/>
      <c r="P112" s="1076"/>
      <c r="Q112" s="1076"/>
      <c r="R112" s="1076"/>
      <c r="S112" s="1076"/>
      <c r="T112" s="1076"/>
      <c r="U112" s="1076"/>
      <c r="V112" s="1076"/>
      <c r="W112" s="1076"/>
      <c r="X112" s="1076"/>
      <c r="Y112" s="1076"/>
      <c r="Z112" s="1076"/>
      <c r="AA112" s="1076"/>
      <c r="AB112" s="1076"/>
      <c r="AC112" s="1076"/>
      <c r="AD112" s="1076"/>
      <c r="AE112" s="1076"/>
      <c r="AF112" s="1076"/>
      <c r="AG112" s="1076"/>
      <c r="AH112" s="1076"/>
      <c r="AI112" s="1076"/>
      <c r="AJ112" s="1076"/>
      <c r="AK112" s="1076"/>
      <c r="AL112" s="1076"/>
      <c r="AM112" s="1076"/>
      <c r="AN112" s="1076"/>
      <c r="AO112" s="1076"/>
      <c r="AP112" s="1076"/>
      <c r="AQ112" s="1076"/>
      <c r="AR112" s="1076"/>
      <c r="AS112" s="1076"/>
    </row>
    <row r="113" spans="1:45">
      <c r="A113" s="1076"/>
      <c r="B113" s="1076"/>
      <c r="C113" s="1076"/>
      <c r="D113" s="1076"/>
      <c r="E113" s="1076"/>
      <c r="F113" s="1076"/>
      <c r="G113" s="1076"/>
      <c r="H113" s="1076"/>
      <c r="I113" s="1076"/>
      <c r="J113" s="1076"/>
      <c r="K113" s="1076"/>
      <c r="L113" s="1076"/>
      <c r="M113" s="1076"/>
      <c r="N113" s="1076"/>
      <c r="O113" s="1076"/>
      <c r="P113" s="1076"/>
      <c r="Q113" s="1076"/>
      <c r="R113" s="1076"/>
      <c r="S113" s="1076"/>
      <c r="T113" s="1076"/>
      <c r="U113" s="1076"/>
      <c r="V113" s="1076"/>
      <c r="W113" s="1076"/>
      <c r="X113" s="1076"/>
      <c r="Y113" s="1076"/>
      <c r="Z113" s="1076"/>
      <c r="AA113" s="1076"/>
      <c r="AB113" s="1076"/>
      <c r="AC113" s="1076"/>
      <c r="AD113" s="1076"/>
      <c r="AE113" s="1076"/>
      <c r="AF113" s="1076"/>
      <c r="AG113" s="1076"/>
      <c r="AH113" s="1076"/>
      <c r="AI113" s="1076"/>
      <c r="AJ113" s="1076"/>
      <c r="AK113" s="1076"/>
      <c r="AL113" s="1076"/>
      <c r="AM113" s="1076"/>
      <c r="AN113" s="1076"/>
      <c r="AO113" s="1076"/>
      <c r="AP113" s="1076"/>
      <c r="AQ113" s="1076"/>
      <c r="AR113" s="1076"/>
      <c r="AS113" s="1076"/>
    </row>
    <row r="114" spans="1:45">
      <c r="A114" s="1076"/>
      <c r="B114" s="1076"/>
      <c r="C114" s="1076"/>
      <c r="D114" s="1076"/>
      <c r="E114" s="1076"/>
      <c r="F114" s="1076"/>
      <c r="G114" s="1076"/>
      <c r="H114" s="1076"/>
      <c r="I114" s="1076"/>
      <c r="J114" s="1076"/>
      <c r="K114" s="1076"/>
      <c r="L114" s="1076"/>
      <c r="M114" s="1076"/>
      <c r="N114" s="1076"/>
      <c r="O114" s="1076"/>
      <c r="P114" s="1076"/>
      <c r="Q114" s="1076"/>
      <c r="R114" s="1076"/>
      <c r="S114" s="1076"/>
      <c r="T114" s="1076"/>
      <c r="U114" s="1076"/>
      <c r="V114" s="1076"/>
      <c r="W114" s="1076"/>
      <c r="X114" s="1076"/>
      <c r="Y114" s="1076"/>
      <c r="Z114" s="1076"/>
      <c r="AA114" s="1076"/>
      <c r="AB114" s="1076"/>
      <c r="AC114" s="1076"/>
      <c r="AD114" s="1076"/>
      <c r="AE114" s="1076"/>
      <c r="AF114" s="1076"/>
      <c r="AG114" s="1076"/>
      <c r="AH114" s="1076"/>
      <c r="AI114" s="1076"/>
      <c r="AJ114" s="1076"/>
      <c r="AK114" s="1076"/>
      <c r="AL114" s="1076"/>
      <c r="AM114" s="1076"/>
      <c r="AN114" s="1076"/>
      <c r="AO114" s="1076"/>
      <c r="AP114" s="1076"/>
      <c r="AQ114" s="1076"/>
      <c r="AR114" s="1076"/>
      <c r="AS114" s="1076"/>
    </row>
    <row r="115" spans="1:45">
      <c r="A115" s="1076"/>
      <c r="B115" s="1076"/>
      <c r="C115" s="1076"/>
      <c r="D115" s="1076"/>
      <c r="E115" s="1076"/>
      <c r="F115" s="1076"/>
      <c r="G115" s="1076"/>
      <c r="H115" s="1076"/>
      <c r="I115" s="1076"/>
      <c r="J115" s="1076"/>
      <c r="K115" s="1076"/>
      <c r="L115" s="1076"/>
      <c r="M115" s="1076"/>
      <c r="N115" s="1076"/>
      <c r="O115" s="1076"/>
      <c r="P115" s="1076"/>
      <c r="Q115" s="1076"/>
      <c r="R115" s="1076"/>
      <c r="S115" s="1076"/>
      <c r="T115" s="1076"/>
      <c r="U115" s="1076"/>
      <c r="V115" s="1076"/>
      <c r="W115" s="1076"/>
      <c r="X115" s="1076"/>
      <c r="Y115" s="1076"/>
      <c r="Z115" s="1076"/>
      <c r="AA115" s="1076"/>
      <c r="AB115" s="1076"/>
      <c r="AC115" s="1076"/>
      <c r="AD115" s="1076"/>
      <c r="AE115" s="1076"/>
      <c r="AF115" s="1076"/>
      <c r="AG115" s="1076"/>
      <c r="AH115" s="1076"/>
      <c r="AI115" s="1076"/>
      <c r="AJ115" s="1076"/>
      <c r="AK115" s="1076"/>
      <c r="AL115" s="1076"/>
      <c r="AM115" s="1076"/>
      <c r="AN115" s="1076"/>
      <c r="AO115" s="1076"/>
      <c r="AP115" s="1076"/>
      <c r="AQ115" s="1076"/>
      <c r="AR115" s="1076"/>
      <c r="AS115" s="1076"/>
    </row>
    <row r="116" spans="1:45">
      <c r="A116" s="1076"/>
      <c r="B116" s="1076"/>
      <c r="C116" s="1076"/>
      <c r="D116" s="1076"/>
      <c r="E116" s="1076"/>
      <c r="F116" s="1076"/>
      <c r="G116" s="1076"/>
      <c r="H116" s="1076"/>
      <c r="I116" s="1076"/>
      <c r="J116" s="1076"/>
      <c r="K116" s="1076"/>
      <c r="L116" s="1076"/>
      <c r="M116" s="1076"/>
      <c r="N116" s="1076"/>
      <c r="O116" s="1076"/>
      <c r="P116" s="1076"/>
      <c r="Q116" s="1076"/>
      <c r="R116" s="1076"/>
      <c r="S116" s="1076"/>
      <c r="T116" s="1076"/>
      <c r="U116" s="1076"/>
      <c r="V116" s="1076"/>
      <c r="W116" s="1076"/>
      <c r="X116" s="1076"/>
      <c r="Y116" s="1076"/>
      <c r="Z116" s="1076"/>
      <c r="AA116" s="1076"/>
      <c r="AB116" s="1076"/>
      <c r="AC116" s="1076"/>
      <c r="AD116" s="1076"/>
      <c r="AE116" s="1076"/>
      <c r="AF116" s="1076"/>
      <c r="AG116" s="1076"/>
      <c r="AH116" s="1076"/>
      <c r="AI116" s="1076"/>
      <c r="AJ116" s="1076"/>
      <c r="AK116" s="1076"/>
      <c r="AL116" s="1076"/>
      <c r="AM116" s="1076"/>
      <c r="AN116" s="1076"/>
      <c r="AO116" s="1076"/>
      <c r="AP116" s="1076"/>
      <c r="AQ116" s="1076"/>
      <c r="AR116" s="1076"/>
      <c r="AS116" s="1076"/>
    </row>
    <row r="117" spans="1:45">
      <c r="A117" s="1076"/>
      <c r="B117" s="1076"/>
      <c r="C117" s="1076"/>
      <c r="D117" s="1076"/>
      <c r="E117" s="1076"/>
      <c r="F117" s="1076"/>
      <c r="G117" s="1076"/>
      <c r="H117" s="1076"/>
      <c r="I117" s="1076"/>
      <c r="J117" s="1076"/>
      <c r="K117" s="1076"/>
      <c r="L117" s="1076"/>
      <c r="M117" s="1076"/>
      <c r="N117" s="1076"/>
      <c r="O117" s="1076"/>
      <c r="P117" s="1076"/>
      <c r="Q117" s="1076"/>
      <c r="R117" s="1076"/>
      <c r="S117" s="1076"/>
      <c r="T117" s="1076"/>
      <c r="U117" s="1076"/>
      <c r="V117" s="1076"/>
      <c r="W117" s="1076"/>
      <c r="X117" s="1076"/>
      <c r="Y117" s="1076"/>
      <c r="Z117" s="1076"/>
      <c r="AA117" s="1076"/>
      <c r="AB117" s="1076"/>
      <c r="AC117" s="1076"/>
      <c r="AD117" s="1076"/>
      <c r="AE117" s="1076"/>
      <c r="AF117" s="1076"/>
      <c r="AG117" s="1076"/>
      <c r="AH117" s="1076"/>
      <c r="AI117" s="1076"/>
      <c r="AJ117" s="1076"/>
      <c r="AK117" s="1076"/>
      <c r="AL117" s="1076"/>
      <c r="AM117" s="1076"/>
      <c r="AN117" s="1076"/>
      <c r="AO117" s="1076"/>
      <c r="AP117" s="1076"/>
      <c r="AQ117" s="1076"/>
      <c r="AR117" s="1076"/>
      <c r="AS117" s="1076"/>
    </row>
    <row r="118" spans="1:45">
      <c r="A118" s="1076"/>
      <c r="B118" s="1076"/>
      <c r="C118" s="1076"/>
      <c r="D118" s="1076"/>
      <c r="E118" s="1076"/>
      <c r="F118" s="1076"/>
      <c r="G118" s="1076"/>
      <c r="H118" s="1076"/>
      <c r="I118" s="1076"/>
      <c r="J118" s="1076"/>
      <c r="K118" s="1076"/>
      <c r="L118" s="1076"/>
      <c r="M118" s="1076"/>
      <c r="N118" s="1076"/>
      <c r="O118" s="1076"/>
      <c r="P118" s="1076"/>
      <c r="Q118" s="1076"/>
      <c r="R118" s="1076"/>
      <c r="S118" s="1076"/>
      <c r="T118" s="1076"/>
      <c r="U118" s="1076"/>
      <c r="V118" s="1076"/>
      <c r="W118" s="1076"/>
      <c r="X118" s="1076"/>
      <c r="Y118" s="1076"/>
      <c r="Z118" s="1076"/>
      <c r="AA118" s="1076"/>
      <c r="AB118" s="1076"/>
      <c r="AC118" s="1076"/>
      <c r="AD118" s="1076"/>
      <c r="AE118" s="1076"/>
      <c r="AF118" s="1076"/>
      <c r="AG118" s="1076"/>
      <c r="AH118" s="1076"/>
      <c r="AI118" s="1076"/>
      <c r="AJ118" s="1076"/>
      <c r="AK118" s="1076"/>
      <c r="AL118" s="1076"/>
      <c r="AM118" s="1076"/>
      <c r="AN118" s="1076"/>
      <c r="AO118" s="1076"/>
      <c r="AP118" s="1076"/>
      <c r="AQ118" s="1076"/>
      <c r="AR118" s="1076"/>
      <c r="AS118" s="1076"/>
    </row>
    <row r="119" spans="1:45">
      <c r="A119" s="1076"/>
      <c r="B119" s="1076"/>
      <c r="C119" s="1076"/>
      <c r="D119" s="1076"/>
      <c r="E119" s="1076"/>
      <c r="F119" s="1076"/>
      <c r="G119" s="1076"/>
      <c r="H119" s="1076"/>
      <c r="I119" s="1076"/>
      <c r="J119" s="1076"/>
      <c r="K119" s="1076"/>
      <c r="L119" s="1076"/>
      <c r="M119" s="1076"/>
      <c r="N119" s="1076"/>
      <c r="O119" s="1076"/>
      <c r="P119" s="1076"/>
      <c r="Q119" s="1076"/>
      <c r="R119" s="1076"/>
      <c r="S119" s="1076"/>
      <c r="T119" s="1076"/>
      <c r="U119" s="1076"/>
      <c r="V119" s="1076"/>
      <c r="W119" s="1076"/>
      <c r="X119" s="1076"/>
      <c r="Y119" s="1076"/>
      <c r="Z119" s="1076"/>
      <c r="AA119" s="1076"/>
      <c r="AB119" s="1076"/>
      <c r="AC119" s="1076"/>
      <c r="AD119" s="1076"/>
      <c r="AE119" s="1076"/>
      <c r="AF119" s="1076"/>
      <c r="AG119" s="1076"/>
      <c r="AH119" s="1076"/>
      <c r="AI119" s="1076"/>
      <c r="AJ119" s="1076"/>
      <c r="AK119" s="1076"/>
      <c r="AL119" s="1076"/>
      <c r="AM119" s="1076"/>
      <c r="AN119" s="1076"/>
      <c r="AO119" s="1076"/>
      <c r="AP119" s="1076"/>
      <c r="AQ119" s="1076"/>
      <c r="AR119" s="1076"/>
      <c r="AS119" s="1076"/>
    </row>
    <row r="120" spans="1:45">
      <c r="A120" s="1076"/>
      <c r="B120" s="1076"/>
      <c r="C120" s="1076"/>
      <c r="D120" s="1076"/>
      <c r="E120" s="1076"/>
      <c r="F120" s="1076"/>
      <c r="G120" s="1076"/>
      <c r="H120" s="1076"/>
      <c r="I120" s="1076"/>
      <c r="J120" s="1076"/>
      <c r="K120" s="1076"/>
      <c r="L120" s="1076"/>
      <c r="M120" s="1076"/>
      <c r="N120" s="1076"/>
      <c r="O120" s="1076"/>
      <c r="P120" s="1076"/>
      <c r="Q120" s="1076"/>
      <c r="R120" s="1076"/>
      <c r="S120" s="1076"/>
      <c r="T120" s="1076"/>
      <c r="U120" s="1076"/>
      <c r="V120" s="1076"/>
      <c r="W120" s="1076"/>
      <c r="X120" s="1076"/>
      <c r="Y120" s="1076"/>
      <c r="Z120" s="1076"/>
      <c r="AA120" s="1076"/>
      <c r="AB120" s="1076"/>
      <c r="AC120" s="1076"/>
      <c r="AD120" s="1076"/>
      <c r="AE120" s="1076"/>
      <c r="AF120" s="1076"/>
      <c r="AG120" s="1076"/>
      <c r="AH120" s="1076"/>
      <c r="AI120" s="1076"/>
      <c r="AJ120" s="1076"/>
      <c r="AK120" s="1076"/>
      <c r="AL120" s="1076"/>
      <c r="AM120" s="1076"/>
      <c r="AN120" s="1076"/>
      <c r="AO120" s="1076"/>
      <c r="AP120" s="1076"/>
      <c r="AQ120" s="1076"/>
      <c r="AR120" s="1076"/>
      <c r="AS120" s="1076"/>
    </row>
    <row r="121" spans="1:45">
      <c r="A121" s="1076"/>
      <c r="B121" s="1076"/>
      <c r="C121" s="1076"/>
      <c r="D121" s="1076"/>
      <c r="E121" s="1076"/>
      <c r="F121" s="1076"/>
      <c r="G121" s="1076"/>
      <c r="H121" s="1076"/>
      <c r="I121" s="1076"/>
      <c r="J121" s="1076"/>
      <c r="K121" s="1076"/>
      <c r="L121" s="1076"/>
      <c r="M121" s="1076"/>
      <c r="N121" s="1076"/>
      <c r="O121" s="1076"/>
      <c r="P121" s="1076"/>
      <c r="Q121" s="1076"/>
      <c r="R121" s="1076"/>
      <c r="S121" s="1076"/>
      <c r="T121" s="1076"/>
      <c r="U121" s="1076"/>
      <c r="V121" s="1076"/>
      <c r="W121" s="1076"/>
      <c r="X121" s="1076"/>
      <c r="Y121" s="1076"/>
      <c r="Z121" s="1076"/>
      <c r="AA121" s="1076"/>
      <c r="AB121" s="1076"/>
      <c r="AC121" s="1076"/>
      <c r="AD121" s="1076"/>
      <c r="AE121" s="1076"/>
      <c r="AF121" s="1076"/>
      <c r="AG121" s="1076"/>
      <c r="AH121" s="1076"/>
      <c r="AI121" s="1076"/>
      <c r="AJ121" s="1076"/>
      <c r="AK121" s="1076"/>
      <c r="AL121" s="1076"/>
      <c r="AM121" s="1076"/>
      <c r="AN121" s="1076"/>
      <c r="AO121" s="1076"/>
      <c r="AP121" s="1076"/>
      <c r="AQ121" s="1076"/>
      <c r="AR121" s="1076"/>
      <c r="AS121" s="1076"/>
    </row>
    <row r="122" spans="1:45">
      <c r="A122" s="1076"/>
      <c r="B122" s="1076"/>
      <c r="C122" s="1076"/>
      <c r="D122" s="1076"/>
      <c r="E122" s="1076"/>
      <c r="F122" s="1076"/>
      <c r="G122" s="1076"/>
      <c r="H122" s="1076"/>
      <c r="I122" s="1076"/>
      <c r="J122" s="1076"/>
      <c r="K122" s="1076"/>
      <c r="L122" s="1076"/>
      <c r="M122" s="1076"/>
      <c r="N122" s="1076"/>
      <c r="O122" s="1076"/>
      <c r="P122" s="1076"/>
      <c r="Q122" s="1076"/>
      <c r="R122" s="1076"/>
      <c r="S122" s="1076"/>
      <c r="T122" s="1076"/>
      <c r="U122" s="1076"/>
      <c r="V122" s="1076"/>
      <c r="W122" s="1076"/>
      <c r="X122" s="1076"/>
      <c r="Y122" s="1076"/>
      <c r="Z122" s="1076"/>
      <c r="AA122" s="1076"/>
      <c r="AB122" s="1076"/>
      <c r="AC122" s="1076"/>
      <c r="AD122" s="1076"/>
      <c r="AE122" s="1076"/>
      <c r="AF122" s="1076"/>
      <c r="AG122" s="1076"/>
      <c r="AH122" s="1076"/>
      <c r="AI122" s="1076"/>
      <c r="AJ122" s="1076"/>
      <c r="AK122" s="1076"/>
      <c r="AL122" s="1076"/>
      <c r="AM122" s="1076"/>
      <c r="AN122" s="1076"/>
      <c r="AO122" s="1076"/>
      <c r="AP122" s="1076"/>
      <c r="AQ122" s="1076"/>
      <c r="AR122" s="1076"/>
      <c r="AS122" s="1076"/>
    </row>
    <row r="123" spans="1:45">
      <c r="A123" s="1076"/>
      <c r="B123" s="1076"/>
      <c r="C123" s="1076"/>
      <c r="D123" s="1076"/>
      <c r="E123" s="1076"/>
      <c r="F123" s="1076"/>
      <c r="G123" s="1076"/>
      <c r="H123" s="1076"/>
      <c r="I123" s="1076"/>
      <c r="J123" s="1076"/>
      <c r="K123" s="1076"/>
      <c r="L123" s="1076"/>
      <c r="M123" s="1076"/>
      <c r="N123" s="1076"/>
      <c r="O123" s="1076"/>
      <c r="P123" s="1076"/>
      <c r="Q123" s="1076"/>
      <c r="R123" s="1076"/>
      <c r="S123" s="1076"/>
      <c r="T123" s="1076"/>
      <c r="U123" s="1076"/>
      <c r="V123" s="1076"/>
      <c r="W123" s="1076"/>
      <c r="X123" s="1076"/>
      <c r="Y123" s="1076"/>
      <c r="Z123" s="1076"/>
      <c r="AA123" s="1076"/>
      <c r="AB123" s="1076"/>
      <c r="AC123" s="1076"/>
      <c r="AD123" s="1076"/>
      <c r="AE123" s="1076"/>
      <c r="AF123" s="1076"/>
      <c r="AG123" s="1076"/>
      <c r="AH123" s="1076"/>
      <c r="AI123" s="1076"/>
      <c r="AJ123" s="1076"/>
      <c r="AK123" s="1076"/>
      <c r="AL123" s="1076"/>
      <c r="AM123" s="1076"/>
      <c r="AN123" s="1076"/>
      <c r="AO123" s="1076"/>
      <c r="AP123" s="1076"/>
      <c r="AQ123" s="1076"/>
      <c r="AR123" s="1076"/>
      <c r="AS123" s="1076"/>
    </row>
    <row r="124" spans="1:45">
      <c r="A124" s="1076"/>
      <c r="B124" s="1076"/>
      <c r="C124" s="1076"/>
      <c r="D124" s="1076"/>
      <c r="E124" s="1076"/>
      <c r="F124" s="1076"/>
      <c r="G124" s="1076"/>
      <c r="H124" s="1076"/>
      <c r="I124" s="1076"/>
      <c r="J124" s="1076"/>
      <c r="K124" s="1076"/>
      <c r="L124" s="1076"/>
      <c r="M124" s="1076"/>
      <c r="N124" s="1076"/>
      <c r="O124" s="1076"/>
      <c r="P124" s="1076"/>
      <c r="Q124" s="1076"/>
      <c r="R124" s="1076"/>
      <c r="S124" s="1076"/>
      <c r="T124" s="1076"/>
      <c r="U124" s="1076"/>
      <c r="V124" s="1076"/>
      <c r="W124" s="1076"/>
      <c r="X124" s="1076"/>
      <c r="Y124" s="1076"/>
      <c r="Z124" s="1076"/>
      <c r="AA124" s="1076"/>
      <c r="AB124" s="1076"/>
      <c r="AC124" s="1076"/>
      <c r="AD124" s="1076"/>
      <c r="AE124" s="1076"/>
      <c r="AF124" s="1076"/>
      <c r="AG124" s="1076"/>
      <c r="AH124" s="1076"/>
      <c r="AI124" s="1076"/>
      <c r="AJ124" s="1076"/>
      <c r="AK124" s="1076"/>
      <c r="AL124" s="1076"/>
      <c r="AM124" s="1076"/>
      <c r="AN124" s="1076"/>
      <c r="AO124" s="1076"/>
      <c r="AP124" s="1076"/>
      <c r="AQ124" s="1076"/>
      <c r="AR124" s="1076"/>
      <c r="AS124" s="1076"/>
    </row>
    <row r="125" spans="1:45">
      <c r="A125" s="1076"/>
      <c r="B125" s="1076"/>
      <c r="C125" s="1076"/>
      <c r="D125" s="1076"/>
      <c r="E125" s="1076"/>
      <c r="F125" s="1076"/>
      <c r="G125" s="1076"/>
      <c r="H125" s="1076"/>
      <c r="I125" s="1076"/>
      <c r="J125" s="1076"/>
      <c r="K125" s="1076"/>
      <c r="L125" s="1076"/>
      <c r="M125" s="1076"/>
      <c r="N125" s="1076"/>
      <c r="O125" s="1076"/>
      <c r="P125" s="1076"/>
      <c r="Q125" s="1076"/>
      <c r="R125" s="1076"/>
      <c r="S125" s="1076"/>
      <c r="T125" s="1076"/>
      <c r="U125" s="1076"/>
      <c r="V125" s="1076"/>
      <c r="W125" s="1076"/>
      <c r="X125" s="1076"/>
      <c r="Y125" s="1076"/>
      <c r="Z125" s="1076"/>
      <c r="AA125" s="1076"/>
      <c r="AB125" s="1076"/>
      <c r="AC125" s="1076"/>
      <c r="AD125" s="1076"/>
      <c r="AE125" s="1076"/>
      <c r="AF125" s="1076"/>
      <c r="AG125" s="1076"/>
      <c r="AH125" s="1076"/>
      <c r="AI125" s="1076"/>
      <c r="AJ125" s="1076"/>
      <c r="AK125" s="1076"/>
      <c r="AL125" s="1076"/>
      <c r="AM125" s="1076"/>
      <c r="AN125" s="1076"/>
      <c r="AO125" s="1076"/>
      <c r="AP125" s="1076"/>
      <c r="AQ125" s="1076"/>
      <c r="AR125" s="1076"/>
      <c r="AS125" s="1076"/>
    </row>
    <row r="126" spans="1:45">
      <c r="A126" s="1076"/>
      <c r="B126" s="1076"/>
      <c r="C126" s="1076"/>
      <c r="D126" s="1076"/>
      <c r="E126" s="1076"/>
      <c r="F126" s="1076"/>
      <c r="G126" s="1076"/>
      <c r="H126" s="1076"/>
      <c r="I126" s="1076"/>
      <c r="J126" s="1076"/>
      <c r="K126" s="1076"/>
      <c r="L126" s="1076"/>
      <c r="M126" s="1076"/>
      <c r="N126" s="1076"/>
      <c r="O126" s="1076"/>
      <c r="P126" s="1076"/>
      <c r="Q126" s="1076"/>
      <c r="R126" s="1076"/>
      <c r="S126" s="1076"/>
      <c r="T126" s="1076"/>
      <c r="U126" s="1076"/>
      <c r="V126" s="1076"/>
      <c r="W126" s="1076"/>
      <c r="X126" s="1076"/>
      <c r="Y126" s="1076"/>
      <c r="Z126" s="1076"/>
      <c r="AA126" s="1076"/>
      <c r="AB126" s="1076"/>
      <c r="AC126" s="1076"/>
      <c r="AD126" s="1076"/>
      <c r="AE126" s="1076"/>
      <c r="AF126" s="1076"/>
      <c r="AG126" s="1076"/>
      <c r="AH126" s="1076"/>
      <c r="AI126" s="1076"/>
      <c r="AJ126" s="1076"/>
      <c r="AK126" s="1076"/>
      <c r="AL126" s="1076"/>
      <c r="AM126" s="1076"/>
      <c r="AN126" s="1076"/>
      <c r="AO126" s="1076"/>
      <c r="AP126" s="1076"/>
      <c r="AQ126" s="1076"/>
      <c r="AR126" s="1076"/>
      <c r="AS126" s="1076"/>
    </row>
    <row r="127" spans="1:45">
      <c r="A127" s="1076"/>
      <c r="B127" s="1076"/>
      <c r="C127" s="1076"/>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6"/>
      <c r="AA127" s="1076"/>
      <c r="AB127" s="1076"/>
      <c r="AC127" s="1076"/>
      <c r="AD127" s="1076"/>
      <c r="AE127" s="1076"/>
      <c r="AF127" s="1076"/>
      <c r="AG127" s="1076"/>
      <c r="AH127" s="1076"/>
      <c r="AI127" s="1076"/>
      <c r="AJ127" s="1076"/>
      <c r="AK127" s="1076"/>
      <c r="AL127" s="1076"/>
      <c r="AM127" s="1076"/>
      <c r="AN127" s="1076"/>
      <c r="AO127" s="1076"/>
      <c r="AP127" s="1076"/>
      <c r="AQ127" s="1076"/>
      <c r="AR127" s="1076"/>
      <c r="AS127" s="1076"/>
    </row>
    <row r="128" spans="1:45">
      <c r="A128" s="1076"/>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6"/>
      <c r="X128" s="1076"/>
      <c r="Y128" s="1076"/>
      <c r="Z128" s="1076"/>
      <c r="AA128" s="1076"/>
      <c r="AB128" s="1076"/>
      <c r="AC128" s="1076"/>
      <c r="AD128" s="1076"/>
      <c r="AE128" s="1076"/>
      <c r="AF128" s="1076"/>
      <c r="AG128" s="1076"/>
      <c r="AH128" s="1076"/>
      <c r="AI128" s="1076"/>
      <c r="AJ128" s="1076"/>
      <c r="AK128" s="1076"/>
      <c r="AL128" s="1076"/>
      <c r="AM128" s="1076"/>
      <c r="AN128" s="1076"/>
      <c r="AO128" s="1076"/>
      <c r="AP128" s="1076"/>
      <c r="AQ128" s="1076"/>
      <c r="AR128" s="1076"/>
      <c r="AS128" s="1076"/>
    </row>
    <row r="129" spans="1:45">
      <c r="A129" s="1076"/>
      <c r="B129" s="1076"/>
      <c r="C129" s="1076"/>
      <c r="D129" s="1076"/>
      <c r="E129" s="1076"/>
      <c r="F129" s="1076"/>
      <c r="G129" s="1076"/>
      <c r="H129" s="1076"/>
      <c r="I129" s="1076"/>
      <c r="J129" s="1076"/>
      <c r="K129" s="1076"/>
      <c r="L129" s="1076"/>
      <c r="M129" s="1076"/>
      <c r="N129" s="1076"/>
      <c r="O129" s="1076"/>
      <c r="P129" s="1076"/>
      <c r="Q129" s="1076"/>
      <c r="R129" s="1076"/>
      <c r="S129" s="1076"/>
      <c r="T129" s="1076"/>
      <c r="U129" s="1076"/>
      <c r="V129" s="1076"/>
      <c r="W129" s="1076"/>
      <c r="X129" s="1076"/>
      <c r="Y129" s="1076"/>
      <c r="Z129" s="1076"/>
      <c r="AA129" s="1076"/>
      <c r="AB129" s="1076"/>
      <c r="AC129" s="1076"/>
      <c r="AD129" s="1076"/>
      <c r="AE129" s="1076"/>
      <c r="AF129" s="1076"/>
      <c r="AG129" s="1076"/>
      <c r="AH129" s="1076"/>
      <c r="AI129" s="1076"/>
      <c r="AJ129" s="1076"/>
      <c r="AK129" s="1076"/>
      <c r="AL129" s="1076"/>
      <c r="AM129" s="1076"/>
      <c r="AN129" s="1076"/>
      <c r="AO129" s="1076"/>
      <c r="AP129" s="1076"/>
      <c r="AQ129" s="1076"/>
      <c r="AR129" s="1076"/>
      <c r="AS129" s="1076"/>
    </row>
    <row r="130" spans="1:45">
      <c r="A130" s="1076"/>
      <c r="B130" s="1076"/>
      <c r="C130" s="1076"/>
      <c r="D130" s="1076"/>
      <c r="E130" s="1076"/>
      <c r="F130" s="1076"/>
      <c r="G130" s="1076"/>
      <c r="H130" s="1076"/>
      <c r="I130" s="1076"/>
      <c r="J130" s="1076"/>
      <c r="K130" s="1076"/>
      <c r="L130" s="1076"/>
      <c r="M130" s="1076"/>
      <c r="N130" s="1076"/>
      <c r="O130" s="1076"/>
      <c r="P130" s="1076"/>
      <c r="Q130" s="1076"/>
      <c r="R130" s="1076"/>
      <c r="S130" s="1076"/>
      <c r="T130" s="1076"/>
      <c r="U130" s="1076"/>
      <c r="V130" s="1076"/>
      <c r="W130" s="1076"/>
      <c r="X130" s="1076"/>
      <c r="Y130" s="1076"/>
      <c r="Z130" s="1076"/>
      <c r="AA130" s="1076"/>
      <c r="AB130" s="1076"/>
      <c r="AC130" s="1076"/>
      <c r="AD130" s="1076"/>
      <c r="AE130" s="1076"/>
      <c r="AF130" s="1076"/>
      <c r="AG130" s="1076"/>
      <c r="AH130" s="1076"/>
      <c r="AI130" s="1076"/>
      <c r="AJ130" s="1076"/>
      <c r="AK130" s="1076"/>
      <c r="AL130" s="1076"/>
      <c r="AM130" s="1076"/>
      <c r="AN130" s="1076"/>
      <c r="AO130" s="1076"/>
      <c r="AP130" s="1076"/>
      <c r="AQ130" s="1076"/>
      <c r="AR130" s="1076"/>
      <c r="AS130" s="1076"/>
    </row>
    <row r="131" spans="1:45">
      <c r="A131" s="1076"/>
      <c r="B131" s="1076"/>
      <c r="C131" s="1076"/>
      <c r="D131" s="1076"/>
      <c r="E131" s="1076"/>
      <c r="F131" s="1076"/>
      <c r="G131" s="1076"/>
      <c r="H131" s="1076"/>
      <c r="I131" s="1076"/>
      <c r="J131" s="1076"/>
      <c r="K131" s="1076"/>
      <c r="L131" s="1076"/>
      <c r="M131" s="1076"/>
      <c r="N131" s="1076"/>
      <c r="O131" s="1076"/>
      <c r="P131" s="1076"/>
      <c r="Q131" s="1076"/>
      <c r="R131" s="1076"/>
      <c r="S131" s="1076"/>
      <c r="T131" s="1076"/>
      <c r="U131" s="1076"/>
      <c r="V131" s="1076"/>
      <c r="W131" s="1076"/>
      <c r="X131" s="1076"/>
      <c r="Y131" s="1076"/>
      <c r="Z131" s="1076"/>
      <c r="AA131" s="1076"/>
      <c r="AB131" s="1076"/>
      <c r="AC131" s="1076"/>
      <c r="AD131" s="1076"/>
      <c r="AE131" s="1076"/>
      <c r="AF131" s="1076"/>
      <c r="AG131" s="1076"/>
      <c r="AH131" s="1076"/>
      <c r="AI131" s="1076"/>
      <c r="AJ131" s="1076"/>
      <c r="AK131" s="1076"/>
      <c r="AL131" s="1076"/>
      <c r="AM131" s="1076"/>
      <c r="AN131" s="1076"/>
      <c r="AO131" s="1076"/>
      <c r="AP131" s="1076"/>
      <c r="AQ131" s="1076"/>
      <c r="AR131" s="1076"/>
      <c r="AS131" s="1076"/>
    </row>
    <row r="132" spans="1:45">
      <c r="A132" s="1076"/>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6"/>
      <c r="W132" s="1076"/>
      <c r="X132" s="1076"/>
      <c r="Y132" s="1076"/>
      <c r="Z132" s="1076"/>
      <c r="AA132" s="1076"/>
      <c r="AB132" s="1076"/>
      <c r="AC132" s="1076"/>
      <c r="AD132" s="1076"/>
      <c r="AE132" s="1076"/>
      <c r="AF132" s="1076"/>
      <c r="AG132" s="1076"/>
      <c r="AH132" s="1076"/>
      <c r="AI132" s="1076"/>
      <c r="AJ132" s="1076"/>
      <c r="AK132" s="1076"/>
      <c r="AL132" s="1076"/>
      <c r="AM132" s="1076"/>
      <c r="AN132" s="1076"/>
      <c r="AO132" s="1076"/>
      <c r="AP132" s="1076"/>
      <c r="AQ132" s="1076"/>
      <c r="AR132" s="1076"/>
      <c r="AS132" s="1076"/>
    </row>
    <row r="133" spans="1:45">
      <c r="A133" s="1076"/>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76"/>
      <c r="W133" s="1076"/>
      <c r="X133" s="1076"/>
      <c r="Y133" s="1076"/>
      <c r="Z133" s="1076"/>
      <c r="AA133" s="1076"/>
      <c r="AB133" s="1076"/>
      <c r="AC133" s="1076"/>
      <c r="AD133" s="1076"/>
      <c r="AE133" s="1076"/>
      <c r="AF133" s="1076"/>
      <c r="AG133" s="1076"/>
      <c r="AH133" s="1076"/>
      <c r="AI133" s="1076"/>
      <c r="AJ133" s="1076"/>
      <c r="AK133" s="1076"/>
      <c r="AL133" s="1076"/>
      <c r="AM133" s="1076"/>
      <c r="AN133" s="1076"/>
      <c r="AO133" s="1076"/>
      <c r="AP133" s="1076"/>
      <c r="AQ133" s="1076"/>
      <c r="AR133" s="1076"/>
      <c r="AS133" s="1076"/>
    </row>
    <row r="134" spans="1:45">
      <c r="A134" s="1076"/>
      <c r="B134" s="1076"/>
      <c r="C134" s="1076"/>
      <c r="D134" s="1076"/>
      <c r="E134" s="1076"/>
      <c r="F134" s="1076"/>
      <c r="G134" s="1076"/>
      <c r="H134" s="1076"/>
      <c r="I134" s="1076"/>
      <c r="J134" s="1076"/>
      <c r="K134" s="1076"/>
      <c r="L134" s="1076"/>
      <c r="M134" s="1076"/>
      <c r="N134" s="1076"/>
      <c r="O134" s="1076"/>
      <c r="P134" s="1076"/>
      <c r="Q134" s="1076"/>
      <c r="R134" s="1076"/>
      <c r="S134" s="1076"/>
      <c r="T134" s="1076"/>
      <c r="U134" s="1076"/>
      <c r="V134" s="1076"/>
      <c r="W134" s="1076"/>
      <c r="X134" s="1076"/>
      <c r="Y134" s="1076"/>
      <c r="Z134" s="1076"/>
      <c r="AA134" s="1076"/>
      <c r="AB134" s="1076"/>
      <c r="AC134" s="1076"/>
      <c r="AD134" s="1076"/>
      <c r="AE134" s="1076"/>
      <c r="AF134" s="1076"/>
      <c r="AG134" s="1076"/>
      <c r="AH134" s="1076"/>
      <c r="AI134" s="1076"/>
      <c r="AJ134" s="1076"/>
      <c r="AK134" s="1076"/>
      <c r="AL134" s="1076"/>
      <c r="AM134" s="1076"/>
      <c r="AN134" s="1076"/>
      <c r="AO134" s="1076"/>
      <c r="AP134" s="1076"/>
      <c r="AQ134" s="1076"/>
      <c r="AR134" s="1076"/>
      <c r="AS134" s="1076"/>
    </row>
    <row r="135" spans="1:45">
      <c r="A135" s="1076"/>
      <c r="B135" s="1076"/>
      <c r="C135" s="1076"/>
      <c r="D135" s="1076"/>
      <c r="E135" s="1076"/>
      <c r="F135" s="1076"/>
      <c r="G135" s="1076"/>
      <c r="H135" s="1076"/>
      <c r="I135" s="1076"/>
      <c r="J135" s="1076"/>
      <c r="K135" s="1076"/>
      <c r="L135" s="1076"/>
      <c r="M135" s="1076"/>
      <c r="N135" s="10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c r="AJ135" s="1076"/>
      <c r="AK135" s="1076"/>
      <c r="AL135" s="1076"/>
      <c r="AM135" s="1076"/>
      <c r="AN135" s="1076"/>
      <c r="AO135" s="1076"/>
      <c r="AP135" s="1076"/>
      <c r="AQ135" s="1076"/>
      <c r="AR135" s="1076"/>
      <c r="AS135" s="1076"/>
    </row>
    <row r="136" spans="1:45">
      <c r="A136" s="1076"/>
      <c r="B136" s="1076"/>
      <c r="C136" s="1076"/>
      <c r="D136" s="1076"/>
      <c r="E136" s="1076"/>
      <c r="F136" s="1076"/>
      <c r="G136" s="1076"/>
      <c r="H136" s="1076"/>
      <c r="I136" s="1076"/>
      <c r="J136" s="1076"/>
      <c r="K136" s="1076"/>
      <c r="L136" s="1076"/>
      <c r="M136" s="1076"/>
      <c r="N136" s="1076"/>
      <c r="O136" s="1076"/>
      <c r="P136" s="1076"/>
      <c r="Q136" s="1076"/>
      <c r="R136" s="1076"/>
      <c r="S136" s="1076"/>
      <c r="T136" s="1076"/>
      <c r="U136" s="1076"/>
      <c r="V136" s="1076"/>
      <c r="W136" s="1076"/>
      <c r="X136" s="1076"/>
      <c r="Y136" s="1076"/>
      <c r="Z136" s="1076"/>
      <c r="AA136" s="1076"/>
      <c r="AB136" s="1076"/>
      <c r="AC136" s="1076"/>
      <c r="AD136" s="1076"/>
      <c r="AE136" s="1076"/>
      <c r="AF136" s="1076"/>
      <c r="AG136" s="1076"/>
      <c r="AH136" s="1076"/>
      <c r="AI136" s="1076"/>
      <c r="AJ136" s="1076"/>
      <c r="AK136" s="1076"/>
      <c r="AL136" s="1076"/>
      <c r="AM136" s="1076"/>
      <c r="AN136" s="1076"/>
      <c r="AO136" s="1076"/>
      <c r="AP136" s="1076"/>
      <c r="AQ136" s="1076"/>
      <c r="AR136" s="1076"/>
      <c r="AS136" s="1076"/>
    </row>
    <row r="137" spans="1:45">
      <c r="A137" s="1076"/>
      <c r="B137" s="1076"/>
      <c r="C137" s="1076"/>
      <c r="D137" s="1076"/>
      <c r="E137" s="1076"/>
      <c r="F137" s="1076"/>
      <c r="G137" s="1076"/>
      <c r="H137" s="1076"/>
      <c r="I137" s="1076"/>
      <c r="J137" s="1076"/>
      <c r="K137" s="1076"/>
      <c r="L137" s="1076"/>
      <c r="M137" s="1076"/>
      <c r="N137" s="1076"/>
      <c r="O137" s="1076"/>
      <c r="P137" s="1076"/>
      <c r="Q137" s="1076"/>
      <c r="R137" s="1076"/>
      <c r="S137" s="1076"/>
      <c r="T137" s="1076"/>
      <c r="U137" s="1076"/>
      <c r="V137" s="1076"/>
      <c r="W137" s="1076"/>
      <c r="X137" s="1076"/>
      <c r="Y137" s="1076"/>
      <c r="Z137" s="1076"/>
      <c r="AA137" s="1076"/>
      <c r="AB137" s="1076"/>
      <c r="AC137" s="1076"/>
      <c r="AD137" s="1076"/>
      <c r="AE137" s="1076"/>
      <c r="AF137" s="1076"/>
      <c r="AG137" s="1076"/>
      <c r="AH137" s="1076"/>
      <c r="AI137" s="1076"/>
      <c r="AJ137" s="1076"/>
      <c r="AK137" s="1076"/>
      <c r="AL137" s="1076"/>
      <c r="AM137" s="1076"/>
      <c r="AN137" s="1076"/>
      <c r="AO137" s="1076"/>
      <c r="AP137" s="1076"/>
      <c r="AQ137" s="1076"/>
      <c r="AR137" s="1076"/>
      <c r="AS137" s="1076"/>
    </row>
    <row r="138" spans="1:45">
      <c r="A138" s="1076"/>
      <c r="B138" s="1076"/>
      <c r="C138" s="1076"/>
      <c r="D138" s="1076"/>
      <c r="E138" s="1076"/>
      <c r="F138" s="1076"/>
      <c r="G138" s="1076"/>
      <c r="H138" s="1076"/>
      <c r="I138" s="1076"/>
      <c r="J138" s="1076"/>
      <c r="K138" s="1076"/>
      <c r="L138" s="1076"/>
      <c r="M138" s="1076"/>
      <c r="N138" s="1076"/>
      <c r="O138" s="1076"/>
      <c r="P138" s="1076"/>
      <c r="Q138" s="1076"/>
      <c r="R138" s="1076"/>
      <c r="S138" s="1076"/>
      <c r="T138" s="1076"/>
      <c r="U138" s="1076"/>
      <c r="V138" s="1076"/>
      <c r="W138" s="1076"/>
      <c r="X138" s="1076"/>
      <c r="Y138" s="1076"/>
      <c r="Z138" s="1076"/>
      <c r="AA138" s="1076"/>
      <c r="AB138" s="1076"/>
      <c r="AC138" s="1076"/>
      <c r="AD138" s="1076"/>
      <c r="AE138" s="1076"/>
      <c r="AF138" s="1076"/>
      <c r="AG138" s="1076"/>
      <c r="AH138" s="1076"/>
      <c r="AI138" s="1076"/>
      <c r="AJ138" s="1076"/>
      <c r="AK138" s="1076"/>
      <c r="AL138" s="1076"/>
      <c r="AM138" s="1076"/>
      <c r="AN138" s="1076"/>
      <c r="AO138" s="1076"/>
      <c r="AP138" s="1076"/>
      <c r="AQ138" s="1076"/>
      <c r="AR138" s="1076"/>
      <c r="AS138" s="1076"/>
    </row>
    <row r="139" spans="1:45">
      <c r="A139" s="1076"/>
      <c r="B139" s="1076"/>
      <c r="C139" s="1076"/>
      <c r="D139" s="1076"/>
      <c r="E139" s="1076"/>
      <c r="F139" s="1076"/>
      <c r="G139" s="1076"/>
      <c r="H139" s="1076"/>
      <c r="I139" s="1076"/>
      <c r="J139" s="1076"/>
      <c r="K139" s="1076"/>
      <c r="L139" s="1076"/>
      <c r="M139" s="1076"/>
      <c r="N139" s="1076"/>
      <c r="O139" s="1076"/>
      <c r="P139" s="1076"/>
      <c r="Q139" s="1076"/>
      <c r="R139" s="1076"/>
      <c r="S139" s="1076"/>
      <c r="T139" s="1076"/>
      <c r="U139" s="1076"/>
      <c r="V139" s="1076"/>
      <c r="W139" s="1076"/>
      <c r="X139" s="1076"/>
      <c r="Y139" s="1076"/>
      <c r="Z139" s="1076"/>
      <c r="AA139" s="1076"/>
      <c r="AB139" s="1076"/>
      <c r="AC139" s="1076"/>
      <c r="AD139" s="1076"/>
      <c r="AE139" s="1076"/>
      <c r="AF139" s="1076"/>
      <c r="AG139" s="1076"/>
      <c r="AH139" s="1076"/>
      <c r="AI139" s="1076"/>
      <c r="AJ139" s="1076"/>
      <c r="AK139" s="1076"/>
      <c r="AL139" s="1076"/>
      <c r="AM139" s="1076"/>
      <c r="AN139" s="1076"/>
      <c r="AO139" s="1076"/>
      <c r="AP139" s="1076"/>
      <c r="AQ139" s="1076"/>
      <c r="AR139" s="1076"/>
      <c r="AS139" s="1076"/>
    </row>
    <row r="140" spans="1:45">
      <c r="A140" s="1076"/>
      <c r="B140" s="1076"/>
      <c r="C140" s="1076"/>
      <c r="D140" s="1076"/>
      <c r="E140" s="1076"/>
      <c r="F140" s="1076"/>
      <c r="G140" s="1076"/>
      <c r="H140" s="1076"/>
      <c r="I140" s="1076"/>
      <c r="J140" s="1076"/>
      <c r="K140" s="1076"/>
      <c r="L140" s="1076"/>
      <c r="M140" s="1076"/>
      <c r="N140" s="1076"/>
      <c r="O140" s="1076"/>
      <c r="P140" s="1076"/>
      <c r="Q140" s="1076"/>
      <c r="R140" s="1076"/>
      <c r="S140" s="1076"/>
      <c r="T140" s="1076"/>
      <c r="U140" s="1076"/>
      <c r="V140" s="1076"/>
      <c r="W140" s="1076"/>
      <c r="X140" s="1076"/>
      <c r="Y140" s="1076"/>
      <c r="Z140" s="1076"/>
      <c r="AA140" s="1076"/>
      <c r="AB140" s="1076"/>
      <c r="AC140" s="1076"/>
      <c r="AD140" s="1076"/>
      <c r="AE140" s="1076"/>
      <c r="AF140" s="1076"/>
      <c r="AG140" s="1076"/>
      <c r="AH140" s="1076"/>
      <c r="AI140" s="1076"/>
      <c r="AJ140" s="1076"/>
      <c r="AK140" s="1076"/>
      <c r="AL140" s="1076"/>
      <c r="AM140" s="1076"/>
      <c r="AN140" s="1076"/>
      <c r="AO140" s="1076"/>
      <c r="AP140" s="1076"/>
      <c r="AQ140" s="1076"/>
      <c r="AR140" s="1076"/>
      <c r="AS140" s="1076"/>
    </row>
    <row r="141" spans="1:45">
      <c r="A141" s="1076"/>
      <c r="B141" s="1076"/>
      <c r="C141" s="1076"/>
      <c r="D141" s="1076"/>
      <c r="E141" s="1076"/>
      <c r="F141" s="1076"/>
      <c r="G141" s="1076"/>
      <c r="H141" s="1076"/>
      <c r="I141" s="1076"/>
      <c r="J141" s="1076"/>
      <c r="K141" s="1076"/>
      <c r="L141" s="1076"/>
      <c r="M141" s="1076"/>
      <c r="N141" s="1076"/>
      <c r="O141" s="1076"/>
      <c r="P141" s="1076"/>
      <c r="Q141" s="1076"/>
      <c r="R141" s="1076"/>
      <c r="S141" s="1076"/>
      <c r="T141" s="1076"/>
      <c r="U141" s="1076"/>
      <c r="V141" s="1076"/>
      <c r="W141" s="1076"/>
      <c r="X141" s="1076"/>
      <c r="Y141" s="1076"/>
      <c r="Z141" s="1076"/>
      <c r="AA141" s="1076"/>
      <c r="AB141" s="1076"/>
      <c r="AC141" s="1076"/>
      <c r="AD141" s="1076"/>
      <c r="AE141" s="1076"/>
      <c r="AF141" s="1076"/>
      <c r="AG141" s="1076"/>
      <c r="AH141" s="1076"/>
      <c r="AI141" s="1076"/>
      <c r="AJ141" s="1076"/>
      <c r="AK141" s="1076"/>
      <c r="AL141" s="1076"/>
      <c r="AM141" s="1076"/>
      <c r="AN141" s="1076"/>
      <c r="AO141" s="1076"/>
      <c r="AP141" s="1076"/>
      <c r="AQ141" s="1076"/>
      <c r="AR141" s="1076"/>
      <c r="AS141" s="1076"/>
    </row>
    <row r="142" spans="1:45">
      <c r="A142" s="1076"/>
      <c r="B142" s="1076"/>
      <c r="C142" s="1076"/>
      <c r="D142" s="1076"/>
      <c r="E142" s="1076"/>
      <c r="F142" s="1076"/>
      <c r="G142" s="1076"/>
      <c r="H142" s="1076"/>
      <c r="I142" s="1076"/>
      <c r="J142" s="1076"/>
      <c r="K142" s="1076"/>
      <c r="L142" s="1076"/>
      <c r="M142" s="1076"/>
      <c r="N142" s="1076"/>
      <c r="O142" s="1076"/>
      <c r="P142" s="1076"/>
      <c r="Q142" s="1076"/>
      <c r="R142" s="1076"/>
      <c r="S142" s="1076"/>
      <c r="T142" s="1076"/>
      <c r="U142" s="1076"/>
      <c r="V142" s="1076"/>
      <c r="W142" s="1076"/>
      <c r="X142" s="1076"/>
      <c r="Y142" s="1076"/>
      <c r="Z142" s="1076"/>
      <c r="AA142" s="1076"/>
      <c r="AB142" s="1076"/>
      <c r="AC142" s="1076"/>
      <c r="AD142" s="1076"/>
      <c r="AE142" s="1076"/>
      <c r="AF142" s="1076"/>
      <c r="AG142" s="1076"/>
      <c r="AH142" s="1076"/>
      <c r="AI142" s="1076"/>
      <c r="AJ142" s="1076"/>
      <c r="AK142" s="1076"/>
      <c r="AL142" s="1076"/>
      <c r="AM142" s="1076"/>
      <c r="AN142" s="1076"/>
      <c r="AO142" s="1076"/>
      <c r="AP142" s="1076"/>
      <c r="AQ142" s="1076"/>
      <c r="AR142" s="1076"/>
      <c r="AS142" s="1076"/>
    </row>
    <row r="143" spans="1:45">
      <c r="A143" s="1076"/>
      <c r="B143" s="1076"/>
      <c r="C143" s="1076"/>
      <c r="D143" s="1076"/>
      <c r="E143" s="1076"/>
      <c r="F143" s="1076"/>
      <c r="G143" s="1076"/>
      <c r="H143" s="1076"/>
      <c r="I143" s="1076"/>
      <c r="J143" s="1076"/>
      <c r="K143" s="1076"/>
      <c r="L143" s="1076"/>
      <c r="M143" s="1076"/>
      <c r="N143" s="1076"/>
      <c r="O143" s="1076"/>
      <c r="P143" s="1076"/>
      <c r="Q143" s="1076"/>
      <c r="R143" s="1076"/>
      <c r="S143" s="1076"/>
      <c r="T143" s="1076"/>
      <c r="U143" s="1076"/>
      <c r="V143" s="1076"/>
      <c r="W143" s="1076"/>
      <c r="X143" s="1076"/>
      <c r="Y143" s="1076"/>
      <c r="Z143" s="1076"/>
      <c r="AA143" s="1076"/>
      <c r="AB143" s="1076"/>
      <c r="AC143" s="1076"/>
      <c r="AD143" s="1076"/>
      <c r="AE143" s="1076"/>
      <c r="AF143" s="1076"/>
      <c r="AG143" s="1076"/>
      <c r="AH143" s="1076"/>
      <c r="AI143" s="1076"/>
      <c r="AJ143" s="1076"/>
      <c r="AK143" s="1076"/>
      <c r="AL143" s="1076"/>
      <c r="AM143" s="1076"/>
      <c r="AN143" s="1076"/>
      <c r="AO143" s="1076"/>
      <c r="AP143" s="1076"/>
      <c r="AQ143" s="1076"/>
      <c r="AR143" s="1076"/>
      <c r="AS143" s="1076"/>
    </row>
    <row r="144" spans="1:45">
      <c r="A144" s="1076"/>
      <c r="B144" s="1076"/>
      <c r="C144" s="1076"/>
      <c r="D144" s="1076"/>
      <c r="E144" s="1076"/>
      <c r="F144" s="1076"/>
      <c r="G144" s="1076"/>
      <c r="H144" s="1076"/>
      <c r="I144" s="1076"/>
      <c r="J144" s="1076"/>
      <c r="K144" s="1076"/>
      <c r="L144" s="1076"/>
      <c r="M144" s="1076"/>
      <c r="N144" s="1076"/>
      <c r="O144" s="1076"/>
      <c r="P144" s="1076"/>
      <c r="Q144" s="1076"/>
      <c r="R144" s="1076"/>
      <c r="S144" s="1076"/>
      <c r="T144" s="1076"/>
      <c r="U144" s="1076"/>
      <c r="V144" s="1076"/>
      <c r="W144" s="1076"/>
      <c r="X144" s="1076"/>
      <c r="Y144" s="1076"/>
      <c r="Z144" s="1076"/>
      <c r="AA144" s="1076"/>
      <c r="AB144" s="1076"/>
      <c r="AC144" s="1076"/>
      <c r="AD144" s="1076"/>
      <c r="AE144" s="1076"/>
      <c r="AF144" s="1076"/>
      <c r="AG144" s="1076"/>
      <c r="AH144" s="1076"/>
      <c r="AI144" s="1076"/>
      <c r="AJ144" s="1076"/>
      <c r="AK144" s="1076"/>
      <c r="AL144" s="1076"/>
      <c r="AM144" s="1076"/>
      <c r="AN144" s="1076"/>
      <c r="AO144" s="1076"/>
      <c r="AP144" s="1076"/>
      <c r="AQ144" s="1076"/>
      <c r="AR144" s="1076"/>
      <c r="AS144" s="1076"/>
    </row>
    <row r="145" spans="1:45">
      <c r="A145" s="1076"/>
      <c r="B145" s="1076"/>
      <c r="C145" s="1076"/>
      <c r="D145" s="1076"/>
      <c r="E145" s="1076"/>
      <c r="F145" s="1076"/>
      <c r="G145" s="1076"/>
      <c r="H145" s="1076"/>
      <c r="I145" s="1076"/>
      <c r="J145" s="1076"/>
      <c r="K145" s="1076"/>
      <c r="L145" s="1076"/>
      <c r="M145" s="1076"/>
      <c r="N145" s="1076"/>
      <c r="O145" s="1076"/>
      <c r="P145" s="1076"/>
      <c r="Q145" s="1076"/>
      <c r="R145" s="1076"/>
      <c r="S145" s="1076"/>
      <c r="T145" s="1076"/>
      <c r="U145" s="1076"/>
      <c r="V145" s="1076"/>
      <c r="W145" s="1076"/>
      <c r="X145" s="1076"/>
      <c r="Y145" s="1076"/>
      <c r="Z145" s="1076"/>
      <c r="AA145" s="1076"/>
      <c r="AB145" s="1076"/>
      <c r="AC145" s="1076"/>
      <c r="AD145" s="1076"/>
      <c r="AE145" s="1076"/>
      <c r="AF145" s="1076"/>
      <c r="AG145" s="1076"/>
      <c r="AH145" s="1076"/>
      <c r="AI145" s="1076"/>
      <c r="AJ145" s="1076"/>
      <c r="AK145" s="1076"/>
      <c r="AL145" s="1076"/>
      <c r="AM145" s="1076"/>
      <c r="AN145" s="1076"/>
      <c r="AO145" s="1076"/>
      <c r="AP145" s="1076"/>
      <c r="AQ145" s="1076"/>
      <c r="AR145" s="1076"/>
      <c r="AS145" s="1076"/>
    </row>
    <row r="146" spans="1:45">
      <c r="A146" s="1076"/>
      <c r="B146" s="1076"/>
      <c r="C146" s="1076"/>
      <c r="D146" s="1076"/>
      <c r="E146" s="1076"/>
      <c r="F146" s="1076"/>
      <c r="G146" s="1076"/>
      <c r="H146" s="1076"/>
      <c r="I146" s="1076"/>
      <c r="J146" s="1076"/>
      <c r="K146" s="1076"/>
      <c r="L146" s="1076"/>
      <c r="M146" s="1076"/>
      <c r="N146" s="1076"/>
      <c r="O146" s="1076"/>
      <c r="P146" s="1076"/>
      <c r="Q146" s="1076"/>
      <c r="R146" s="1076"/>
      <c r="S146" s="1076"/>
      <c r="T146" s="1076"/>
      <c r="U146" s="1076"/>
      <c r="V146" s="1076"/>
      <c r="W146" s="1076"/>
      <c r="X146" s="1076"/>
      <c r="Y146" s="1076"/>
      <c r="Z146" s="1076"/>
      <c r="AA146" s="1076"/>
      <c r="AB146" s="1076"/>
      <c r="AC146" s="1076"/>
      <c r="AD146" s="1076"/>
      <c r="AE146" s="1076"/>
      <c r="AF146" s="1076"/>
      <c r="AG146" s="1076"/>
      <c r="AH146" s="1076"/>
      <c r="AI146" s="1076"/>
      <c r="AJ146" s="1076"/>
      <c r="AK146" s="1076"/>
      <c r="AL146" s="1076"/>
      <c r="AM146" s="1076"/>
      <c r="AN146" s="1076"/>
      <c r="AO146" s="1076"/>
      <c r="AP146" s="1076"/>
      <c r="AQ146" s="1076"/>
      <c r="AR146" s="1076"/>
      <c r="AS146" s="1076"/>
    </row>
    <row r="147" spans="1:45">
      <c r="A147" s="1076"/>
      <c r="B147" s="1076"/>
      <c r="C147" s="1076"/>
      <c r="D147" s="1076"/>
      <c r="E147" s="1076"/>
      <c r="F147" s="1076"/>
      <c r="G147" s="1076"/>
      <c r="H147" s="1076"/>
      <c r="I147" s="1076"/>
      <c r="J147" s="1076"/>
      <c r="K147" s="1076"/>
      <c r="L147" s="1076"/>
      <c r="M147" s="1076"/>
      <c r="N147" s="1076"/>
      <c r="O147" s="1076"/>
      <c r="P147" s="1076"/>
      <c r="Q147" s="1076"/>
      <c r="R147" s="1076"/>
      <c r="S147" s="1076"/>
      <c r="T147" s="1076"/>
      <c r="U147" s="1076"/>
      <c r="V147" s="1076"/>
      <c r="W147" s="1076"/>
      <c r="X147" s="1076"/>
      <c r="Y147" s="1076"/>
      <c r="Z147" s="1076"/>
      <c r="AA147" s="1076"/>
      <c r="AB147" s="1076"/>
      <c r="AC147" s="1076"/>
      <c r="AD147" s="1076"/>
      <c r="AE147" s="1076"/>
      <c r="AF147" s="1076"/>
      <c r="AG147" s="1076"/>
      <c r="AH147" s="1076"/>
      <c r="AI147" s="1076"/>
      <c r="AJ147" s="1076"/>
      <c r="AK147" s="1076"/>
      <c r="AL147" s="1076"/>
      <c r="AM147" s="1076"/>
      <c r="AN147" s="1076"/>
      <c r="AO147" s="1076"/>
      <c r="AP147" s="1076"/>
      <c r="AQ147" s="1076"/>
      <c r="AR147" s="1076"/>
      <c r="AS147" s="1076"/>
    </row>
    <row r="148" spans="1:45">
      <c r="A148" s="1076"/>
      <c r="B148" s="1076"/>
      <c r="C148" s="1076"/>
      <c r="D148" s="1076"/>
      <c r="E148" s="1076"/>
      <c r="F148" s="1076"/>
      <c r="G148" s="1076"/>
      <c r="H148" s="1076"/>
      <c r="I148" s="1076"/>
      <c r="J148" s="1076"/>
      <c r="K148" s="1076"/>
      <c r="L148" s="1076"/>
      <c r="M148" s="1076"/>
      <c r="N148" s="1076"/>
      <c r="O148" s="1076"/>
      <c r="P148" s="1076"/>
      <c r="Q148" s="1076"/>
      <c r="R148" s="1076"/>
      <c r="S148" s="1076"/>
      <c r="T148" s="1076"/>
      <c r="U148" s="1076"/>
      <c r="V148" s="1076"/>
      <c r="W148" s="1076"/>
      <c r="X148" s="1076"/>
      <c r="Y148" s="1076"/>
      <c r="Z148" s="1076"/>
      <c r="AA148" s="1076"/>
      <c r="AB148" s="1076"/>
      <c r="AC148" s="1076"/>
      <c r="AD148" s="1076"/>
      <c r="AE148" s="1076"/>
      <c r="AF148" s="1076"/>
      <c r="AG148" s="1076"/>
      <c r="AH148" s="1076"/>
      <c r="AI148" s="1076"/>
      <c r="AJ148" s="1076"/>
      <c r="AK148" s="1076"/>
      <c r="AL148" s="1076"/>
      <c r="AM148" s="1076"/>
      <c r="AN148" s="1076"/>
      <c r="AO148" s="1076"/>
      <c r="AP148" s="1076"/>
      <c r="AQ148" s="1076"/>
      <c r="AR148" s="1076"/>
      <c r="AS148" s="1076"/>
    </row>
    <row r="149" spans="1:45">
      <c r="A149" s="1076"/>
      <c r="B149" s="1076"/>
      <c r="C149" s="1076"/>
      <c r="D149" s="1076"/>
      <c r="E149" s="1076"/>
      <c r="F149" s="1076"/>
      <c r="G149" s="1076"/>
      <c r="H149" s="1076"/>
      <c r="I149" s="1076"/>
      <c r="J149" s="1076"/>
      <c r="K149" s="1076"/>
      <c r="L149" s="1076"/>
      <c r="M149" s="1076"/>
      <c r="N149" s="1076"/>
      <c r="O149" s="1076"/>
      <c r="P149" s="1076"/>
      <c r="Q149" s="1076"/>
      <c r="R149" s="1076"/>
      <c r="S149" s="1076"/>
      <c r="T149" s="1076"/>
      <c r="U149" s="1076"/>
      <c r="V149" s="1076"/>
      <c r="W149" s="1076"/>
      <c r="X149" s="1076"/>
      <c r="Y149" s="1076"/>
      <c r="Z149" s="1076"/>
      <c r="AA149" s="1076"/>
      <c r="AB149" s="1076"/>
      <c r="AC149" s="1076"/>
      <c r="AD149" s="1076"/>
      <c r="AE149" s="1076"/>
      <c r="AF149" s="1076"/>
      <c r="AG149" s="1076"/>
      <c r="AH149" s="1076"/>
      <c r="AI149" s="1076"/>
      <c r="AJ149" s="1076"/>
      <c r="AK149" s="1076"/>
      <c r="AL149" s="1076"/>
      <c r="AM149" s="1076"/>
      <c r="AN149" s="1076"/>
      <c r="AO149" s="1076"/>
      <c r="AP149" s="1076"/>
      <c r="AQ149" s="1076"/>
      <c r="AR149" s="1076"/>
      <c r="AS149" s="1076"/>
    </row>
    <row r="150" spans="1:45">
      <c r="A150" s="1076"/>
      <c r="B150" s="1076"/>
      <c r="C150" s="1076"/>
      <c r="D150" s="1076"/>
      <c r="E150" s="1076"/>
      <c r="F150" s="1076"/>
      <c r="G150" s="1076"/>
      <c r="H150" s="1076"/>
      <c r="I150" s="1076"/>
      <c r="J150" s="1076"/>
      <c r="K150" s="1076"/>
      <c r="L150" s="1076"/>
      <c r="M150" s="1076"/>
      <c r="N150" s="1076"/>
      <c r="O150" s="1076"/>
      <c r="P150" s="1076"/>
      <c r="Q150" s="1076"/>
      <c r="R150" s="1076"/>
      <c r="S150" s="1076"/>
      <c r="T150" s="1076"/>
      <c r="U150" s="1076"/>
      <c r="V150" s="1076"/>
      <c r="W150" s="1076"/>
      <c r="X150" s="1076"/>
      <c r="Y150" s="1076"/>
      <c r="Z150" s="1076"/>
      <c r="AA150" s="1076"/>
      <c r="AB150" s="1076"/>
      <c r="AC150" s="1076"/>
      <c r="AD150" s="1076"/>
      <c r="AE150" s="1076"/>
      <c r="AF150" s="1076"/>
      <c r="AG150" s="1076"/>
      <c r="AH150" s="1076"/>
      <c r="AI150" s="1076"/>
      <c r="AJ150" s="1076"/>
      <c r="AK150" s="1076"/>
      <c r="AL150" s="1076"/>
      <c r="AM150" s="1076"/>
      <c r="AN150" s="1076"/>
      <c r="AO150" s="1076"/>
      <c r="AP150" s="1076"/>
      <c r="AQ150" s="1076"/>
      <c r="AR150" s="1076"/>
      <c r="AS150" s="1076"/>
    </row>
    <row r="151" spans="1:45">
      <c r="A151" s="1076"/>
      <c r="B151" s="1076"/>
      <c r="C151" s="1076"/>
      <c r="D151" s="1076"/>
      <c r="E151" s="1076"/>
      <c r="F151" s="1076"/>
      <c r="G151" s="1076"/>
      <c r="H151" s="1076"/>
      <c r="I151" s="1076"/>
      <c r="J151" s="1076"/>
      <c r="K151" s="1076"/>
      <c r="L151" s="1076"/>
      <c r="M151" s="1076"/>
      <c r="N151" s="1076"/>
      <c r="O151" s="1076"/>
      <c r="P151" s="1076"/>
      <c r="Q151" s="1076"/>
      <c r="R151" s="1076"/>
      <c r="S151" s="1076"/>
      <c r="T151" s="1076"/>
      <c r="U151" s="1076"/>
      <c r="V151" s="1076"/>
      <c r="W151" s="1076"/>
      <c r="X151" s="1076"/>
      <c r="Y151" s="1076"/>
      <c r="Z151" s="1076"/>
      <c r="AA151" s="1076"/>
      <c r="AB151" s="1076"/>
      <c r="AC151" s="1076"/>
      <c r="AD151" s="1076"/>
      <c r="AE151" s="1076"/>
      <c r="AF151" s="1076"/>
      <c r="AG151" s="1076"/>
      <c r="AH151" s="1076"/>
      <c r="AI151" s="1076"/>
      <c r="AJ151" s="1076"/>
      <c r="AK151" s="1076"/>
      <c r="AL151" s="1076"/>
      <c r="AM151" s="1076"/>
      <c r="AN151" s="1076"/>
      <c r="AO151" s="1076"/>
      <c r="AP151" s="1076"/>
      <c r="AQ151" s="1076"/>
      <c r="AR151" s="1076"/>
      <c r="AS151" s="1076"/>
    </row>
    <row r="152" spans="1:45">
      <c r="A152" s="1076"/>
      <c r="B152" s="1076"/>
      <c r="C152" s="1076"/>
      <c r="D152" s="1076"/>
      <c r="E152" s="1076"/>
      <c r="F152" s="1076"/>
      <c r="G152" s="1076"/>
      <c r="H152" s="1076"/>
      <c r="I152" s="1076"/>
      <c r="J152" s="1076"/>
      <c r="K152" s="1076"/>
      <c r="L152" s="1076"/>
      <c r="M152" s="1076"/>
      <c r="N152" s="1076"/>
      <c r="O152" s="1076"/>
      <c r="P152" s="1076"/>
      <c r="Q152" s="1076"/>
      <c r="R152" s="1076"/>
      <c r="S152" s="1076"/>
      <c r="T152" s="1076"/>
      <c r="U152" s="1076"/>
      <c r="V152" s="1076"/>
      <c r="W152" s="1076"/>
      <c r="X152" s="1076"/>
      <c r="Y152" s="1076"/>
      <c r="Z152" s="1076"/>
      <c r="AA152" s="1076"/>
      <c r="AB152" s="1076"/>
      <c r="AC152" s="1076"/>
      <c r="AD152" s="1076"/>
      <c r="AE152" s="1076"/>
      <c r="AF152" s="1076"/>
      <c r="AG152" s="1076"/>
      <c r="AH152" s="1076"/>
      <c r="AI152" s="1076"/>
      <c r="AJ152" s="1076"/>
      <c r="AK152" s="1076"/>
      <c r="AL152" s="1076"/>
      <c r="AM152" s="1076"/>
      <c r="AN152" s="1076"/>
      <c r="AO152" s="1076"/>
      <c r="AP152" s="1076"/>
      <c r="AQ152" s="1076"/>
      <c r="AR152" s="1076"/>
      <c r="AS152" s="1076"/>
    </row>
    <row r="153" spans="1:45">
      <c r="A153" s="1076"/>
      <c r="B153" s="1076"/>
      <c r="C153" s="1076"/>
      <c r="D153" s="1076"/>
      <c r="E153" s="1076"/>
      <c r="F153" s="1076"/>
      <c r="G153" s="1076"/>
      <c r="H153" s="1076"/>
      <c r="I153" s="1076"/>
      <c r="J153" s="1076"/>
      <c r="K153" s="1076"/>
      <c r="L153" s="1076"/>
      <c r="M153" s="1076"/>
      <c r="N153" s="1076"/>
      <c r="O153" s="1076"/>
      <c r="P153" s="1076"/>
      <c r="Q153" s="1076"/>
      <c r="R153" s="1076"/>
      <c r="S153" s="1076"/>
      <c r="T153" s="1076"/>
      <c r="U153" s="1076"/>
      <c r="V153" s="1076"/>
      <c r="W153" s="1076"/>
      <c r="X153" s="1076"/>
      <c r="Y153" s="1076"/>
      <c r="Z153" s="1076"/>
      <c r="AA153" s="1076"/>
      <c r="AB153" s="1076"/>
      <c r="AC153" s="1076"/>
      <c r="AD153" s="1076"/>
      <c r="AE153" s="1076"/>
      <c r="AF153" s="1076"/>
      <c r="AG153" s="1076"/>
      <c r="AH153" s="1076"/>
      <c r="AI153" s="1076"/>
      <c r="AJ153" s="1076"/>
      <c r="AK153" s="1076"/>
      <c r="AL153" s="1076"/>
      <c r="AM153" s="1076"/>
      <c r="AN153" s="1076"/>
      <c r="AO153" s="1076"/>
      <c r="AP153" s="1076"/>
      <c r="AQ153" s="1076"/>
      <c r="AR153" s="1076"/>
      <c r="AS153" s="1076"/>
    </row>
    <row r="154" spans="1:45">
      <c r="A154" s="1076"/>
      <c r="B154" s="1076"/>
      <c r="C154" s="1076"/>
      <c r="D154" s="1076"/>
      <c r="E154" s="1076"/>
      <c r="F154" s="1076"/>
      <c r="G154" s="1076"/>
      <c r="H154" s="1076"/>
      <c r="I154" s="1076"/>
      <c r="J154" s="1076"/>
      <c r="K154" s="1076"/>
      <c r="L154" s="1076"/>
      <c r="M154" s="1076"/>
      <c r="N154" s="1076"/>
      <c r="O154" s="1076"/>
      <c r="P154" s="1076"/>
      <c r="Q154" s="1076"/>
      <c r="R154" s="1076"/>
      <c r="S154" s="1076"/>
      <c r="T154" s="1076"/>
      <c r="U154" s="1076"/>
      <c r="V154" s="1076"/>
      <c r="W154" s="1076"/>
      <c r="X154" s="1076"/>
      <c r="Y154" s="1076"/>
      <c r="Z154" s="1076"/>
      <c r="AA154" s="1076"/>
      <c r="AB154" s="1076"/>
      <c r="AC154" s="1076"/>
      <c r="AD154" s="1076"/>
      <c r="AE154" s="1076"/>
      <c r="AF154" s="1076"/>
      <c r="AG154" s="1076"/>
      <c r="AH154" s="1076"/>
      <c r="AI154" s="1076"/>
      <c r="AJ154" s="1076"/>
      <c r="AK154" s="1076"/>
      <c r="AL154" s="1076"/>
      <c r="AM154" s="1076"/>
      <c r="AN154" s="1076"/>
      <c r="AO154" s="1076"/>
      <c r="AP154" s="1076"/>
      <c r="AQ154" s="1076"/>
      <c r="AR154" s="1076"/>
      <c r="AS154" s="1076"/>
    </row>
    <row r="155" spans="1:45">
      <c r="A155" s="1076"/>
      <c r="B155" s="1076"/>
      <c r="C155" s="1076"/>
      <c r="D155" s="1076"/>
      <c r="E155" s="1076"/>
      <c r="F155" s="1076"/>
      <c r="G155" s="1076"/>
      <c r="H155" s="1076"/>
      <c r="I155" s="1076"/>
      <c r="J155" s="1076"/>
      <c r="K155" s="1076"/>
      <c r="L155" s="1076"/>
      <c r="M155" s="1076"/>
      <c r="N155" s="1076"/>
      <c r="O155" s="1076"/>
      <c r="P155" s="1076"/>
      <c r="Q155" s="1076"/>
      <c r="R155" s="1076"/>
      <c r="S155" s="1076"/>
      <c r="T155" s="1076"/>
      <c r="U155" s="1076"/>
      <c r="V155" s="1076"/>
      <c r="W155" s="1076"/>
      <c r="X155" s="1076"/>
      <c r="Y155" s="1076"/>
      <c r="Z155" s="1076"/>
      <c r="AA155" s="1076"/>
      <c r="AB155" s="1076"/>
      <c r="AC155" s="1076"/>
      <c r="AD155" s="1076"/>
      <c r="AE155" s="1076"/>
      <c r="AF155" s="1076"/>
      <c r="AG155" s="1076"/>
      <c r="AH155" s="1076"/>
      <c r="AI155" s="1076"/>
      <c r="AJ155" s="1076"/>
      <c r="AK155" s="1076"/>
      <c r="AL155" s="1076"/>
      <c r="AM155" s="1076"/>
      <c r="AN155" s="1076"/>
      <c r="AO155" s="1076"/>
      <c r="AP155" s="1076"/>
      <c r="AQ155" s="1076"/>
      <c r="AR155" s="1076"/>
      <c r="AS155" s="1076"/>
    </row>
    <row r="156" spans="1:45">
      <c r="A156" s="1076"/>
      <c r="B156" s="1076"/>
      <c r="C156" s="1076"/>
      <c r="D156" s="1076"/>
      <c r="E156" s="1076"/>
      <c r="F156" s="1076"/>
      <c r="G156" s="1076"/>
      <c r="H156" s="1076"/>
      <c r="I156" s="1076"/>
      <c r="J156" s="1076"/>
      <c r="K156" s="1076"/>
      <c r="L156" s="1076"/>
      <c r="M156" s="1076"/>
      <c r="N156" s="1076"/>
      <c r="O156" s="1076"/>
      <c r="P156" s="1076"/>
      <c r="Q156" s="1076"/>
      <c r="R156" s="1076"/>
      <c r="S156" s="1076"/>
      <c r="T156" s="1076"/>
      <c r="U156" s="1076"/>
      <c r="V156" s="1076"/>
      <c r="W156" s="1076"/>
      <c r="X156" s="1076"/>
      <c r="Y156" s="1076"/>
      <c r="Z156" s="1076"/>
      <c r="AA156" s="1076"/>
      <c r="AB156" s="1076"/>
      <c r="AC156" s="1076"/>
      <c r="AD156" s="1076"/>
      <c r="AE156" s="1076"/>
      <c r="AF156" s="1076"/>
      <c r="AG156" s="1076"/>
      <c r="AH156" s="1076"/>
      <c r="AI156" s="1076"/>
      <c r="AJ156" s="1076"/>
      <c r="AK156" s="1076"/>
      <c r="AL156" s="1076"/>
      <c r="AM156" s="1076"/>
      <c r="AN156" s="1076"/>
      <c r="AO156" s="1076"/>
      <c r="AP156" s="1076"/>
      <c r="AQ156" s="1076"/>
      <c r="AR156" s="1076"/>
      <c r="AS156" s="1076"/>
    </row>
    <row r="157" spans="1:45">
      <c r="A157" s="1076"/>
      <c r="B157" s="1076"/>
      <c r="C157" s="1076"/>
      <c r="D157" s="1076"/>
      <c r="E157" s="1076"/>
      <c r="F157" s="1076"/>
      <c r="G157" s="1076"/>
      <c r="H157" s="1076"/>
      <c r="I157" s="1076"/>
      <c r="J157" s="1076"/>
      <c r="K157" s="1076"/>
      <c r="L157" s="1076"/>
      <c r="M157" s="1076"/>
      <c r="N157" s="1076"/>
      <c r="O157" s="1076"/>
      <c r="P157" s="1076"/>
      <c r="Q157" s="1076"/>
      <c r="R157" s="1076"/>
      <c r="S157" s="1076"/>
      <c r="T157" s="1076"/>
      <c r="U157" s="1076"/>
      <c r="V157" s="1076"/>
      <c r="W157" s="1076"/>
      <c r="X157" s="1076"/>
      <c r="Y157" s="1076"/>
      <c r="Z157" s="1076"/>
      <c r="AA157" s="1076"/>
      <c r="AB157" s="1076"/>
      <c r="AC157" s="1076"/>
      <c r="AD157" s="1076"/>
      <c r="AE157" s="1076"/>
      <c r="AF157" s="1076"/>
      <c r="AG157" s="1076"/>
      <c r="AH157" s="1076"/>
      <c r="AI157" s="1076"/>
      <c r="AJ157" s="1076"/>
      <c r="AK157" s="1076"/>
      <c r="AL157" s="1076"/>
      <c r="AM157" s="1076"/>
      <c r="AN157" s="1076"/>
      <c r="AO157" s="1076"/>
      <c r="AP157" s="1076"/>
      <c r="AQ157" s="1076"/>
      <c r="AR157" s="1076"/>
      <c r="AS157" s="1076"/>
    </row>
    <row r="158" spans="1:45">
      <c r="A158" s="1076"/>
      <c r="B158" s="1076"/>
      <c r="C158" s="1076"/>
      <c r="D158" s="1076"/>
      <c r="E158" s="1076"/>
      <c r="F158" s="1076"/>
      <c r="G158" s="1076"/>
      <c r="H158" s="1076"/>
      <c r="I158" s="1076"/>
      <c r="J158" s="1076"/>
      <c r="K158" s="1076"/>
      <c r="L158" s="1076"/>
      <c r="M158" s="1076"/>
      <c r="N158" s="1076"/>
      <c r="O158" s="1076"/>
      <c r="P158" s="1076"/>
      <c r="Q158" s="1076"/>
      <c r="R158" s="1076"/>
      <c r="S158" s="1076"/>
      <c r="T158" s="1076"/>
      <c r="U158" s="1076"/>
      <c r="V158" s="1076"/>
      <c r="W158" s="1076"/>
      <c r="X158" s="1076"/>
      <c r="Y158" s="1076"/>
      <c r="Z158" s="1076"/>
      <c r="AA158" s="1076"/>
      <c r="AB158" s="1076"/>
      <c r="AC158" s="1076"/>
      <c r="AD158" s="1076"/>
      <c r="AE158" s="1076"/>
      <c r="AF158" s="1076"/>
      <c r="AG158" s="1076"/>
      <c r="AH158" s="1076"/>
      <c r="AI158" s="1076"/>
      <c r="AJ158" s="1076"/>
      <c r="AK158" s="1076"/>
      <c r="AL158" s="1076"/>
      <c r="AM158" s="1076"/>
      <c r="AN158" s="1076"/>
      <c r="AO158" s="1076"/>
      <c r="AP158" s="1076"/>
      <c r="AQ158" s="1076"/>
      <c r="AR158" s="1076"/>
      <c r="AS158" s="1076"/>
    </row>
    <row r="159" spans="1:45">
      <c r="A159" s="1076"/>
      <c r="B159" s="1076"/>
      <c r="C159" s="1076"/>
      <c r="D159" s="1076"/>
      <c r="E159" s="1076"/>
      <c r="F159" s="1076"/>
      <c r="G159" s="1076"/>
      <c r="H159" s="1076"/>
      <c r="I159" s="1076"/>
      <c r="J159" s="1076"/>
      <c r="K159" s="1076"/>
      <c r="L159" s="1076"/>
      <c r="M159" s="1076"/>
      <c r="N159" s="1076"/>
      <c r="O159" s="1076"/>
      <c r="P159" s="1076"/>
      <c r="Q159" s="1076"/>
      <c r="R159" s="1076"/>
      <c r="S159" s="1076"/>
      <c r="T159" s="1076"/>
      <c r="U159" s="1076"/>
      <c r="V159" s="1076"/>
      <c r="W159" s="1076"/>
      <c r="X159" s="1076"/>
      <c r="Y159" s="1076"/>
      <c r="Z159" s="1076"/>
      <c r="AA159" s="1076"/>
      <c r="AB159" s="1076"/>
      <c r="AC159" s="1076"/>
      <c r="AD159" s="1076"/>
      <c r="AE159" s="1076"/>
      <c r="AF159" s="1076"/>
      <c r="AG159" s="1076"/>
      <c r="AH159" s="1076"/>
      <c r="AI159" s="1076"/>
      <c r="AJ159" s="1076"/>
      <c r="AK159" s="1076"/>
      <c r="AL159" s="1076"/>
      <c r="AM159" s="1076"/>
      <c r="AN159" s="1076"/>
      <c r="AO159" s="1076"/>
      <c r="AP159" s="1076"/>
      <c r="AQ159" s="1076"/>
      <c r="AR159" s="1076"/>
      <c r="AS159" s="1076"/>
    </row>
    <row r="160" spans="1:45">
      <c r="A160" s="1076"/>
      <c r="B160" s="1076"/>
      <c r="C160" s="1076"/>
      <c r="D160" s="1076"/>
      <c r="E160" s="1076"/>
      <c r="F160" s="1076"/>
      <c r="G160" s="1076"/>
      <c r="H160" s="1076"/>
      <c r="I160" s="1076"/>
      <c r="J160" s="1076"/>
      <c r="K160" s="1076"/>
      <c r="L160" s="1076"/>
      <c r="M160" s="1076"/>
      <c r="N160" s="1076"/>
      <c r="O160" s="1076"/>
      <c r="P160" s="1076"/>
      <c r="Q160" s="1076"/>
      <c r="R160" s="1076"/>
      <c r="S160" s="1076"/>
      <c r="T160" s="1076"/>
      <c r="U160" s="1076"/>
      <c r="V160" s="1076"/>
      <c r="W160" s="1076"/>
      <c r="X160" s="1076"/>
      <c r="Y160" s="1076"/>
      <c r="Z160" s="1076"/>
      <c r="AA160" s="1076"/>
      <c r="AB160" s="1076"/>
      <c r="AC160" s="1076"/>
      <c r="AD160" s="1076"/>
      <c r="AE160" s="1076"/>
      <c r="AF160" s="1076"/>
      <c r="AG160" s="1076"/>
      <c r="AH160" s="1076"/>
      <c r="AI160" s="1076"/>
      <c r="AJ160" s="1076"/>
      <c r="AK160" s="1076"/>
      <c r="AL160" s="1076"/>
      <c r="AM160" s="1076"/>
      <c r="AN160" s="1076"/>
      <c r="AO160" s="1076"/>
      <c r="AP160" s="1076"/>
      <c r="AQ160" s="1076"/>
      <c r="AR160" s="1076"/>
      <c r="AS160" s="1076"/>
    </row>
    <row r="161" spans="1:45">
      <c r="A161" s="1076"/>
      <c r="B161" s="1076"/>
      <c r="C161" s="1076"/>
      <c r="D161" s="1076"/>
      <c r="E161" s="1076"/>
      <c r="F161" s="1076"/>
      <c r="G161" s="1076"/>
      <c r="H161" s="1076"/>
      <c r="I161" s="1076"/>
      <c r="J161" s="1076"/>
      <c r="K161" s="1076"/>
      <c r="L161" s="1076"/>
      <c r="M161" s="1076"/>
      <c r="N161" s="1076"/>
      <c r="O161" s="1076"/>
      <c r="P161" s="1076"/>
      <c r="Q161" s="1076"/>
      <c r="R161" s="1076"/>
      <c r="S161" s="1076"/>
      <c r="T161" s="1076"/>
      <c r="U161" s="1076"/>
      <c r="V161" s="1076"/>
      <c r="W161" s="1076"/>
      <c r="X161" s="1076"/>
      <c r="Y161" s="1076"/>
      <c r="Z161" s="1076"/>
      <c r="AA161" s="1076"/>
      <c r="AB161" s="1076"/>
      <c r="AC161" s="1076"/>
      <c r="AD161" s="1076"/>
      <c r="AE161" s="1076"/>
      <c r="AF161" s="1076"/>
      <c r="AG161" s="1076"/>
      <c r="AH161" s="1076"/>
      <c r="AI161" s="1076"/>
      <c r="AJ161" s="1076"/>
      <c r="AK161" s="1076"/>
      <c r="AL161" s="1076"/>
      <c r="AM161" s="1076"/>
      <c r="AN161" s="1076"/>
      <c r="AO161" s="1076"/>
      <c r="AP161" s="1076"/>
      <c r="AQ161" s="1076"/>
      <c r="AR161" s="1076"/>
      <c r="AS161" s="1076"/>
    </row>
    <row r="162" spans="1:45">
      <c r="A162" s="1076"/>
      <c r="B162" s="1076"/>
      <c r="C162" s="1076"/>
      <c r="D162" s="1076"/>
      <c r="E162" s="1076"/>
      <c r="F162" s="1076"/>
      <c r="G162" s="1076"/>
      <c r="H162" s="1076"/>
      <c r="I162" s="1076"/>
      <c r="J162" s="1076"/>
      <c r="K162" s="1076"/>
      <c r="L162" s="1076"/>
      <c r="M162" s="1076"/>
      <c r="N162" s="1076"/>
      <c r="O162" s="1076"/>
      <c r="P162" s="1076"/>
      <c r="Q162" s="1076"/>
      <c r="R162" s="1076"/>
      <c r="S162" s="1076"/>
      <c r="T162" s="1076"/>
      <c r="U162" s="1076"/>
      <c r="V162" s="1076"/>
      <c r="W162" s="1076"/>
      <c r="X162" s="1076"/>
      <c r="Y162" s="1076"/>
      <c r="Z162" s="1076"/>
      <c r="AA162" s="1076"/>
      <c r="AB162" s="1076"/>
      <c r="AC162" s="1076"/>
      <c r="AD162" s="1076"/>
      <c r="AE162" s="1076"/>
      <c r="AF162" s="1076"/>
      <c r="AG162" s="1076"/>
      <c r="AH162" s="1076"/>
      <c r="AI162" s="1076"/>
      <c r="AJ162" s="1076"/>
      <c r="AK162" s="1076"/>
      <c r="AL162" s="1076"/>
      <c r="AM162" s="1076"/>
      <c r="AN162" s="1076"/>
      <c r="AO162" s="1076"/>
      <c r="AP162" s="1076"/>
      <c r="AQ162" s="1076"/>
      <c r="AR162" s="1076"/>
      <c r="AS162" s="1076"/>
    </row>
    <row r="163" spans="1:45">
      <c r="A163" s="1076"/>
      <c r="B163" s="1076"/>
      <c r="C163" s="1076"/>
      <c r="D163" s="1076"/>
      <c r="E163" s="1076"/>
      <c r="F163" s="1076"/>
      <c r="G163" s="1076"/>
      <c r="H163" s="1076"/>
      <c r="I163" s="1076"/>
      <c r="J163" s="1076"/>
      <c r="K163" s="1076"/>
      <c r="L163" s="1076"/>
      <c r="M163" s="1076"/>
      <c r="N163" s="1076"/>
      <c r="O163" s="1076"/>
      <c r="P163" s="1076"/>
      <c r="Q163" s="1076"/>
      <c r="R163" s="1076"/>
      <c r="S163" s="1076"/>
      <c r="T163" s="1076"/>
      <c r="U163" s="1076"/>
      <c r="V163" s="1076"/>
      <c r="W163" s="1076"/>
      <c r="X163" s="1076"/>
      <c r="Y163" s="1076"/>
      <c r="Z163" s="1076"/>
      <c r="AA163" s="1076"/>
      <c r="AB163" s="1076"/>
      <c r="AC163" s="1076"/>
      <c r="AD163" s="1076"/>
      <c r="AE163" s="1076"/>
      <c r="AF163" s="1076"/>
      <c r="AG163" s="1076"/>
      <c r="AH163" s="1076"/>
      <c r="AI163" s="1076"/>
      <c r="AJ163" s="1076"/>
      <c r="AK163" s="1076"/>
      <c r="AL163" s="1076"/>
      <c r="AM163" s="1076"/>
      <c r="AN163" s="1076"/>
      <c r="AO163" s="1076"/>
      <c r="AP163" s="1076"/>
      <c r="AQ163" s="1076"/>
      <c r="AR163" s="1076"/>
      <c r="AS163" s="1076"/>
    </row>
    <row r="164" spans="1:45">
      <c r="A164" s="1076"/>
      <c r="B164" s="1076"/>
      <c r="C164" s="1076"/>
      <c r="D164" s="1076"/>
      <c r="E164" s="1076"/>
      <c r="F164" s="1076"/>
      <c r="G164" s="1076"/>
      <c r="H164" s="1076"/>
      <c r="I164" s="1076"/>
      <c r="J164" s="1076"/>
      <c r="K164" s="1076"/>
      <c r="L164" s="1076"/>
      <c r="M164" s="1076"/>
      <c r="N164" s="1076"/>
      <c r="O164" s="1076"/>
      <c r="P164" s="1076"/>
      <c r="Q164" s="1076"/>
      <c r="R164" s="1076"/>
      <c r="S164" s="1076"/>
      <c r="T164" s="1076"/>
      <c r="U164" s="1076"/>
      <c r="V164" s="1076"/>
      <c r="W164" s="1076"/>
      <c r="X164" s="1076"/>
      <c r="Y164" s="1076"/>
      <c r="Z164" s="1076"/>
      <c r="AA164" s="1076"/>
      <c r="AB164" s="1076"/>
      <c r="AC164" s="1076"/>
      <c r="AD164" s="1076"/>
      <c r="AE164" s="1076"/>
      <c r="AF164" s="1076"/>
      <c r="AG164" s="1076"/>
      <c r="AH164" s="1076"/>
      <c r="AI164" s="1076"/>
      <c r="AJ164" s="1076"/>
      <c r="AK164" s="1076"/>
      <c r="AL164" s="1076"/>
      <c r="AM164" s="1076"/>
      <c r="AN164" s="1076"/>
      <c r="AO164" s="1076"/>
      <c r="AP164" s="1076"/>
      <c r="AQ164" s="1076"/>
      <c r="AR164" s="1076"/>
      <c r="AS164" s="1076"/>
    </row>
    <row r="165" spans="1:45">
      <c r="A165" s="1076"/>
      <c r="B165" s="1076"/>
      <c r="C165" s="1076"/>
      <c r="D165" s="1076"/>
      <c r="E165" s="1076"/>
      <c r="F165" s="1076"/>
      <c r="G165" s="1076"/>
      <c r="H165" s="1076"/>
      <c r="I165" s="1076"/>
      <c r="J165" s="1076"/>
      <c r="K165" s="1076"/>
      <c r="L165" s="1076"/>
      <c r="M165" s="1076"/>
      <c r="N165" s="1076"/>
      <c r="O165" s="1076"/>
      <c r="P165" s="1076"/>
      <c r="Q165" s="1076"/>
      <c r="R165" s="1076"/>
      <c r="S165" s="1076"/>
      <c r="T165" s="1076"/>
      <c r="U165" s="1076"/>
      <c r="V165" s="1076"/>
      <c r="W165" s="1076"/>
      <c r="X165" s="1076"/>
      <c r="Y165" s="1076"/>
      <c r="Z165" s="1076"/>
      <c r="AA165" s="1076"/>
      <c r="AB165" s="1076"/>
      <c r="AC165" s="1076"/>
      <c r="AD165" s="1076"/>
      <c r="AE165" s="1076"/>
      <c r="AF165" s="1076"/>
      <c r="AG165" s="1076"/>
      <c r="AH165" s="1076"/>
      <c r="AI165" s="1076"/>
      <c r="AJ165" s="1076"/>
      <c r="AK165" s="1076"/>
      <c r="AL165" s="1076"/>
      <c r="AM165" s="1076"/>
      <c r="AN165" s="1076"/>
      <c r="AO165" s="1076"/>
      <c r="AP165" s="1076"/>
      <c r="AQ165" s="1076"/>
      <c r="AR165" s="1076"/>
      <c r="AS165" s="1076"/>
    </row>
    <row r="166" spans="1:45">
      <c r="A166" s="1076"/>
      <c r="B166" s="1076"/>
      <c r="C166" s="1076"/>
      <c r="D166" s="1076"/>
      <c r="E166" s="1076"/>
      <c r="F166" s="1076"/>
      <c r="G166" s="1076"/>
      <c r="H166" s="1076"/>
      <c r="I166" s="1076"/>
      <c r="J166" s="1076"/>
      <c r="K166" s="1076"/>
      <c r="L166" s="1076"/>
      <c r="M166" s="1076"/>
      <c r="N166" s="1076"/>
      <c r="O166" s="1076"/>
      <c r="P166" s="1076"/>
      <c r="Q166" s="1076"/>
      <c r="R166" s="1076"/>
      <c r="S166" s="1076"/>
      <c r="T166" s="1076"/>
      <c r="U166" s="1076"/>
      <c r="V166" s="1076"/>
      <c r="W166" s="1076"/>
      <c r="X166" s="1076"/>
      <c r="Y166" s="1076"/>
      <c r="Z166" s="1076"/>
      <c r="AA166" s="1076"/>
      <c r="AB166" s="1076"/>
      <c r="AC166" s="1076"/>
      <c r="AD166" s="1076"/>
      <c r="AE166" s="1076"/>
      <c r="AF166" s="1076"/>
      <c r="AG166" s="1076"/>
      <c r="AH166" s="1076"/>
      <c r="AI166" s="1076"/>
      <c r="AJ166" s="1076"/>
      <c r="AK166" s="1076"/>
      <c r="AL166" s="1076"/>
      <c r="AM166" s="1076"/>
      <c r="AN166" s="1076"/>
      <c r="AO166" s="1076"/>
      <c r="AP166" s="1076"/>
      <c r="AQ166" s="1076"/>
      <c r="AR166" s="1076"/>
      <c r="AS166" s="1076"/>
    </row>
    <row r="167" spans="1:45">
      <c r="A167" s="1076"/>
      <c r="B167" s="1076"/>
      <c r="C167" s="1076"/>
      <c r="D167" s="1076"/>
      <c r="E167" s="1076"/>
      <c r="F167" s="1076"/>
      <c r="G167" s="1076"/>
      <c r="H167" s="1076"/>
      <c r="I167" s="1076"/>
      <c r="J167" s="1076"/>
      <c r="K167" s="1076"/>
      <c r="L167" s="1076"/>
      <c r="M167" s="1076"/>
      <c r="N167" s="1076"/>
      <c r="O167" s="1076"/>
      <c r="P167" s="1076"/>
      <c r="Q167" s="1076"/>
      <c r="R167" s="1076"/>
      <c r="S167" s="1076"/>
      <c r="T167" s="1076"/>
      <c r="U167" s="1076"/>
      <c r="V167" s="1076"/>
      <c r="W167" s="1076"/>
      <c r="X167" s="1076"/>
      <c r="Y167" s="1076"/>
      <c r="Z167" s="1076"/>
      <c r="AA167" s="1076"/>
      <c r="AB167" s="1076"/>
      <c r="AC167" s="1076"/>
      <c r="AD167" s="1076"/>
      <c r="AE167" s="1076"/>
      <c r="AF167" s="1076"/>
      <c r="AG167" s="1076"/>
      <c r="AH167" s="1076"/>
      <c r="AI167" s="1076"/>
      <c r="AJ167" s="1076"/>
      <c r="AK167" s="1076"/>
      <c r="AL167" s="1076"/>
      <c r="AM167" s="1076"/>
      <c r="AN167" s="1076"/>
      <c r="AO167" s="1076"/>
      <c r="AP167" s="1076"/>
      <c r="AQ167" s="1076"/>
      <c r="AR167" s="1076"/>
      <c r="AS167" s="1076"/>
    </row>
    <row r="168" spans="1:45">
      <c r="A168" s="1076"/>
      <c r="B168" s="1076"/>
      <c r="C168" s="1076"/>
      <c r="D168" s="1076"/>
      <c r="E168" s="1076"/>
      <c r="F168" s="1076"/>
      <c r="G168" s="1076"/>
      <c r="H168" s="1076"/>
      <c r="I168" s="1076"/>
      <c r="J168" s="1076"/>
      <c r="K168" s="1076"/>
      <c r="L168" s="1076"/>
      <c r="M168" s="1076"/>
      <c r="N168" s="1076"/>
      <c r="O168" s="1076"/>
      <c r="P168" s="1076"/>
      <c r="Q168" s="1076"/>
      <c r="R168" s="1076"/>
      <c r="S168" s="1076"/>
      <c r="T168" s="1076"/>
      <c r="U168" s="1076"/>
      <c r="V168" s="1076"/>
      <c r="W168" s="1076"/>
      <c r="X168" s="1076"/>
      <c r="Y168" s="1076"/>
      <c r="Z168" s="1076"/>
      <c r="AA168" s="1076"/>
      <c r="AB168" s="1076"/>
      <c r="AC168" s="1076"/>
      <c r="AD168" s="1076"/>
      <c r="AE168" s="1076"/>
      <c r="AF168" s="1076"/>
      <c r="AG168" s="1076"/>
      <c r="AH168" s="1076"/>
      <c r="AI168" s="1076"/>
      <c r="AJ168" s="1076"/>
      <c r="AK168" s="1076"/>
      <c r="AL168" s="1076"/>
      <c r="AM168" s="1076"/>
      <c r="AN168" s="1076"/>
      <c r="AO168" s="1076"/>
      <c r="AP168" s="1076"/>
      <c r="AQ168" s="1076"/>
      <c r="AR168" s="1076"/>
      <c r="AS168" s="1076"/>
    </row>
    <row r="169" spans="1:45">
      <c r="A169" s="1076"/>
      <c r="B169" s="1076"/>
      <c r="C169" s="1076"/>
      <c r="D169" s="1076"/>
      <c r="E169" s="1076"/>
      <c r="F169" s="1076"/>
      <c r="G169" s="1076"/>
      <c r="H169" s="1076"/>
      <c r="I169" s="1076"/>
      <c r="J169" s="1076"/>
      <c r="K169" s="1076"/>
      <c r="L169" s="1076"/>
      <c r="M169" s="1076"/>
      <c r="N169" s="1076"/>
      <c r="O169" s="1076"/>
      <c r="P169" s="1076"/>
      <c r="Q169" s="1076"/>
      <c r="R169" s="1076"/>
      <c r="S169" s="1076"/>
      <c r="T169" s="1076"/>
      <c r="U169" s="1076"/>
      <c r="V169" s="1076"/>
      <c r="W169" s="1076"/>
      <c r="X169" s="1076"/>
      <c r="Y169" s="1076"/>
      <c r="Z169" s="1076"/>
      <c r="AA169" s="1076"/>
      <c r="AB169" s="1076"/>
      <c r="AC169" s="1076"/>
      <c r="AD169" s="1076"/>
      <c r="AE169" s="1076"/>
      <c r="AF169" s="1076"/>
      <c r="AG169" s="1076"/>
      <c r="AH169" s="1076"/>
      <c r="AI169" s="1076"/>
      <c r="AJ169" s="1076"/>
      <c r="AK169" s="1076"/>
      <c r="AL169" s="1076"/>
      <c r="AM169" s="1076"/>
      <c r="AN169" s="1076"/>
      <c r="AO169" s="1076"/>
      <c r="AP169" s="1076"/>
      <c r="AQ169" s="1076"/>
      <c r="AR169" s="1076"/>
      <c r="AS169" s="1076"/>
    </row>
    <row r="170" spans="1:45">
      <c r="A170" s="1076"/>
      <c r="B170" s="1076"/>
      <c r="C170" s="1076"/>
      <c r="D170" s="1076"/>
      <c r="E170" s="1076"/>
      <c r="F170" s="1076"/>
      <c r="G170" s="1076"/>
      <c r="H170" s="1076"/>
      <c r="I170" s="1076"/>
      <c r="J170" s="1076"/>
      <c r="K170" s="1076"/>
      <c r="L170" s="1076"/>
      <c r="M170" s="1076"/>
      <c r="N170" s="1076"/>
      <c r="O170" s="1076"/>
      <c r="P170" s="1076"/>
      <c r="Q170" s="1076"/>
      <c r="R170" s="1076"/>
      <c r="S170" s="1076"/>
      <c r="T170" s="1076"/>
      <c r="U170" s="1076"/>
      <c r="V170" s="1076"/>
      <c r="W170" s="1076"/>
      <c r="X170" s="1076"/>
      <c r="Y170" s="1076"/>
      <c r="Z170" s="1076"/>
      <c r="AA170" s="1076"/>
      <c r="AB170" s="1076"/>
      <c r="AC170" s="1076"/>
      <c r="AD170" s="1076"/>
      <c r="AE170" s="1076"/>
      <c r="AF170" s="1076"/>
      <c r="AG170" s="1076"/>
      <c r="AH170" s="1076"/>
      <c r="AI170" s="1076"/>
      <c r="AJ170" s="1076"/>
      <c r="AK170" s="1076"/>
      <c r="AL170" s="1076"/>
      <c r="AM170" s="1076"/>
      <c r="AN170" s="1076"/>
      <c r="AO170" s="1076"/>
      <c r="AP170" s="1076"/>
      <c r="AQ170" s="1076"/>
      <c r="AR170" s="1076"/>
      <c r="AS170" s="1076"/>
    </row>
    <row r="171" spans="1:45">
      <c r="A171" s="1076"/>
      <c r="B171" s="1076"/>
      <c r="C171" s="1076"/>
      <c r="D171" s="1076"/>
      <c r="E171" s="1076"/>
      <c r="F171" s="1076"/>
      <c r="G171" s="1076"/>
      <c r="H171" s="1076"/>
      <c r="I171" s="1076"/>
      <c r="J171" s="1076"/>
      <c r="K171" s="1076"/>
      <c r="L171" s="1076"/>
      <c r="M171" s="1076"/>
      <c r="N171" s="1076"/>
      <c r="O171" s="1076"/>
      <c r="P171" s="1076"/>
      <c r="Q171" s="1076"/>
      <c r="R171" s="1076"/>
      <c r="S171" s="1076"/>
      <c r="T171" s="1076"/>
      <c r="U171" s="1076"/>
      <c r="V171" s="1076"/>
      <c r="W171" s="1076"/>
      <c r="X171" s="1076"/>
      <c r="Y171" s="1076"/>
      <c r="Z171" s="1076"/>
      <c r="AA171" s="1076"/>
      <c r="AB171" s="1076"/>
      <c r="AC171" s="1076"/>
      <c r="AD171" s="1076"/>
      <c r="AE171" s="1076"/>
      <c r="AF171" s="1076"/>
      <c r="AG171" s="1076"/>
      <c r="AH171" s="1076"/>
      <c r="AI171" s="1076"/>
      <c r="AJ171" s="1076"/>
      <c r="AK171" s="1076"/>
      <c r="AL171" s="1076"/>
      <c r="AM171" s="1076"/>
      <c r="AN171" s="1076"/>
      <c r="AO171" s="1076"/>
      <c r="AP171" s="1076"/>
      <c r="AQ171" s="1076"/>
      <c r="AR171" s="1076"/>
      <c r="AS171" s="1076"/>
    </row>
    <row r="172" spans="1:45">
      <c r="A172" s="1076"/>
      <c r="B172" s="1076"/>
      <c r="C172" s="1076"/>
      <c r="D172" s="1076"/>
      <c r="E172" s="1076"/>
      <c r="F172" s="1076"/>
      <c r="G172" s="1076"/>
      <c r="H172" s="1076"/>
      <c r="I172" s="1076"/>
      <c r="J172" s="1076"/>
      <c r="K172" s="1076"/>
      <c r="L172" s="1076"/>
      <c r="M172" s="1076"/>
      <c r="N172" s="1076"/>
      <c r="O172" s="1076"/>
      <c r="P172" s="1076"/>
      <c r="Q172" s="1076"/>
      <c r="R172" s="1076"/>
      <c r="S172" s="1076"/>
      <c r="T172" s="1076"/>
      <c r="U172" s="1076"/>
      <c r="V172" s="1076"/>
      <c r="W172" s="1076"/>
      <c r="X172" s="1076"/>
      <c r="Y172" s="1076"/>
      <c r="Z172" s="1076"/>
      <c r="AA172" s="1076"/>
      <c r="AB172" s="1076"/>
      <c r="AC172" s="1076"/>
      <c r="AD172" s="1076"/>
      <c r="AE172" s="1076"/>
      <c r="AF172" s="1076"/>
      <c r="AG172" s="1076"/>
      <c r="AH172" s="1076"/>
      <c r="AI172" s="1076"/>
      <c r="AJ172" s="1076"/>
      <c r="AK172" s="1076"/>
      <c r="AL172" s="1076"/>
      <c r="AM172" s="1076"/>
      <c r="AN172" s="1076"/>
      <c r="AO172" s="1076"/>
      <c r="AP172" s="1076"/>
      <c r="AQ172" s="1076"/>
      <c r="AR172" s="1076"/>
      <c r="AS172" s="1076"/>
    </row>
    <row r="173" spans="1:45">
      <c r="A173" s="1076"/>
      <c r="B173" s="1076"/>
      <c r="C173" s="1076"/>
      <c r="D173" s="1076"/>
      <c r="E173" s="1076"/>
      <c r="F173" s="1076"/>
      <c r="G173" s="1076"/>
      <c r="H173" s="1076"/>
      <c r="I173" s="1076"/>
      <c r="J173" s="1076"/>
      <c r="K173" s="1076"/>
      <c r="L173" s="1076"/>
      <c r="M173" s="1076"/>
      <c r="N173" s="1076"/>
      <c r="O173" s="1076"/>
      <c r="P173" s="1076"/>
      <c r="Q173" s="1076"/>
      <c r="R173" s="1076"/>
      <c r="S173" s="1076"/>
      <c r="T173" s="1076"/>
      <c r="U173" s="1076"/>
      <c r="V173" s="1076"/>
      <c r="W173" s="1076"/>
      <c r="X173" s="1076"/>
      <c r="Y173" s="1076"/>
      <c r="Z173" s="1076"/>
      <c r="AA173" s="1076"/>
      <c r="AB173" s="1076"/>
      <c r="AC173" s="1076"/>
      <c r="AD173" s="1076"/>
      <c r="AE173" s="1076"/>
      <c r="AF173" s="1076"/>
      <c r="AG173" s="1076"/>
      <c r="AH173" s="1076"/>
      <c r="AI173" s="1076"/>
      <c r="AJ173" s="1076"/>
      <c r="AK173" s="1076"/>
      <c r="AL173" s="1076"/>
      <c r="AM173" s="1076"/>
      <c r="AN173" s="1076"/>
      <c r="AO173" s="1076"/>
      <c r="AP173" s="1076"/>
      <c r="AQ173" s="1076"/>
      <c r="AR173" s="1076"/>
      <c r="AS173" s="1076"/>
    </row>
    <row r="174" spans="1:45">
      <c r="A174" s="1076"/>
      <c r="B174" s="1076"/>
      <c r="C174" s="1076"/>
      <c r="D174" s="1076"/>
      <c r="E174" s="1076"/>
      <c r="F174" s="1076"/>
      <c r="G174" s="1076"/>
      <c r="H174" s="1076"/>
      <c r="I174" s="1076"/>
      <c r="J174" s="1076"/>
      <c r="K174" s="1076"/>
      <c r="L174" s="1076"/>
      <c r="M174" s="1076"/>
      <c r="N174" s="1076"/>
      <c r="O174" s="1076"/>
      <c r="P174" s="1076"/>
      <c r="Q174" s="1076"/>
      <c r="R174" s="1076"/>
      <c r="S174" s="1076"/>
      <c r="T174" s="1076"/>
      <c r="U174" s="1076"/>
      <c r="V174" s="1076"/>
      <c r="W174" s="1076"/>
      <c r="X174" s="1076"/>
      <c r="Y174" s="1076"/>
      <c r="Z174" s="1076"/>
      <c r="AA174" s="1076"/>
      <c r="AB174" s="1076"/>
      <c r="AC174" s="1076"/>
      <c r="AD174" s="1076"/>
      <c r="AE174" s="1076"/>
      <c r="AF174" s="1076"/>
      <c r="AG174" s="1076"/>
      <c r="AH174" s="1076"/>
      <c r="AI174" s="1076"/>
      <c r="AJ174" s="1076"/>
      <c r="AK174" s="1076"/>
      <c r="AL174" s="1076"/>
      <c r="AM174" s="1076"/>
      <c r="AN174" s="1076"/>
      <c r="AO174" s="1076"/>
      <c r="AP174" s="1076"/>
      <c r="AQ174" s="1076"/>
      <c r="AR174" s="1076"/>
      <c r="AS174" s="1076"/>
    </row>
    <row r="175" spans="1:45">
      <c r="A175" s="1076"/>
      <c r="B175" s="1076"/>
      <c r="C175" s="1076"/>
      <c r="D175" s="1076"/>
      <c r="E175" s="1076"/>
      <c r="F175" s="1076"/>
      <c r="G175" s="1076"/>
      <c r="H175" s="1076"/>
      <c r="I175" s="1076"/>
      <c r="J175" s="1076"/>
      <c r="K175" s="1076"/>
      <c r="L175" s="1076"/>
      <c r="M175" s="1076"/>
      <c r="N175" s="1076"/>
      <c r="O175" s="1076"/>
      <c r="P175" s="1076"/>
      <c r="Q175" s="1076"/>
      <c r="R175" s="1076"/>
      <c r="S175" s="1076"/>
      <c r="T175" s="1076"/>
      <c r="U175" s="1076"/>
      <c r="V175" s="1076"/>
      <c r="W175" s="1076"/>
      <c r="X175" s="1076"/>
      <c r="Y175" s="1076"/>
      <c r="Z175" s="1076"/>
      <c r="AA175" s="1076"/>
      <c r="AB175" s="1076"/>
      <c r="AC175" s="1076"/>
      <c r="AD175" s="1076"/>
      <c r="AE175" s="1076"/>
      <c r="AF175" s="1076"/>
      <c r="AG175" s="1076"/>
      <c r="AH175" s="1076"/>
      <c r="AI175" s="1076"/>
      <c r="AJ175" s="1076"/>
      <c r="AK175" s="1076"/>
      <c r="AL175" s="1076"/>
      <c r="AM175" s="1076"/>
      <c r="AN175" s="1076"/>
      <c r="AO175" s="1076"/>
      <c r="AP175" s="1076"/>
      <c r="AQ175" s="1076"/>
      <c r="AR175" s="1076"/>
      <c r="AS175" s="1076"/>
    </row>
    <row r="176" spans="1:45">
      <c r="A176" s="1076"/>
      <c r="B176" s="1076"/>
      <c r="C176" s="1076"/>
      <c r="D176" s="1076"/>
      <c r="E176" s="1076"/>
      <c r="F176" s="1076"/>
      <c r="G176" s="1076"/>
      <c r="H176" s="1076"/>
      <c r="I176" s="1076"/>
      <c r="J176" s="1076"/>
      <c r="K176" s="1076"/>
      <c r="L176" s="1076"/>
      <c r="M176" s="1076"/>
      <c r="N176" s="1076"/>
      <c r="O176" s="1076"/>
      <c r="P176" s="1076"/>
      <c r="Q176" s="1076"/>
      <c r="R176" s="1076"/>
      <c r="S176" s="1076"/>
      <c r="T176" s="1076"/>
      <c r="U176" s="1076"/>
      <c r="V176" s="1076"/>
      <c r="W176" s="1076"/>
      <c r="X176" s="1076"/>
      <c r="Y176" s="1076"/>
      <c r="Z176" s="1076"/>
      <c r="AA176" s="1076"/>
      <c r="AB176" s="1076"/>
      <c r="AC176" s="1076"/>
      <c r="AD176" s="1076"/>
      <c r="AE176" s="1076"/>
      <c r="AF176" s="1076"/>
      <c r="AG176" s="1076"/>
      <c r="AH176" s="1076"/>
      <c r="AI176" s="1076"/>
      <c r="AJ176" s="1076"/>
      <c r="AK176" s="1076"/>
      <c r="AL176" s="1076"/>
      <c r="AM176" s="1076"/>
      <c r="AN176" s="1076"/>
      <c r="AO176" s="1076"/>
      <c r="AP176" s="1076"/>
      <c r="AQ176" s="1076"/>
      <c r="AR176" s="1076"/>
      <c r="AS176" s="1076"/>
    </row>
    <row r="177" spans="1:45">
      <c r="A177" s="1076"/>
      <c r="B177" s="1076"/>
      <c r="C177" s="1076"/>
      <c r="D177" s="1076"/>
      <c r="E177" s="1076"/>
      <c r="F177" s="1076"/>
      <c r="G177" s="1076"/>
      <c r="H177" s="1076"/>
      <c r="I177" s="1076"/>
      <c r="J177" s="1076"/>
      <c r="K177" s="1076"/>
      <c r="L177" s="1076"/>
      <c r="M177" s="1076"/>
      <c r="N177" s="1076"/>
      <c r="O177" s="1076"/>
      <c r="P177" s="1076"/>
      <c r="Q177" s="1076"/>
      <c r="R177" s="1076"/>
      <c r="S177" s="1076"/>
      <c r="T177" s="1076"/>
      <c r="U177" s="1076"/>
      <c r="V177" s="1076"/>
      <c r="W177" s="1076"/>
      <c r="X177" s="1076"/>
      <c r="Y177" s="1076"/>
      <c r="Z177" s="1076"/>
      <c r="AA177" s="1076"/>
      <c r="AB177" s="1076"/>
      <c r="AC177" s="1076"/>
      <c r="AD177" s="1076"/>
      <c r="AE177" s="1076"/>
      <c r="AF177" s="1076"/>
      <c r="AG177" s="1076"/>
      <c r="AH177" s="1076"/>
      <c r="AI177" s="1076"/>
      <c r="AJ177" s="1076"/>
      <c r="AK177" s="1076"/>
      <c r="AL177" s="1076"/>
      <c r="AM177" s="1076"/>
      <c r="AN177" s="1076"/>
      <c r="AO177" s="1076"/>
      <c r="AP177" s="1076"/>
      <c r="AQ177" s="1076"/>
      <c r="AR177" s="1076"/>
      <c r="AS177" s="1076"/>
    </row>
    <row r="178" spans="1:45">
      <c r="A178" s="1076"/>
      <c r="B178" s="1076"/>
      <c r="C178" s="1076"/>
      <c r="D178" s="1076"/>
      <c r="E178" s="1076"/>
      <c r="F178" s="1076"/>
      <c r="G178" s="1076"/>
      <c r="H178" s="1076"/>
      <c r="I178" s="1076"/>
      <c r="J178" s="1076"/>
      <c r="K178" s="1076"/>
      <c r="L178" s="1076"/>
      <c r="M178" s="1076"/>
      <c r="N178" s="1076"/>
      <c r="O178" s="1076"/>
      <c r="P178" s="1076"/>
      <c r="Q178" s="1076"/>
      <c r="R178" s="1076"/>
      <c r="S178" s="1076"/>
      <c r="T178" s="1076"/>
      <c r="U178" s="1076"/>
      <c r="V178" s="1076"/>
      <c r="W178" s="1076"/>
      <c r="X178" s="1076"/>
      <c r="Y178" s="1076"/>
      <c r="Z178" s="1076"/>
      <c r="AA178" s="1076"/>
      <c r="AB178" s="1076"/>
      <c r="AC178" s="1076"/>
      <c r="AD178" s="1076"/>
      <c r="AE178" s="1076"/>
      <c r="AF178" s="1076"/>
      <c r="AG178" s="1076"/>
      <c r="AH178" s="1076"/>
      <c r="AI178" s="1076"/>
      <c r="AJ178" s="1076"/>
      <c r="AK178" s="1076"/>
      <c r="AL178" s="1076"/>
      <c r="AM178" s="1076"/>
      <c r="AN178" s="1076"/>
      <c r="AO178" s="1076"/>
      <c r="AP178" s="1076"/>
      <c r="AQ178" s="1076"/>
      <c r="AR178" s="1076"/>
      <c r="AS178" s="1076"/>
    </row>
    <row r="179" spans="1:45">
      <c r="A179" s="1076"/>
      <c r="B179" s="1076"/>
      <c r="C179" s="1076"/>
      <c r="D179" s="1076"/>
      <c r="E179" s="1076"/>
      <c r="F179" s="1076"/>
      <c r="G179" s="1076"/>
      <c r="H179" s="1076"/>
      <c r="I179" s="1076"/>
      <c r="J179" s="1076"/>
      <c r="K179" s="1076"/>
      <c r="L179" s="1076"/>
      <c r="M179" s="1076"/>
      <c r="N179" s="1076"/>
      <c r="O179" s="1076"/>
      <c r="P179" s="1076"/>
      <c r="Q179" s="1076"/>
      <c r="R179" s="1076"/>
      <c r="S179" s="1076"/>
      <c r="T179" s="1076"/>
      <c r="U179" s="1076"/>
      <c r="V179" s="1076"/>
      <c r="W179" s="1076"/>
      <c r="X179" s="1076"/>
      <c r="Y179" s="1076"/>
      <c r="Z179" s="1076"/>
      <c r="AA179" s="1076"/>
      <c r="AB179" s="1076"/>
      <c r="AC179" s="1076"/>
      <c r="AD179" s="1076"/>
      <c r="AE179" s="1076"/>
      <c r="AF179" s="1076"/>
      <c r="AG179" s="1076"/>
      <c r="AH179" s="1076"/>
      <c r="AI179" s="1076"/>
      <c r="AJ179" s="1076"/>
      <c r="AK179" s="1076"/>
      <c r="AL179" s="1076"/>
      <c r="AM179" s="1076"/>
      <c r="AN179" s="1076"/>
      <c r="AO179" s="1076"/>
      <c r="AP179" s="1076"/>
      <c r="AQ179" s="1076"/>
      <c r="AR179" s="1076"/>
      <c r="AS179" s="1076"/>
    </row>
    <row r="180" spans="1:45">
      <c r="A180" s="1076"/>
      <c r="B180" s="1076"/>
      <c r="C180" s="1076"/>
      <c r="D180" s="1076"/>
      <c r="E180" s="1076"/>
      <c r="F180" s="1076"/>
      <c r="G180" s="1076"/>
      <c r="H180" s="1076"/>
      <c r="I180" s="1076"/>
      <c r="J180" s="1076"/>
      <c r="K180" s="1076"/>
      <c r="L180" s="1076"/>
      <c r="M180" s="1076"/>
      <c r="N180" s="1076"/>
      <c r="O180" s="1076"/>
      <c r="P180" s="1076"/>
      <c r="Q180" s="1076"/>
      <c r="R180" s="1076"/>
      <c r="S180" s="1076"/>
      <c r="T180" s="1076"/>
      <c r="U180" s="1076"/>
      <c r="V180" s="1076"/>
      <c r="W180" s="1076"/>
      <c r="X180" s="1076"/>
      <c r="Y180" s="1076"/>
      <c r="Z180" s="1076"/>
      <c r="AA180" s="1076"/>
      <c r="AB180" s="1076"/>
      <c r="AC180" s="1076"/>
      <c r="AD180" s="1076"/>
      <c r="AE180" s="1076"/>
      <c r="AF180" s="1076"/>
      <c r="AG180" s="1076"/>
      <c r="AH180" s="1076"/>
      <c r="AI180" s="1076"/>
      <c r="AJ180" s="1076"/>
      <c r="AK180" s="1076"/>
      <c r="AL180" s="1076"/>
      <c r="AM180" s="1076"/>
      <c r="AN180" s="1076"/>
      <c r="AO180" s="1076"/>
      <c r="AP180" s="1076"/>
      <c r="AQ180" s="1076"/>
      <c r="AR180" s="1076"/>
      <c r="AS180" s="1076"/>
    </row>
    <row r="181" spans="1:45">
      <c r="A181" s="1076"/>
      <c r="B181" s="1076"/>
      <c r="C181" s="1076"/>
      <c r="D181" s="1076"/>
      <c r="E181" s="1076"/>
      <c r="F181" s="1076"/>
      <c r="G181" s="1076"/>
      <c r="H181" s="1076"/>
      <c r="I181" s="1076"/>
      <c r="J181" s="1076"/>
      <c r="K181" s="1076"/>
      <c r="L181" s="1076"/>
      <c r="M181" s="1076"/>
      <c r="N181" s="1076"/>
      <c r="O181" s="1076"/>
      <c r="P181" s="1076"/>
      <c r="Q181" s="1076"/>
      <c r="R181" s="1076"/>
      <c r="S181" s="1076"/>
      <c r="T181" s="1076"/>
      <c r="U181" s="1076"/>
      <c r="V181" s="1076"/>
      <c r="W181" s="1076"/>
      <c r="X181" s="1076"/>
      <c r="Y181" s="1076"/>
      <c r="Z181" s="1076"/>
      <c r="AA181" s="1076"/>
      <c r="AB181" s="1076"/>
      <c r="AC181" s="1076"/>
      <c r="AD181" s="1076"/>
      <c r="AE181" s="1076"/>
      <c r="AF181" s="1076"/>
      <c r="AG181" s="1076"/>
      <c r="AH181" s="1076"/>
      <c r="AI181" s="1076"/>
      <c r="AJ181" s="1076"/>
      <c r="AK181" s="1076"/>
      <c r="AL181" s="1076"/>
      <c r="AM181" s="1076"/>
      <c r="AN181" s="1076"/>
      <c r="AO181" s="1076"/>
      <c r="AP181" s="1076"/>
      <c r="AQ181" s="1076"/>
      <c r="AR181" s="1076"/>
      <c r="AS181" s="1076"/>
    </row>
    <row r="182" spans="1:45">
      <c r="A182" s="1076"/>
      <c r="B182" s="1076"/>
      <c r="C182" s="1076"/>
      <c r="D182" s="1076"/>
      <c r="E182" s="1076"/>
      <c r="F182" s="1076"/>
      <c r="G182" s="1076"/>
      <c r="H182" s="1076"/>
      <c r="I182" s="1076"/>
      <c r="J182" s="1076"/>
      <c r="K182" s="1076"/>
      <c r="L182" s="1076"/>
      <c r="M182" s="1076"/>
      <c r="N182" s="1076"/>
      <c r="O182" s="1076"/>
      <c r="P182" s="1076"/>
      <c r="Q182" s="1076"/>
      <c r="R182" s="1076"/>
      <c r="S182" s="1076"/>
      <c r="T182" s="1076"/>
      <c r="U182" s="1076"/>
      <c r="V182" s="1076"/>
      <c r="W182" s="1076"/>
      <c r="X182" s="1076"/>
      <c r="Y182" s="1076"/>
      <c r="Z182" s="1076"/>
      <c r="AA182" s="1076"/>
      <c r="AB182" s="1076"/>
      <c r="AC182" s="1076"/>
      <c r="AD182" s="1076"/>
      <c r="AE182" s="1076"/>
      <c r="AF182" s="1076"/>
      <c r="AG182" s="1076"/>
      <c r="AH182" s="1076"/>
      <c r="AI182" s="1076"/>
      <c r="AJ182" s="1076"/>
      <c r="AK182" s="1076"/>
      <c r="AL182" s="1076"/>
      <c r="AM182" s="1076"/>
      <c r="AN182" s="1076"/>
      <c r="AO182" s="1076"/>
      <c r="AP182" s="1076"/>
      <c r="AQ182" s="1076"/>
      <c r="AR182" s="1076"/>
      <c r="AS182" s="1076"/>
    </row>
    <row r="183" spans="1:45">
      <c r="A183" s="1076"/>
      <c r="B183" s="1076"/>
      <c r="C183" s="1076"/>
      <c r="D183" s="1076"/>
      <c r="E183" s="1076"/>
      <c r="F183" s="1076"/>
      <c r="G183" s="1076"/>
      <c r="H183" s="1076"/>
      <c r="I183" s="1076"/>
      <c r="J183" s="1076"/>
      <c r="K183" s="1076"/>
      <c r="L183" s="1076"/>
      <c r="M183" s="1076"/>
      <c r="N183" s="1076"/>
      <c r="O183" s="1076"/>
      <c r="P183" s="1076"/>
      <c r="Q183" s="1076"/>
      <c r="R183" s="1076"/>
      <c r="S183" s="1076"/>
      <c r="T183" s="1076"/>
      <c r="U183" s="1076"/>
      <c r="V183" s="1076"/>
      <c r="W183" s="1076"/>
      <c r="X183" s="1076"/>
      <c r="Y183" s="1076"/>
      <c r="Z183" s="1076"/>
      <c r="AA183" s="1076"/>
      <c r="AB183" s="1076"/>
      <c r="AC183" s="1076"/>
      <c r="AD183" s="1076"/>
      <c r="AE183" s="1076"/>
      <c r="AF183" s="1076"/>
      <c r="AG183" s="1076"/>
      <c r="AH183" s="1076"/>
      <c r="AI183" s="1076"/>
      <c r="AJ183" s="1076"/>
      <c r="AK183" s="1076"/>
      <c r="AL183" s="1076"/>
      <c r="AM183" s="1076"/>
      <c r="AN183" s="1076"/>
      <c r="AO183" s="1076"/>
      <c r="AP183" s="1076"/>
      <c r="AQ183" s="1076"/>
      <c r="AR183" s="1076"/>
      <c r="AS183" s="1076"/>
    </row>
    <row r="184" spans="1:45">
      <c r="A184" s="1076"/>
      <c r="B184" s="1076"/>
      <c r="C184" s="1076"/>
      <c r="D184" s="1076"/>
      <c r="E184" s="1076"/>
      <c r="F184" s="1076"/>
      <c r="G184" s="1076"/>
      <c r="H184" s="1076"/>
      <c r="I184" s="1076"/>
      <c r="J184" s="1076"/>
      <c r="K184" s="1076"/>
      <c r="L184" s="1076"/>
      <c r="M184" s="1076"/>
      <c r="N184" s="1076"/>
      <c r="O184" s="1076"/>
      <c r="P184" s="1076"/>
      <c r="Q184" s="1076"/>
      <c r="R184" s="1076"/>
      <c r="S184" s="1076"/>
      <c r="T184" s="1076"/>
      <c r="U184" s="1076"/>
      <c r="V184" s="1076"/>
      <c r="W184" s="1076"/>
      <c r="X184" s="1076"/>
      <c r="Y184" s="1076"/>
      <c r="Z184" s="1076"/>
      <c r="AA184" s="1076"/>
      <c r="AB184" s="1076"/>
      <c r="AC184" s="1076"/>
      <c r="AD184" s="1076"/>
      <c r="AE184" s="1076"/>
      <c r="AF184" s="1076"/>
      <c r="AG184" s="1076"/>
      <c r="AH184" s="1076"/>
      <c r="AI184" s="1076"/>
      <c r="AJ184" s="1076"/>
      <c r="AK184" s="1076"/>
      <c r="AL184" s="1076"/>
      <c r="AM184" s="1076"/>
      <c r="AN184" s="1076"/>
      <c r="AO184" s="1076"/>
      <c r="AP184" s="1076"/>
      <c r="AQ184" s="1076"/>
      <c r="AR184" s="1076"/>
      <c r="AS184" s="1076"/>
    </row>
    <row r="185" spans="1:45">
      <c r="A185" s="1076"/>
      <c r="B185" s="1076"/>
      <c r="C185" s="1076"/>
      <c r="D185" s="1076"/>
      <c r="E185" s="1076"/>
      <c r="F185" s="1076"/>
      <c r="G185" s="1076"/>
      <c r="H185" s="1076"/>
      <c r="I185" s="1076"/>
      <c r="J185" s="1076"/>
      <c r="K185" s="1076"/>
      <c r="L185" s="1076"/>
      <c r="M185" s="1076"/>
      <c r="N185" s="1076"/>
      <c r="O185" s="1076"/>
      <c r="P185" s="1076"/>
      <c r="Q185" s="1076"/>
      <c r="R185" s="1076"/>
      <c r="S185" s="1076"/>
      <c r="T185" s="1076"/>
      <c r="U185" s="1076"/>
      <c r="V185" s="1076"/>
      <c r="W185" s="1076"/>
      <c r="X185" s="1076"/>
      <c r="Y185" s="1076"/>
      <c r="Z185" s="1076"/>
      <c r="AA185" s="1076"/>
      <c r="AB185" s="1076"/>
      <c r="AC185" s="1076"/>
      <c r="AD185" s="1076"/>
      <c r="AE185" s="1076"/>
      <c r="AF185" s="1076"/>
      <c r="AG185" s="1076"/>
      <c r="AH185" s="1076"/>
      <c r="AI185" s="1076"/>
      <c r="AJ185" s="1076"/>
      <c r="AK185" s="1076"/>
      <c r="AL185" s="1076"/>
      <c r="AM185" s="1076"/>
      <c r="AN185" s="1076"/>
      <c r="AO185" s="1076"/>
      <c r="AP185" s="1076"/>
      <c r="AQ185" s="1076"/>
      <c r="AR185" s="1076"/>
      <c r="AS185" s="1076"/>
    </row>
    <row r="186" spans="1:45">
      <c r="A186" s="1076"/>
      <c r="B186" s="1076"/>
      <c r="C186" s="1076"/>
      <c r="D186" s="1076"/>
      <c r="E186" s="1076"/>
      <c r="F186" s="1076"/>
      <c r="G186" s="1076"/>
      <c r="H186" s="1076"/>
      <c r="I186" s="1076"/>
      <c r="J186" s="1076"/>
      <c r="K186" s="1076"/>
      <c r="L186" s="1076"/>
      <c r="M186" s="1076"/>
      <c r="N186" s="1076"/>
      <c r="O186" s="1076"/>
      <c r="P186" s="1076"/>
      <c r="Q186" s="1076"/>
      <c r="R186" s="1076"/>
      <c r="S186" s="1076"/>
      <c r="T186" s="1076"/>
      <c r="U186" s="1076"/>
      <c r="V186" s="1076"/>
      <c r="W186" s="1076"/>
      <c r="X186" s="1076"/>
      <c r="Y186" s="1076"/>
      <c r="Z186" s="1076"/>
      <c r="AA186" s="1076"/>
      <c r="AB186" s="1076"/>
      <c r="AC186" s="1076"/>
      <c r="AD186" s="1076"/>
      <c r="AE186" s="1076"/>
      <c r="AF186" s="1076"/>
      <c r="AG186" s="1076"/>
      <c r="AH186" s="1076"/>
      <c r="AI186" s="1076"/>
      <c r="AJ186" s="1076"/>
      <c r="AK186" s="1076"/>
      <c r="AL186" s="1076"/>
      <c r="AM186" s="1076"/>
      <c r="AN186" s="1076"/>
      <c r="AO186" s="1076"/>
      <c r="AP186" s="1076"/>
      <c r="AQ186" s="1076"/>
      <c r="AR186" s="1076"/>
      <c r="AS186" s="1076"/>
    </row>
    <row r="187" spans="1:45">
      <c r="A187" s="1076"/>
      <c r="B187" s="1076"/>
      <c r="C187" s="1076"/>
      <c r="D187" s="1076"/>
      <c r="E187" s="1076"/>
      <c r="F187" s="1076"/>
      <c r="G187" s="1076"/>
      <c r="H187" s="1076"/>
      <c r="I187" s="1076"/>
      <c r="J187" s="1076"/>
      <c r="K187" s="1076"/>
      <c r="L187" s="1076"/>
      <c r="M187" s="1076"/>
      <c r="N187" s="1076"/>
      <c r="O187" s="1076"/>
      <c r="P187" s="1076"/>
      <c r="Q187" s="1076"/>
      <c r="R187" s="1076"/>
      <c r="S187" s="1076"/>
      <c r="T187" s="1076"/>
      <c r="U187" s="1076"/>
      <c r="V187" s="1076"/>
      <c r="W187" s="1076"/>
      <c r="X187" s="1076"/>
      <c r="Y187" s="1076"/>
      <c r="Z187" s="1076"/>
      <c r="AA187" s="1076"/>
      <c r="AB187" s="1076"/>
      <c r="AC187" s="1076"/>
      <c r="AD187" s="1076"/>
      <c r="AE187" s="1076"/>
      <c r="AF187" s="1076"/>
      <c r="AG187" s="1076"/>
      <c r="AH187" s="1076"/>
      <c r="AI187" s="1076"/>
      <c r="AJ187" s="1076"/>
      <c r="AK187" s="1076"/>
      <c r="AL187" s="1076"/>
      <c r="AM187" s="1076"/>
      <c r="AN187" s="1076"/>
      <c r="AO187" s="1076"/>
      <c r="AP187" s="1076"/>
      <c r="AQ187" s="1076"/>
      <c r="AR187" s="1076"/>
      <c r="AS187" s="1076"/>
    </row>
    <row r="188" spans="1:45">
      <c r="A188" s="1076"/>
      <c r="B188" s="1076"/>
      <c r="C188" s="1076"/>
      <c r="D188" s="1076"/>
      <c r="E188" s="1076"/>
      <c r="F188" s="1076"/>
      <c r="G188" s="1076"/>
      <c r="H188" s="1076"/>
      <c r="I188" s="1076"/>
      <c r="J188" s="1076"/>
      <c r="K188" s="1076"/>
      <c r="L188" s="1076"/>
      <c r="M188" s="1076"/>
      <c r="N188" s="1076"/>
      <c r="O188" s="1076"/>
      <c r="P188" s="1076"/>
      <c r="Q188" s="1076"/>
      <c r="R188" s="1076"/>
      <c r="S188" s="1076"/>
      <c r="T188" s="1076"/>
      <c r="U188" s="1076"/>
      <c r="V188" s="1076"/>
      <c r="W188" s="1076"/>
      <c r="X188" s="1076"/>
      <c r="Y188" s="1076"/>
      <c r="Z188" s="1076"/>
      <c r="AA188" s="1076"/>
      <c r="AB188" s="1076"/>
      <c r="AC188" s="1076"/>
      <c r="AD188" s="1076"/>
      <c r="AE188" s="1076"/>
      <c r="AF188" s="1076"/>
      <c r="AG188" s="1076"/>
      <c r="AH188" s="1076"/>
      <c r="AI188" s="1076"/>
      <c r="AJ188" s="1076"/>
      <c r="AK188" s="1076"/>
      <c r="AL188" s="1076"/>
      <c r="AM188" s="1076"/>
      <c r="AN188" s="1076"/>
      <c r="AO188" s="1076"/>
      <c r="AP188" s="1076"/>
      <c r="AQ188" s="1076"/>
      <c r="AR188" s="1076"/>
      <c r="AS188" s="1076"/>
    </row>
    <row r="189" spans="1:45">
      <c r="A189" s="1076"/>
      <c r="B189" s="1076"/>
      <c r="C189" s="1076"/>
      <c r="D189" s="1076"/>
      <c r="E189" s="1076"/>
      <c r="F189" s="1076"/>
      <c r="G189" s="1076"/>
      <c r="H189" s="1076"/>
      <c r="I189" s="1076"/>
      <c r="J189" s="1076"/>
      <c r="K189" s="1076"/>
      <c r="L189" s="1076"/>
      <c r="M189" s="1076"/>
      <c r="N189" s="1076"/>
      <c r="O189" s="1076"/>
      <c r="P189" s="1076"/>
      <c r="Q189" s="1076"/>
      <c r="R189" s="1076"/>
      <c r="S189" s="1076"/>
      <c r="T189" s="1076"/>
      <c r="U189" s="1076"/>
      <c r="V189" s="1076"/>
      <c r="W189" s="1076"/>
      <c r="X189" s="1076"/>
      <c r="Y189" s="1076"/>
      <c r="Z189" s="1076"/>
      <c r="AA189" s="1076"/>
      <c r="AB189" s="1076"/>
      <c r="AC189" s="1076"/>
      <c r="AD189" s="1076"/>
      <c r="AE189" s="1076"/>
      <c r="AF189" s="1076"/>
      <c r="AG189" s="1076"/>
      <c r="AH189" s="1076"/>
      <c r="AI189" s="1076"/>
      <c r="AJ189" s="1076"/>
      <c r="AK189" s="1076"/>
      <c r="AL189" s="1076"/>
      <c r="AM189" s="1076"/>
      <c r="AN189" s="1076"/>
      <c r="AO189" s="1076"/>
      <c r="AP189" s="1076"/>
      <c r="AQ189" s="1076"/>
      <c r="AR189" s="1076"/>
      <c r="AS189" s="1076"/>
    </row>
    <row r="190" spans="1:45">
      <c r="A190" s="1076"/>
      <c r="B190" s="1076"/>
      <c r="C190" s="1076"/>
      <c r="D190" s="1076"/>
      <c r="E190" s="1076"/>
      <c r="F190" s="1076"/>
      <c r="G190" s="1076"/>
      <c r="H190" s="1076"/>
      <c r="I190" s="1076"/>
      <c r="J190" s="1076"/>
      <c r="K190" s="1076"/>
      <c r="L190" s="1076"/>
      <c r="M190" s="1076"/>
      <c r="N190" s="1076"/>
      <c r="O190" s="1076"/>
      <c r="P190" s="1076"/>
      <c r="Q190" s="1076"/>
      <c r="R190" s="1076"/>
      <c r="S190" s="1076"/>
      <c r="T190" s="1076"/>
      <c r="U190" s="1076"/>
      <c r="V190" s="1076"/>
      <c r="W190" s="1076"/>
      <c r="X190" s="1076"/>
      <c r="Y190" s="1076"/>
      <c r="Z190" s="1076"/>
      <c r="AA190" s="1076"/>
      <c r="AB190" s="1076"/>
      <c r="AC190" s="1076"/>
      <c r="AD190" s="1076"/>
      <c r="AE190" s="1076"/>
      <c r="AF190" s="1076"/>
      <c r="AG190" s="1076"/>
      <c r="AH190" s="1076"/>
      <c r="AI190" s="1076"/>
      <c r="AJ190" s="1076"/>
      <c r="AK190" s="1076"/>
      <c r="AL190" s="1076"/>
      <c r="AM190" s="1076"/>
      <c r="AN190" s="1076"/>
      <c r="AO190" s="1076"/>
      <c r="AP190" s="1076"/>
      <c r="AQ190" s="1076"/>
      <c r="AR190" s="1076"/>
      <c r="AS190" s="1076"/>
    </row>
    <row r="191" spans="1:45">
      <c r="A191" s="1076"/>
      <c r="B191" s="1076"/>
      <c r="C191" s="1076"/>
      <c r="D191" s="1076"/>
      <c r="E191" s="1076"/>
      <c r="F191" s="1076"/>
      <c r="G191" s="1076"/>
      <c r="H191" s="1076"/>
      <c r="I191" s="1076"/>
      <c r="J191" s="1076"/>
      <c r="K191" s="1076"/>
      <c r="L191" s="1076"/>
      <c r="M191" s="1076"/>
      <c r="N191" s="1076"/>
      <c r="O191" s="1076"/>
      <c r="P191" s="1076"/>
      <c r="Q191" s="1076"/>
      <c r="R191" s="1076"/>
      <c r="S191" s="1076"/>
      <c r="T191" s="1076"/>
      <c r="U191" s="1076"/>
      <c r="V191" s="1076"/>
      <c r="W191" s="1076"/>
      <c r="X191" s="1076"/>
      <c r="Y191" s="1076"/>
      <c r="Z191" s="1076"/>
      <c r="AA191" s="1076"/>
      <c r="AB191" s="1076"/>
      <c r="AC191" s="1076"/>
      <c r="AD191" s="1076"/>
      <c r="AE191" s="1076"/>
      <c r="AF191" s="1076"/>
      <c r="AG191" s="1076"/>
      <c r="AH191" s="1076"/>
      <c r="AI191" s="1076"/>
      <c r="AJ191" s="1076"/>
      <c r="AK191" s="1076"/>
      <c r="AL191" s="1076"/>
      <c r="AM191" s="1076"/>
      <c r="AN191" s="1076"/>
      <c r="AO191" s="1076"/>
      <c r="AP191" s="1076"/>
      <c r="AQ191" s="1076"/>
      <c r="AR191" s="1076"/>
      <c r="AS191" s="1076"/>
    </row>
    <row r="192" spans="1:45">
      <c r="A192" s="1076"/>
      <c r="B192" s="1076"/>
      <c r="C192" s="1076"/>
      <c r="D192" s="1076"/>
      <c r="E192" s="1076"/>
      <c r="F192" s="1076"/>
      <c r="G192" s="1076"/>
      <c r="H192" s="1076"/>
      <c r="I192" s="1076"/>
      <c r="J192" s="1076"/>
      <c r="K192" s="1076"/>
      <c r="L192" s="1076"/>
      <c r="M192" s="1076"/>
      <c r="N192" s="1076"/>
      <c r="O192" s="1076"/>
      <c r="P192" s="1076"/>
      <c r="Q192" s="1076"/>
      <c r="R192" s="1076"/>
      <c r="S192" s="1076"/>
      <c r="T192" s="1076"/>
      <c r="U192" s="1076"/>
      <c r="V192" s="1076"/>
      <c r="W192" s="1076"/>
      <c r="X192" s="1076"/>
      <c r="Y192" s="1076"/>
      <c r="Z192" s="1076"/>
      <c r="AA192" s="1076"/>
      <c r="AB192" s="1076"/>
      <c r="AC192" s="1076"/>
      <c r="AD192" s="1076"/>
      <c r="AE192" s="1076"/>
      <c r="AF192" s="1076"/>
      <c r="AG192" s="1076"/>
      <c r="AH192" s="1076"/>
      <c r="AI192" s="1076"/>
      <c r="AJ192" s="1076"/>
      <c r="AK192" s="1076"/>
      <c r="AL192" s="1076"/>
      <c r="AM192" s="1076"/>
      <c r="AN192" s="1076"/>
      <c r="AO192" s="1076"/>
      <c r="AP192" s="1076"/>
      <c r="AQ192" s="1076"/>
      <c r="AR192" s="1076"/>
      <c r="AS192" s="1076"/>
    </row>
    <row r="193" spans="1:45">
      <c r="A193" s="1076"/>
      <c r="B193" s="1076"/>
      <c r="C193" s="1076"/>
      <c r="D193" s="1076"/>
      <c r="E193" s="1076"/>
      <c r="F193" s="1076"/>
      <c r="G193" s="1076"/>
      <c r="H193" s="1076"/>
      <c r="I193" s="1076"/>
      <c r="J193" s="1076"/>
      <c r="K193" s="1076"/>
      <c r="L193" s="1076"/>
      <c r="M193" s="1076"/>
      <c r="N193" s="1076"/>
      <c r="O193" s="1076"/>
      <c r="P193" s="1076"/>
      <c r="Q193" s="1076"/>
      <c r="R193" s="1076"/>
      <c r="S193" s="1076"/>
      <c r="T193" s="1076"/>
      <c r="U193" s="1076"/>
      <c r="V193" s="1076"/>
      <c r="W193" s="1076"/>
      <c r="X193" s="1076"/>
      <c r="Y193" s="1076"/>
      <c r="Z193" s="1076"/>
      <c r="AA193" s="1076"/>
      <c r="AB193" s="1076"/>
      <c r="AC193" s="1076"/>
      <c r="AD193" s="1076"/>
      <c r="AE193" s="1076"/>
      <c r="AF193" s="1076"/>
      <c r="AG193" s="1076"/>
      <c r="AH193" s="1076"/>
      <c r="AI193" s="1076"/>
      <c r="AJ193" s="1076"/>
      <c r="AK193" s="1076"/>
      <c r="AL193" s="1076"/>
      <c r="AM193" s="1076"/>
      <c r="AN193" s="1076"/>
      <c r="AO193" s="1076"/>
      <c r="AP193" s="1076"/>
      <c r="AQ193" s="1076"/>
      <c r="AR193" s="1076"/>
      <c r="AS193" s="1076"/>
    </row>
    <row r="194" spans="1:45">
      <c r="A194" s="1076"/>
      <c r="B194" s="1076"/>
      <c r="C194" s="1076"/>
      <c r="D194" s="1076"/>
      <c r="E194" s="1076"/>
      <c r="F194" s="1076"/>
      <c r="G194" s="1076"/>
      <c r="H194" s="1076"/>
      <c r="I194" s="1076"/>
      <c r="J194" s="1076"/>
      <c r="K194" s="1076"/>
      <c r="L194" s="1076"/>
      <c r="M194" s="1076"/>
      <c r="N194" s="1076"/>
      <c r="O194" s="1076"/>
      <c r="P194" s="1076"/>
      <c r="Q194" s="1076"/>
      <c r="R194" s="1076"/>
      <c r="S194" s="1076"/>
      <c r="T194" s="1076"/>
      <c r="U194" s="1076"/>
      <c r="V194" s="1076"/>
      <c r="W194" s="1076"/>
      <c r="X194" s="1076"/>
      <c r="Y194" s="1076"/>
      <c r="Z194" s="1076"/>
      <c r="AA194" s="1076"/>
      <c r="AB194" s="1076"/>
      <c r="AC194" s="1076"/>
      <c r="AD194" s="1076"/>
      <c r="AE194" s="1076"/>
      <c r="AF194" s="1076"/>
      <c r="AG194" s="1076"/>
      <c r="AH194" s="1076"/>
      <c r="AI194" s="1076"/>
      <c r="AJ194" s="1076"/>
      <c r="AK194" s="1076"/>
      <c r="AL194" s="1076"/>
      <c r="AM194" s="1076"/>
      <c r="AN194" s="1076"/>
      <c r="AO194" s="1076"/>
      <c r="AP194" s="1076"/>
      <c r="AQ194" s="1076"/>
      <c r="AR194" s="1076"/>
      <c r="AS194" s="1076"/>
    </row>
    <row r="195" spans="1:45">
      <c r="A195" s="1076"/>
      <c r="B195" s="1076"/>
      <c r="C195" s="1076"/>
      <c r="D195" s="1076"/>
      <c r="E195" s="1076"/>
      <c r="F195" s="1076"/>
      <c r="G195" s="1076"/>
      <c r="H195" s="1076"/>
      <c r="I195" s="1076"/>
      <c r="J195" s="1076"/>
      <c r="K195" s="1076"/>
      <c r="L195" s="1076"/>
      <c r="M195" s="1076"/>
      <c r="N195" s="1076"/>
      <c r="O195" s="1076"/>
      <c r="P195" s="1076"/>
      <c r="Q195" s="1076"/>
      <c r="R195" s="1076"/>
      <c r="S195" s="1076"/>
      <c r="T195" s="1076"/>
      <c r="U195" s="1076"/>
      <c r="V195" s="1076"/>
      <c r="W195" s="1076"/>
      <c r="X195" s="1076"/>
      <c r="Y195" s="1076"/>
      <c r="Z195" s="1076"/>
      <c r="AA195" s="1076"/>
      <c r="AB195" s="1076"/>
      <c r="AC195" s="1076"/>
      <c r="AD195" s="1076"/>
      <c r="AE195" s="1076"/>
      <c r="AF195" s="1076"/>
      <c r="AG195" s="1076"/>
      <c r="AH195" s="1076"/>
      <c r="AI195" s="1076"/>
      <c r="AJ195" s="1076"/>
      <c r="AK195" s="1076"/>
      <c r="AL195" s="1076"/>
      <c r="AM195" s="1076"/>
      <c r="AN195" s="1076"/>
      <c r="AO195" s="1076"/>
      <c r="AP195" s="1076"/>
      <c r="AQ195" s="1076"/>
      <c r="AR195" s="1076"/>
      <c r="AS195" s="1076"/>
    </row>
    <row r="196" spans="1:45">
      <c r="A196" s="1076"/>
      <c r="B196" s="1076"/>
      <c r="C196" s="1076"/>
      <c r="D196" s="1076"/>
      <c r="E196" s="1076"/>
      <c r="F196" s="1076"/>
      <c r="G196" s="1076"/>
      <c r="H196" s="1076"/>
      <c r="I196" s="1076"/>
      <c r="J196" s="1076"/>
      <c r="K196" s="1076"/>
      <c r="L196" s="1076"/>
      <c r="M196" s="1076"/>
      <c r="N196" s="1076"/>
      <c r="O196" s="1076"/>
      <c r="P196" s="1076"/>
      <c r="Q196" s="1076"/>
      <c r="R196" s="1076"/>
      <c r="S196" s="1076"/>
      <c r="T196" s="1076"/>
      <c r="U196" s="1076"/>
      <c r="V196" s="1076"/>
      <c r="W196" s="1076"/>
      <c r="X196" s="1076"/>
      <c r="Y196" s="1076"/>
      <c r="Z196" s="1076"/>
      <c r="AA196" s="1076"/>
      <c r="AB196" s="1076"/>
      <c r="AC196" s="1076"/>
      <c r="AD196" s="1076"/>
      <c r="AE196" s="1076"/>
      <c r="AF196" s="1076"/>
      <c r="AG196" s="1076"/>
      <c r="AH196" s="1076"/>
      <c r="AI196" s="1076"/>
      <c r="AJ196" s="1076"/>
      <c r="AK196" s="1076"/>
      <c r="AL196" s="1076"/>
      <c r="AM196" s="1076"/>
      <c r="AN196" s="1076"/>
      <c r="AO196" s="1076"/>
      <c r="AP196" s="1076"/>
      <c r="AQ196" s="1076"/>
      <c r="AR196" s="1076"/>
      <c r="AS196" s="1076"/>
    </row>
    <row r="197" spans="1:45">
      <c r="A197" s="1076"/>
      <c r="B197" s="1076"/>
      <c r="C197" s="1076"/>
      <c r="D197" s="1076"/>
      <c r="E197" s="1076"/>
      <c r="F197" s="1076"/>
      <c r="G197" s="1076"/>
      <c r="H197" s="1076"/>
      <c r="I197" s="1076"/>
      <c r="J197" s="1076"/>
      <c r="K197" s="1076"/>
      <c r="L197" s="1076"/>
      <c r="M197" s="1076"/>
      <c r="N197" s="1076"/>
      <c r="O197" s="1076"/>
      <c r="P197" s="1076"/>
      <c r="Q197" s="1076"/>
      <c r="R197" s="1076"/>
      <c r="S197" s="1076"/>
      <c r="T197" s="1076"/>
      <c r="U197" s="1076"/>
      <c r="V197" s="1076"/>
      <c r="W197" s="1076"/>
      <c r="X197" s="1076"/>
      <c r="Y197" s="1076"/>
      <c r="Z197" s="1076"/>
      <c r="AA197" s="1076"/>
      <c r="AB197" s="1076"/>
      <c r="AC197" s="1076"/>
      <c r="AD197" s="1076"/>
      <c r="AE197" s="1076"/>
      <c r="AF197" s="1076"/>
      <c r="AG197" s="1076"/>
      <c r="AH197" s="1076"/>
      <c r="AI197" s="1076"/>
      <c r="AJ197" s="1076"/>
      <c r="AK197" s="1076"/>
      <c r="AL197" s="1076"/>
      <c r="AM197" s="1076"/>
      <c r="AN197" s="1076"/>
      <c r="AO197" s="1076"/>
      <c r="AP197" s="1076"/>
      <c r="AQ197" s="1076"/>
      <c r="AR197" s="1076"/>
      <c r="AS197" s="1076"/>
    </row>
    <row r="198" spans="1:45">
      <c r="A198" s="1076"/>
      <c r="B198" s="1076"/>
      <c r="C198" s="1076"/>
      <c r="D198" s="1076"/>
      <c r="E198" s="1076"/>
      <c r="F198" s="1076"/>
      <c r="G198" s="1076"/>
      <c r="H198" s="1076"/>
      <c r="I198" s="1076"/>
      <c r="J198" s="1076"/>
      <c r="K198" s="1076"/>
      <c r="L198" s="1076"/>
      <c r="M198" s="1076"/>
      <c r="N198" s="1076"/>
      <c r="O198" s="1076"/>
      <c r="P198" s="1076"/>
      <c r="Q198" s="1076"/>
      <c r="R198" s="1076"/>
      <c r="S198" s="1076"/>
      <c r="T198" s="1076"/>
      <c r="U198" s="1076"/>
      <c r="V198" s="1076"/>
      <c r="W198" s="1076"/>
      <c r="X198" s="1076"/>
      <c r="Y198" s="1076"/>
      <c r="Z198" s="1076"/>
      <c r="AA198" s="1076"/>
      <c r="AB198" s="1076"/>
      <c r="AC198" s="1076"/>
      <c r="AD198" s="1076"/>
      <c r="AE198" s="1076"/>
      <c r="AF198" s="1076"/>
      <c r="AG198" s="1076"/>
      <c r="AH198" s="1076"/>
      <c r="AI198" s="1076"/>
      <c r="AJ198" s="1076"/>
      <c r="AK198" s="1076"/>
      <c r="AL198" s="1076"/>
      <c r="AM198" s="1076"/>
      <c r="AN198" s="1076"/>
      <c r="AO198" s="1076"/>
      <c r="AP198" s="1076"/>
      <c r="AQ198" s="1076"/>
      <c r="AR198" s="1076"/>
      <c r="AS198" s="1076"/>
    </row>
    <row r="199" spans="1:45">
      <c r="A199" s="1076"/>
      <c r="B199" s="1076"/>
      <c r="C199" s="1076"/>
      <c r="D199" s="1076"/>
      <c r="E199" s="1076"/>
      <c r="F199" s="1076"/>
      <c r="G199" s="1076"/>
      <c r="H199" s="1076"/>
      <c r="I199" s="1076"/>
      <c r="J199" s="1076"/>
      <c r="K199" s="1076"/>
      <c r="L199" s="1076"/>
      <c r="M199" s="1076"/>
      <c r="N199" s="1076"/>
      <c r="O199" s="1076"/>
      <c r="P199" s="1076"/>
      <c r="Q199" s="1076"/>
      <c r="R199" s="1076"/>
      <c r="S199" s="1076"/>
      <c r="T199" s="1076"/>
      <c r="U199" s="1076"/>
      <c r="V199" s="1076"/>
      <c r="W199" s="1076"/>
      <c r="X199" s="1076"/>
      <c r="Y199" s="1076"/>
      <c r="Z199" s="1076"/>
      <c r="AA199" s="1076"/>
      <c r="AB199" s="1076"/>
      <c r="AC199" s="1076"/>
      <c r="AD199" s="1076"/>
      <c r="AE199" s="1076"/>
      <c r="AF199" s="1076"/>
      <c r="AG199" s="1076"/>
      <c r="AH199" s="1076"/>
      <c r="AI199" s="1076"/>
      <c r="AJ199" s="1076"/>
      <c r="AK199" s="1076"/>
      <c r="AL199" s="1076"/>
      <c r="AM199" s="1076"/>
      <c r="AN199" s="1076"/>
      <c r="AO199" s="1076"/>
      <c r="AP199" s="1076"/>
      <c r="AQ199" s="1076"/>
      <c r="AR199" s="1076"/>
      <c r="AS199" s="1076"/>
    </row>
    <row r="200" spans="1:45">
      <c r="A200" s="1076"/>
      <c r="B200" s="1076"/>
      <c r="C200" s="1076"/>
      <c r="D200" s="1076"/>
      <c r="E200" s="1076"/>
      <c r="F200" s="1076"/>
      <c r="G200" s="1076"/>
      <c r="H200" s="1076"/>
      <c r="I200" s="1076"/>
      <c r="J200" s="1076"/>
      <c r="K200" s="1076"/>
      <c r="L200" s="1076"/>
      <c r="M200" s="1076"/>
      <c r="N200" s="1076"/>
      <c r="O200" s="1076"/>
      <c r="P200" s="1076"/>
      <c r="Q200" s="1076"/>
      <c r="R200" s="1076"/>
      <c r="S200" s="1076"/>
      <c r="T200" s="1076"/>
      <c r="U200" s="1076"/>
      <c r="V200" s="1076"/>
      <c r="W200" s="1076"/>
      <c r="X200" s="1076"/>
      <c r="Y200" s="1076"/>
      <c r="Z200" s="1076"/>
      <c r="AA200" s="1076"/>
      <c r="AB200" s="1076"/>
      <c r="AC200" s="1076"/>
      <c r="AD200" s="1076"/>
      <c r="AE200" s="1076"/>
      <c r="AF200" s="1076"/>
      <c r="AG200" s="1076"/>
      <c r="AH200" s="1076"/>
      <c r="AI200" s="1076"/>
      <c r="AJ200" s="1076"/>
      <c r="AK200" s="1076"/>
      <c r="AL200" s="1076"/>
      <c r="AM200" s="1076"/>
      <c r="AN200" s="1076"/>
      <c r="AO200" s="1076"/>
      <c r="AP200" s="1076"/>
      <c r="AQ200" s="1076"/>
      <c r="AR200" s="1076"/>
      <c r="AS200" s="1076"/>
    </row>
    <row r="201" spans="1:45">
      <c r="A201" s="1076"/>
      <c r="B201" s="1076"/>
      <c r="C201" s="1076"/>
      <c r="D201" s="1076"/>
      <c r="E201" s="1076"/>
      <c r="F201" s="1076"/>
      <c r="G201" s="1076"/>
      <c r="H201" s="1076"/>
      <c r="I201" s="1076"/>
      <c r="J201" s="1076"/>
      <c r="K201" s="1076"/>
      <c r="L201" s="1076"/>
      <c r="M201" s="1076"/>
      <c r="N201" s="1076"/>
      <c r="O201" s="1076"/>
      <c r="P201" s="1076"/>
      <c r="Q201" s="1076"/>
      <c r="R201" s="1076"/>
      <c r="S201" s="1076"/>
      <c r="T201" s="1076"/>
      <c r="U201" s="1076"/>
      <c r="V201" s="1076"/>
      <c r="W201" s="1076"/>
      <c r="X201" s="1076"/>
      <c r="Y201" s="1076"/>
      <c r="Z201" s="1076"/>
      <c r="AA201" s="1076"/>
      <c r="AB201" s="1076"/>
      <c r="AC201" s="1076"/>
      <c r="AD201" s="1076"/>
      <c r="AE201" s="1076"/>
      <c r="AF201" s="1076"/>
      <c r="AG201" s="1076"/>
      <c r="AH201" s="1076"/>
      <c r="AI201" s="1076"/>
      <c r="AJ201" s="1076"/>
      <c r="AK201" s="1076"/>
      <c r="AL201" s="1076"/>
      <c r="AM201" s="1076"/>
      <c r="AN201" s="1076"/>
      <c r="AO201" s="1076"/>
      <c r="AP201" s="1076"/>
      <c r="AQ201" s="1076"/>
      <c r="AR201" s="1076"/>
      <c r="AS201" s="1076"/>
    </row>
    <row r="202" spans="1:45">
      <c r="A202" s="1076"/>
      <c r="B202" s="1076"/>
      <c r="C202" s="1076"/>
      <c r="D202" s="1076"/>
      <c r="E202" s="1076"/>
      <c r="F202" s="1076"/>
      <c r="G202" s="1076"/>
      <c r="H202" s="1076"/>
      <c r="I202" s="1076"/>
      <c r="J202" s="1076"/>
      <c r="K202" s="1076"/>
      <c r="L202" s="1076"/>
      <c r="M202" s="1076"/>
      <c r="N202" s="1076"/>
      <c r="O202" s="1076"/>
      <c r="P202" s="1076"/>
      <c r="Q202" s="1076"/>
      <c r="R202" s="1076"/>
      <c r="S202" s="1076"/>
      <c r="T202" s="1076"/>
      <c r="U202" s="1076"/>
      <c r="V202" s="1076"/>
      <c r="W202" s="1076"/>
      <c r="X202" s="1076"/>
      <c r="Y202" s="1076"/>
      <c r="Z202" s="1076"/>
      <c r="AA202" s="1076"/>
      <c r="AB202" s="1076"/>
      <c r="AC202" s="1076"/>
      <c r="AD202" s="1076"/>
      <c r="AE202" s="1076"/>
      <c r="AF202" s="1076"/>
      <c r="AG202" s="1076"/>
      <c r="AH202" s="1076"/>
      <c r="AI202" s="1076"/>
      <c r="AJ202" s="1076"/>
      <c r="AK202" s="1076"/>
      <c r="AL202" s="1076"/>
      <c r="AM202" s="1076"/>
      <c r="AN202" s="1076"/>
      <c r="AO202" s="1076"/>
      <c r="AP202" s="1076"/>
      <c r="AQ202" s="1076"/>
      <c r="AR202" s="1076"/>
      <c r="AS202" s="1076"/>
    </row>
    <row r="203" spans="1:45">
      <c r="A203" s="1076"/>
      <c r="B203" s="1076"/>
      <c r="C203" s="1076"/>
      <c r="D203" s="1076"/>
      <c r="E203" s="1076"/>
      <c r="F203" s="1076"/>
      <c r="G203" s="1076"/>
      <c r="H203" s="1076"/>
      <c r="I203" s="1076"/>
      <c r="J203" s="1076"/>
      <c r="K203" s="1076"/>
      <c r="L203" s="1076"/>
      <c r="M203" s="1076"/>
      <c r="N203" s="1076"/>
      <c r="O203" s="1076"/>
      <c r="P203" s="1076"/>
      <c r="Q203" s="1076"/>
      <c r="R203" s="1076"/>
      <c r="S203" s="1076"/>
      <c r="T203" s="1076"/>
      <c r="U203" s="1076"/>
      <c r="V203" s="1076"/>
      <c r="W203" s="1076"/>
      <c r="X203" s="1076"/>
      <c r="Y203" s="1076"/>
      <c r="Z203" s="1076"/>
      <c r="AA203" s="1076"/>
      <c r="AB203" s="1076"/>
      <c r="AC203" s="1076"/>
      <c r="AD203" s="1076"/>
      <c r="AE203" s="1076"/>
      <c r="AF203" s="1076"/>
      <c r="AG203" s="1076"/>
      <c r="AH203" s="1076"/>
      <c r="AI203" s="1076"/>
      <c r="AJ203" s="1076"/>
      <c r="AK203" s="1076"/>
      <c r="AL203" s="1076"/>
      <c r="AM203" s="1076"/>
      <c r="AN203" s="1076"/>
      <c r="AO203" s="1076"/>
      <c r="AP203" s="1076"/>
      <c r="AQ203" s="1076"/>
      <c r="AR203" s="1076"/>
      <c r="AS203" s="1076"/>
    </row>
    <row r="204" spans="1:45">
      <c r="A204" s="1076"/>
      <c r="B204" s="1076"/>
      <c r="C204" s="1076"/>
      <c r="D204" s="1076"/>
      <c r="E204" s="1076"/>
      <c r="F204" s="1076"/>
      <c r="G204" s="1076"/>
      <c r="H204" s="1076"/>
      <c r="I204" s="1076"/>
      <c r="J204" s="1076"/>
      <c r="K204" s="1076"/>
      <c r="L204" s="1076"/>
      <c r="M204" s="1076"/>
      <c r="N204" s="1076"/>
      <c r="O204" s="1076"/>
      <c r="P204" s="1076"/>
      <c r="Q204" s="1076"/>
      <c r="R204" s="1076"/>
      <c r="S204" s="1076"/>
      <c r="T204" s="1076"/>
      <c r="U204" s="1076"/>
      <c r="V204" s="1076"/>
      <c r="W204" s="1076"/>
      <c r="X204" s="1076"/>
      <c r="Y204" s="1076"/>
      <c r="Z204" s="1076"/>
      <c r="AA204" s="1076"/>
      <c r="AB204" s="1076"/>
      <c r="AC204" s="1076"/>
      <c r="AD204" s="1076"/>
      <c r="AE204" s="1076"/>
      <c r="AF204" s="1076"/>
      <c r="AG204" s="1076"/>
      <c r="AH204" s="1076"/>
      <c r="AI204" s="1076"/>
      <c r="AJ204" s="1076"/>
      <c r="AK204" s="1076"/>
      <c r="AL204" s="1076"/>
      <c r="AM204" s="1076"/>
      <c r="AN204" s="1076"/>
      <c r="AO204" s="1076"/>
      <c r="AP204" s="1076"/>
      <c r="AQ204" s="1076"/>
      <c r="AR204" s="1076"/>
      <c r="AS204" s="1076"/>
    </row>
    <row r="205" spans="1:45">
      <c r="A205" s="1076"/>
      <c r="B205" s="1076"/>
      <c r="C205" s="1076"/>
      <c r="D205" s="1076"/>
      <c r="E205" s="1076"/>
      <c r="F205" s="1076"/>
      <c r="G205" s="1076"/>
      <c r="H205" s="1076"/>
      <c r="I205" s="1076"/>
      <c r="J205" s="1076"/>
      <c r="K205" s="1076"/>
      <c r="L205" s="1076"/>
      <c r="M205" s="1076"/>
      <c r="N205" s="1076"/>
      <c r="O205" s="1076"/>
      <c r="P205" s="1076"/>
      <c r="Q205" s="1076"/>
      <c r="R205" s="1076"/>
      <c r="S205" s="1076"/>
      <c r="T205" s="1076"/>
      <c r="U205" s="1076"/>
      <c r="V205" s="1076"/>
      <c r="W205" s="1076"/>
      <c r="X205" s="1076"/>
      <c r="Y205" s="1076"/>
      <c r="Z205" s="1076"/>
      <c r="AA205" s="1076"/>
      <c r="AB205" s="1076"/>
      <c r="AC205" s="1076"/>
      <c r="AD205" s="1076"/>
      <c r="AE205" s="1076"/>
      <c r="AF205" s="1076"/>
      <c r="AG205" s="1076"/>
      <c r="AH205" s="1076"/>
      <c r="AI205" s="1076"/>
      <c r="AJ205" s="1076"/>
      <c r="AK205" s="1076"/>
      <c r="AL205" s="1076"/>
      <c r="AM205" s="1076"/>
      <c r="AN205" s="1076"/>
      <c r="AO205" s="1076"/>
      <c r="AP205" s="1076"/>
      <c r="AQ205" s="1076"/>
      <c r="AR205" s="1076"/>
      <c r="AS205" s="1076"/>
    </row>
    <row r="206" spans="1:45">
      <c r="A206" s="1076"/>
      <c r="B206" s="1076"/>
      <c r="C206" s="1076"/>
      <c r="D206" s="1076"/>
      <c r="E206" s="1076"/>
      <c r="F206" s="1076"/>
      <c r="G206" s="1076"/>
      <c r="H206" s="1076"/>
      <c r="I206" s="1076"/>
      <c r="J206" s="1076"/>
      <c r="K206" s="1076"/>
      <c r="L206" s="1076"/>
      <c r="M206" s="1076"/>
      <c r="N206" s="1076"/>
      <c r="O206" s="1076"/>
      <c r="P206" s="1076"/>
      <c r="Q206" s="1076"/>
      <c r="R206" s="1076"/>
      <c r="S206" s="1076"/>
      <c r="T206" s="1076"/>
      <c r="U206" s="1076"/>
      <c r="V206" s="1076"/>
      <c r="W206" s="1076"/>
      <c r="X206" s="1076"/>
      <c r="Y206" s="1076"/>
      <c r="Z206" s="1076"/>
      <c r="AA206" s="1076"/>
      <c r="AB206" s="1076"/>
      <c r="AC206" s="1076"/>
      <c r="AD206" s="1076"/>
      <c r="AE206" s="1076"/>
      <c r="AF206" s="1076"/>
      <c r="AG206" s="1076"/>
      <c r="AH206" s="1076"/>
      <c r="AI206" s="1076"/>
      <c r="AJ206" s="1076"/>
      <c r="AK206" s="1076"/>
      <c r="AL206" s="1076"/>
      <c r="AM206" s="1076"/>
      <c r="AN206" s="1076"/>
      <c r="AO206" s="1076"/>
      <c r="AP206" s="1076"/>
      <c r="AQ206" s="1076"/>
      <c r="AR206" s="1076"/>
      <c r="AS206" s="1076"/>
    </row>
    <row r="207" spans="1:45">
      <c r="A207" s="1076"/>
      <c r="B207" s="1076"/>
      <c r="C207" s="1076"/>
      <c r="D207" s="1076"/>
      <c r="E207" s="1076"/>
      <c r="F207" s="1076"/>
      <c r="G207" s="1076"/>
      <c r="H207" s="1076"/>
      <c r="I207" s="1076"/>
      <c r="J207" s="1076"/>
      <c r="K207" s="1076"/>
      <c r="L207" s="1076"/>
      <c r="M207" s="1076"/>
      <c r="N207" s="1076"/>
      <c r="O207" s="1076"/>
      <c r="P207" s="1076"/>
      <c r="Q207" s="1076"/>
      <c r="R207" s="1076"/>
      <c r="S207" s="1076"/>
      <c r="T207" s="1076"/>
      <c r="U207" s="1076"/>
      <c r="V207" s="1076"/>
      <c r="W207" s="1076"/>
      <c r="X207" s="1076"/>
      <c r="Y207" s="1076"/>
      <c r="Z207" s="1076"/>
      <c r="AA207" s="1076"/>
      <c r="AB207" s="1076"/>
      <c r="AC207" s="1076"/>
      <c r="AD207" s="1076"/>
      <c r="AE207" s="1076"/>
      <c r="AF207" s="1076"/>
      <c r="AG207" s="1076"/>
      <c r="AH207" s="1076"/>
      <c r="AI207" s="1076"/>
      <c r="AJ207" s="1076"/>
      <c r="AK207" s="1076"/>
      <c r="AL207" s="1076"/>
      <c r="AM207" s="1076"/>
      <c r="AN207" s="1076"/>
      <c r="AO207" s="1076"/>
      <c r="AP207" s="1076"/>
      <c r="AQ207" s="1076"/>
      <c r="AR207" s="1076"/>
      <c r="AS207" s="1076"/>
    </row>
    <row r="208" spans="1:45">
      <c r="A208" s="1076"/>
      <c r="B208" s="1076"/>
      <c r="C208" s="1076"/>
      <c r="D208" s="1076"/>
      <c r="E208" s="1076"/>
      <c r="F208" s="1076"/>
      <c r="G208" s="1076"/>
      <c r="H208" s="1076"/>
      <c r="I208" s="1076"/>
      <c r="J208" s="1076"/>
      <c r="K208" s="1076"/>
      <c r="L208" s="1076"/>
      <c r="M208" s="1076"/>
      <c r="N208" s="1076"/>
      <c r="O208" s="1076"/>
      <c r="P208" s="1076"/>
      <c r="Q208" s="1076"/>
      <c r="R208" s="1076"/>
      <c r="S208" s="1076"/>
      <c r="T208" s="1076"/>
      <c r="U208" s="1076"/>
      <c r="V208" s="1076"/>
      <c r="W208" s="1076"/>
      <c r="X208" s="1076"/>
      <c r="Y208" s="1076"/>
      <c r="Z208" s="1076"/>
      <c r="AA208" s="1076"/>
      <c r="AB208" s="1076"/>
      <c r="AC208" s="1076"/>
      <c r="AD208" s="1076"/>
      <c r="AE208" s="1076"/>
      <c r="AF208" s="1076"/>
      <c r="AG208" s="1076"/>
      <c r="AH208" s="1076"/>
      <c r="AI208" s="1076"/>
      <c r="AJ208" s="1076"/>
      <c r="AK208" s="1076"/>
      <c r="AL208" s="1076"/>
      <c r="AM208" s="1076"/>
      <c r="AN208" s="1076"/>
      <c r="AO208" s="1076"/>
      <c r="AP208" s="1076"/>
      <c r="AQ208" s="1076"/>
      <c r="AR208" s="1076"/>
      <c r="AS208" s="1076"/>
    </row>
    <row r="209" spans="1:45">
      <c r="A209" s="1076"/>
      <c r="B209" s="1076"/>
      <c r="C209" s="1076"/>
      <c r="D209" s="1076"/>
      <c r="E209" s="1076"/>
      <c r="F209" s="1076"/>
      <c r="G209" s="1076"/>
      <c r="H209" s="1076"/>
      <c r="I209" s="1076"/>
      <c r="J209" s="1076"/>
      <c r="K209" s="1076"/>
      <c r="L209" s="1076"/>
      <c r="M209" s="1076"/>
      <c r="N209" s="1076"/>
      <c r="O209" s="1076"/>
      <c r="P209" s="1076"/>
      <c r="Q209" s="1076"/>
      <c r="R209" s="1076"/>
      <c r="S209" s="1076"/>
      <c r="T209" s="1076"/>
      <c r="U209" s="1076"/>
      <c r="V209" s="1076"/>
      <c r="W209" s="1076"/>
      <c r="X209" s="1076"/>
      <c r="Y209" s="1076"/>
      <c r="Z209" s="1076"/>
      <c r="AA209" s="1076"/>
      <c r="AB209" s="1076"/>
      <c r="AC209" s="1076"/>
      <c r="AD209" s="1076"/>
      <c r="AE209" s="1076"/>
      <c r="AF209" s="1076"/>
      <c r="AG209" s="1076"/>
      <c r="AH209" s="1076"/>
      <c r="AI209" s="1076"/>
      <c r="AJ209" s="1076"/>
      <c r="AK209" s="1076"/>
      <c r="AL209" s="1076"/>
      <c r="AM209" s="1076"/>
      <c r="AN209" s="1076"/>
      <c r="AO209" s="1076"/>
      <c r="AP209" s="1076"/>
      <c r="AQ209" s="1076"/>
      <c r="AR209" s="1076"/>
      <c r="AS209" s="1076"/>
    </row>
    <row r="210" spans="1:45">
      <c r="A210" s="1076"/>
      <c r="B210" s="1076"/>
      <c r="C210" s="1076"/>
      <c r="D210" s="1076"/>
      <c r="E210" s="1076"/>
      <c r="F210" s="1076"/>
      <c r="G210" s="1076"/>
      <c r="H210" s="1076"/>
      <c r="I210" s="1076"/>
      <c r="J210" s="1076"/>
      <c r="K210" s="1076"/>
      <c r="L210" s="1076"/>
      <c r="M210" s="1076"/>
      <c r="N210" s="1076"/>
      <c r="O210" s="1076"/>
      <c r="P210" s="1076"/>
      <c r="Q210" s="1076"/>
      <c r="R210" s="1076"/>
      <c r="S210" s="1076"/>
      <c r="T210" s="1076"/>
      <c r="U210" s="1076"/>
      <c r="V210" s="1076"/>
      <c r="W210" s="1076"/>
      <c r="X210" s="1076"/>
      <c r="Y210" s="1076"/>
      <c r="Z210" s="1076"/>
      <c r="AA210" s="1076"/>
      <c r="AB210" s="1076"/>
      <c r="AC210" s="1076"/>
      <c r="AD210" s="1076"/>
      <c r="AE210" s="1076"/>
      <c r="AF210" s="1076"/>
      <c r="AG210" s="1076"/>
      <c r="AH210" s="1076"/>
      <c r="AI210" s="1076"/>
      <c r="AJ210" s="1076"/>
      <c r="AK210" s="1076"/>
      <c r="AL210" s="1076"/>
      <c r="AM210" s="1076"/>
      <c r="AN210" s="1076"/>
      <c r="AO210" s="1076"/>
      <c r="AP210" s="1076"/>
      <c r="AQ210" s="1076"/>
      <c r="AR210" s="1076"/>
      <c r="AS210" s="1076"/>
    </row>
    <row r="211" spans="1:45">
      <c r="A211" s="1076"/>
      <c r="B211" s="1076"/>
      <c r="C211" s="1076"/>
      <c r="D211" s="1076"/>
      <c r="E211" s="1076"/>
      <c r="F211" s="1076"/>
      <c r="G211" s="1076"/>
      <c r="H211" s="1076"/>
      <c r="I211" s="1076"/>
      <c r="J211" s="1076"/>
      <c r="K211" s="1076"/>
      <c r="L211" s="1076"/>
      <c r="M211" s="1076"/>
      <c r="N211" s="1076"/>
      <c r="O211" s="1076"/>
      <c r="P211" s="1076"/>
      <c r="Q211" s="1076"/>
      <c r="R211" s="1076"/>
      <c r="S211" s="1076"/>
      <c r="T211" s="1076"/>
      <c r="U211" s="1076"/>
      <c r="V211" s="1076"/>
      <c r="W211" s="1076"/>
      <c r="X211" s="1076"/>
      <c r="Y211" s="1076"/>
      <c r="Z211" s="1076"/>
      <c r="AA211" s="1076"/>
      <c r="AB211" s="1076"/>
      <c r="AC211" s="1076"/>
      <c r="AD211" s="1076"/>
      <c r="AE211" s="1076"/>
      <c r="AF211" s="1076"/>
      <c r="AG211" s="1076"/>
      <c r="AH211" s="1076"/>
      <c r="AI211" s="1076"/>
      <c r="AJ211" s="1076"/>
      <c r="AK211" s="1076"/>
      <c r="AL211" s="1076"/>
      <c r="AM211" s="1076"/>
      <c r="AN211" s="1076"/>
      <c r="AO211" s="1076"/>
      <c r="AP211" s="1076"/>
      <c r="AQ211" s="1076"/>
      <c r="AR211" s="1076"/>
      <c r="AS211" s="1076"/>
    </row>
    <row r="212" spans="1:45">
      <c r="A212" s="1076"/>
      <c r="B212" s="1076"/>
      <c r="C212" s="1076"/>
      <c r="D212" s="1076"/>
      <c r="E212" s="1076"/>
      <c r="F212" s="1076"/>
      <c r="G212" s="1076"/>
      <c r="H212" s="1076"/>
      <c r="I212" s="1076"/>
      <c r="J212" s="1076"/>
      <c r="K212" s="1076"/>
      <c r="L212" s="1076"/>
      <c r="M212" s="1076"/>
      <c r="N212" s="1076"/>
      <c r="O212" s="1076"/>
      <c r="P212" s="1076"/>
      <c r="Q212" s="1076"/>
      <c r="R212" s="1076"/>
      <c r="S212" s="1076"/>
      <c r="T212" s="1076"/>
      <c r="U212" s="1076"/>
      <c r="V212" s="1076"/>
      <c r="W212" s="1076"/>
      <c r="X212" s="1076"/>
      <c r="Y212" s="1076"/>
      <c r="Z212" s="1076"/>
      <c r="AA212" s="1076"/>
      <c r="AB212" s="1076"/>
      <c r="AC212" s="1076"/>
      <c r="AD212" s="1076"/>
      <c r="AE212" s="1076"/>
      <c r="AF212" s="1076"/>
      <c r="AG212" s="1076"/>
      <c r="AH212" s="1076"/>
      <c r="AI212" s="1076"/>
      <c r="AJ212" s="1076"/>
      <c r="AK212" s="1076"/>
      <c r="AL212" s="1076"/>
      <c r="AM212" s="1076"/>
      <c r="AN212" s="1076"/>
      <c r="AO212" s="1076"/>
      <c r="AP212" s="1076"/>
      <c r="AQ212" s="1076"/>
      <c r="AR212" s="1076"/>
      <c r="AS212" s="1076"/>
    </row>
    <row r="213" spans="1:45">
      <c r="A213" s="1076"/>
      <c r="B213" s="1076"/>
      <c r="C213" s="1076"/>
      <c r="D213" s="1076"/>
      <c r="E213" s="1076"/>
      <c r="F213" s="1076"/>
      <c r="G213" s="1076"/>
      <c r="H213" s="1076"/>
      <c r="I213" s="1076"/>
      <c r="J213" s="1076"/>
      <c r="K213" s="1076"/>
      <c r="L213" s="1076"/>
      <c r="M213" s="1076"/>
      <c r="N213" s="1076"/>
      <c r="O213" s="1076"/>
      <c r="P213" s="1076"/>
      <c r="Q213" s="1076"/>
      <c r="R213" s="1076"/>
      <c r="S213" s="1076"/>
      <c r="T213" s="1076"/>
      <c r="U213" s="1076"/>
      <c r="V213" s="1076"/>
      <c r="W213" s="1076"/>
      <c r="X213" s="1076"/>
      <c r="Y213" s="1076"/>
      <c r="Z213" s="1076"/>
      <c r="AA213" s="1076"/>
      <c r="AB213" s="1076"/>
      <c r="AC213" s="1076"/>
      <c r="AD213" s="1076"/>
      <c r="AE213" s="1076"/>
      <c r="AF213" s="1076"/>
      <c r="AG213" s="1076"/>
      <c r="AH213" s="1076"/>
      <c r="AI213" s="1076"/>
      <c r="AJ213" s="1076"/>
      <c r="AK213" s="1076"/>
      <c r="AL213" s="1076"/>
      <c r="AM213" s="1076"/>
      <c r="AN213" s="1076"/>
      <c r="AO213" s="1076"/>
      <c r="AP213" s="1076"/>
      <c r="AQ213" s="1076"/>
      <c r="AR213" s="1076"/>
      <c r="AS213" s="1076"/>
    </row>
    <row r="214" spans="1:45">
      <c r="A214" s="1076"/>
      <c r="B214" s="1076"/>
      <c r="C214" s="1076"/>
      <c r="D214" s="1076"/>
      <c r="E214" s="1076"/>
      <c r="F214" s="1076"/>
      <c r="G214" s="1076"/>
      <c r="H214" s="1076"/>
      <c r="I214" s="1076"/>
      <c r="J214" s="1076"/>
      <c r="K214" s="1076"/>
      <c r="L214" s="1076"/>
      <c r="M214" s="1076"/>
      <c r="N214" s="1076"/>
      <c r="O214" s="1076"/>
      <c r="P214" s="1076"/>
      <c r="Q214" s="1076"/>
      <c r="R214" s="1076"/>
      <c r="S214" s="1076"/>
      <c r="T214" s="1076"/>
      <c r="U214" s="1076"/>
      <c r="V214" s="1076"/>
      <c r="W214" s="1076"/>
      <c r="X214" s="1076"/>
      <c r="Y214" s="1076"/>
      <c r="Z214" s="1076"/>
      <c r="AA214" s="1076"/>
      <c r="AB214" s="1076"/>
      <c r="AC214" s="1076"/>
      <c r="AD214" s="1076"/>
      <c r="AE214" s="1076"/>
      <c r="AF214" s="1076"/>
      <c r="AG214" s="1076"/>
      <c r="AH214" s="1076"/>
      <c r="AI214" s="1076"/>
      <c r="AJ214" s="1076"/>
      <c r="AK214" s="1076"/>
      <c r="AL214" s="1076"/>
      <c r="AM214" s="1076"/>
      <c r="AN214" s="1076"/>
      <c r="AO214" s="1076"/>
      <c r="AP214" s="1076"/>
      <c r="AQ214" s="1076"/>
      <c r="AR214" s="1076"/>
      <c r="AS214" s="1076"/>
    </row>
    <row r="215" spans="1:45">
      <c r="A215" s="1076"/>
      <c r="B215" s="1076"/>
      <c r="C215" s="1076"/>
      <c r="D215" s="1076"/>
      <c r="E215" s="1076"/>
      <c r="F215" s="1076"/>
      <c r="G215" s="1076"/>
      <c r="H215" s="1076"/>
      <c r="I215" s="1076"/>
      <c r="J215" s="1076"/>
      <c r="K215" s="1076"/>
      <c r="L215" s="1076"/>
      <c r="M215" s="1076"/>
      <c r="N215" s="1076"/>
      <c r="O215" s="1076"/>
      <c r="P215" s="1076"/>
      <c r="Q215" s="1076"/>
      <c r="R215" s="1076"/>
      <c r="S215" s="1076"/>
      <c r="T215" s="1076"/>
      <c r="U215" s="1076"/>
      <c r="V215" s="1076"/>
      <c r="W215" s="1076"/>
      <c r="X215" s="1076"/>
      <c r="Y215" s="1076"/>
      <c r="Z215" s="1076"/>
      <c r="AA215" s="1076"/>
      <c r="AB215" s="1076"/>
      <c r="AC215" s="1076"/>
      <c r="AD215" s="1076"/>
      <c r="AE215" s="1076"/>
      <c r="AF215" s="1076"/>
      <c r="AG215" s="1076"/>
      <c r="AH215" s="1076"/>
      <c r="AI215" s="1076"/>
      <c r="AJ215" s="1076"/>
      <c r="AK215" s="1076"/>
      <c r="AL215" s="1076"/>
      <c r="AM215" s="1076"/>
      <c r="AN215" s="1076"/>
      <c r="AO215" s="1076"/>
      <c r="AP215" s="1076"/>
      <c r="AQ215" s="1076"/>
      <c r="AR215" s="1076"/>
      <c r="AS215" s="1076"/>
    </row>
    <row r="216" spans="1:45">
      <c r="A216" s="1076"/>
      <c r="B216" s="1076"/>
      <c r="C216" s="1076"/>
      <c r="D216" s="1076"/>
      <c r="E216" s="1076"/>
      <c r="F216" s="1076"/>
      <c r="G216" s="1076"/>
      <c r="H216" s="1076"/>
      <c r="I216" s="1076"/>
      <c r="J216" s="1076"/>
      <c r="K216" s="1076"/>
      <c r="L216" s="1076"/>
      <c r="M216" s="1076"/>
      <c r="N216" s="1076"/>
      <c r="O216" s="1076"/>
      <c r="P216" s="1076"/>
      <c r="Q216" s="1076"/>
      <c r="R216" s="1076"/>
      <c r="S216" s="1076"/>
      <c r="T216" s="1076"/>
      <c r="U216" s="1076"/>
      <c r="V216" s="1076"/>
      <c r="W216" s="1076"/>
      <c r="X216" s="1076"/>
      <c r="Y216" s="1076"/>
      <c r="Z216" s="1076"/>
      <c r="AA216" s="1076"/>
      <c r="AB216" s="1076"/>
      <c r="AC216" s="1076"/>
      <c r="AD216" s="1076"/>
      <c r="AE216" s="1076"/>
      <c r="AF216" s="1076"/>
      <c r="AG216" s="1076"/>
      <c r="AH216" s="1076"/>
      <c r="AI216" s="1076"/>
      <c r="AJ216" s="1076"/>
      <c r="AK216" s="1076"/>
      <c r="AL216" s="1076"/>
      <c r="AM216" s="1076"/>
      <c r="AN216" s="1076"/>
      <c r="AO216" s="1076"/>
      <c r="AP216" s="1076"/>
      <c r="AQ216" s="1076"/>
      <c r="AR216" s="1076"/>
      <c r="AS216" s="1076"/>
    </row>
    <row r="217" spans="1:45">
      <c r="A217" s="1076"/>
      <c r="B217" s="1076"/>
      <c r="C217" s="1076"/>
      <c r="D217" s="1076"/>
      <c r="E217" s="1076"/>
      <c r="F217" s="1076"/>
      <c r="G217" s="1076"/>
      <c r="H217" s="1076"/>
      <c r="I217" s="1076"/>
      <c r="J217" s="1076"/>
      <c r="K217" s="1076"/>
      <c r="L217" s="1076"/>
      <c r="M217" s="1076"/>
      <c r="N217" s="1076"/>
      <c r="O217" s="1076"/>
      <c r="P217" s="1076"/>
      <c r="Q217" s="1076"/>
      <c r="R217" s="1076"/>
      <c r="S217" s="1076"/>
      <c r="T217" s="1076"/>
      <c r="U217" s="1076"/>
      <c r="V217" s="1076"/>
      <c r="W217" s="1076"/>
      <c r="X217" s="1076"/>
      <c r="Y217" s="1076"/>
      <c r="Z217" s="1076"/>
      <c r="AA217" s="1076"/>
      <c r="AB217" s="1076"/>
      <c r="AC217" s="1076"/>
      <c r="AD217" s="1076"/>
      <c r="AE217" s="1076"/>
      <c r="AF217" s="1076"/>
      <c r="AG217" s="1076"/>
      <c r="AH217" s="1076"/>
      <c r="AI217" s="1076"/>
      <c r="AJ217" s="1076"/>
      <c r="AK217" s="1076"/>
      <c r="AL217" s="1076"/>
      <c r="AM217" s="1076"/>
      <c r="AN217" s="1076"/>
      <c r="AO217" s="1076"/>
      <c r="AP217" s="1076"/>
      <c r="AQ217" s="1076"/>
      <c r="AR217" s="1076"/>
      <c r="AS217" s="1076"/>
    </row>
    <row r="218" spans="1:45">
      <c r="A218" s="1076"/>
      <c r="B218" s="1076"/>
      <c r="C218" s="1076"/>
      <c r="D218" s="1076"/>
      <c r="E218" s="1076"/>
      <c r="F218" s="1076"/>
      <c r="G218" s="1076"/>
      <c r="H218" s="1076"/>
      <c r="I218" s="1076"/>
      <c r="J218" s="1076"/>
      <c r="K218" s="1076"/>
      <c r="L218" s="1076"/>
      <c r="M218" s="1076"/>
      <c r="N218" s="1076"/>
      <c r="O218" s="1076"/>
      <c r="P218" s="1076"/>
      <c r="Q218" s="1076"/>
      <c r="R218" s="1076"/>
      <c r="S218" s="1076"/>
      <c r="T218" s="1076"/>
      <c r="U218" s="1076"/>
      <c r="V218" s="1076"/>
      <c r="W218" s="1076"/>
      <c r="X218" s="1076"/>
      <c r="Y218" s="1076"/>
      <c r="Z218" s="1076"/>
      <c r="AA218" s="1076"/>
      <c r="AB218" s="1076"/>
      <c r="AC218" s="1076"/>
      <c r="AD218" s="1076"/>
      <c r="AE218" s="1076"/>
      <c r="AF218" s="1076"/>
      <c r="AG218" s="1076"/>
      <c r="AH218" s="1076"/>
      <c r="AI218" s="1076"/>
      <c r="AJ218" s="1076"/>
      <c r="AK218" s="1076"/>
      <c r="AL218" s="1076"/>
      <c r="AM218" s="1076"/>
      <c r="AN218" s="1076"/>
      <c r="AO218" s="1076"/>
      <c r="AP218" s="1076"/>
      <c r="AQ218" s="1076"/>
      <c r="AR218" s="1076"/>
      <c r="AS218" s="1076"/>
    </row>
    <row r="219" spans="1:45">
      <c r="A219" s="1076"/>
      <c r="B219" s="1076"/>
      <c r="C219" s="1076"/>
      <c r="D219" s="1076"/>
      <c r="E219" s="1076"/>
      <c r="F219" s="1076"/>
      <c r="G219" s="1076"/>
      <c r="H219" s="1076"/>
      <c r="I219" s="1076"/>
      <c r="J219" s="1076"/>
      <c r="K219" s="1076"/>
      <c r="L219" s="1076"/>
      <c r="M219" s="1076"/>
      <c r="N219" s="1076"/>
      <c r="O219" s="1076"/>
      <c r="P219" s="1076"/>
      <c r="Q219" s="1076"/>
      <c r="R219" s="1076"/>
      <c r="S219" s="1076"/>
      <c r="T219" s="1076"/>
      <c r="U219" s="1076"/>
      <c r="V219" s="1076"/>
      <c r="W219" s="1076"/>
      <c r="X219" s="1076"/>
      <c r="Y219" s="1076"/>
      <c r="Z219" s="1076"/>
      <c r="AA219" s="1076"/>
      <c r="AB219" s="1076"/>
      <c r="AC219" s="1076"/>
      <c r="AD219" s="1076"/>
      <c r="AE219" s="1076"/>
      <c r="AF219" s="1076"/>
      <c r="AG219" s="1076"/>
      <c r="AH219" s="1076"/>
      <c r="AI219" s="1076"/>
      <c r="AJ219" s="1076"/>
      <c r="AK219" s="1076"/>
      <c r="AL219" s="1076"/>
      <c r="AM219" s="1076"/>
      <c r="AN219" s="1076"/>
      <c r="AO219" s="1076"/>
      <c r="AP219" s="1076"/>
      <c r="AQ219" s="1076"/>
      <c r="AR219" s="1076"/>
      <c r="AS219" s="1076"/>
    </row>
    <row r="220" spans="1:45">
      <c r="A220" s="1076"/>
      <c r="B220" s="1076"/>
      <c r="C220" s="1076"/>
      <c r="D220" s="1076"/>
      <c r="E220" s="1076"/>
      <c r="F220" s="1076"/>
      <c r="G220" s="1076"/>
      <c r="H220" s="1076"/>
      <c r="I220" s="1076"/>
      <c r="J220" s="1076"/>
      <c r="K220" s="1076"/>
      <c r="L220" s="1076"/>
      <c r="M220" s="1076"/>
      <c r="N220" s="1076"/>
      <c r="O220" s="1076"/>
      <c r="P220" s="1076"/>
      <c r="Q220" s="1076"/>
      <c r="R220" s="1076"/>
      <c r="S220" s="1076"/>
      <c r="T220" s="1076"/>
      <c r="U220" s="1076"/>
      <c r="V220" s="1076"/>
      <c r="W220" s="1076"/>
      <c r="X220" s="1076"/>
      <c r="Y220" s="1076"/>
      <c r="Z220" s="1076"/>
      <c r="AA220" s="1076"/>
      <c r="AB220" s="1076"/>
      <c r="AC220" s="1076"/>
      <c r="AD220" s="1076"/>
      <c r="AE220" s="1076"/>
      <c r="AF220" s="1076"/>
      <c r="AG220" s="1076"/>
      <c r="AH220" s="1076"/>
      <c r="AI220" s="1076"/>
      <c r="AJ220" s="1076"/>
      <c r="AK220" s="1076"/>
      <c r="AL220" s="1076"/>
      <c r="AM220" s="1076"/>
      <c r="AN220" s="1076"/>
      <c r="AO220" s="1076"/>
      <c r="AP220" s="1076"/>
      <c r="AQ220" s="1076"/>
      <c r="AR220" s="1076"/>
      <c r="AS220" s="1076"/>
    </row>
    <row r="221" spans="1:45">
      <c r="A221" s="1076"/>
      <c r="B221" s="1076"/>
      <c r="C221" s="1076"/>
      <c r="D221" s="1076"/>
      <c r="E221" s="1076"/>
      <c r="F221" s="1076"/>
      <c r="G221" s="1076"/>
      <c r="H221" s="1076"/>
      <c r="I221" s="1076"/>
      <c r="J221" s="1076"/>
      <c r="K221" s="1076"/>
      <c r="L221" s="1076"/>
      <c r="M221" s="1076"/>
      <c r="N221" s="1076"/>
      <c r="O221" s="1076"/>
      <c r="P221" s="1076"/>
      <c r="Q221" s="1076"/>
      <c r="R221" s="1076"/>
      <c r="S221" s="1076"/>
      <c r="T221" s="1076"/>
      <c r="U221" s="1076"/>
      <c r="V221" s="1076"/>
      <c r="W221" s="1076"/>
      <c r="X221" s="1076"/>
      <c r="Y221" s="1076"/>
      <c r="Z221" s="1076"/>
      <c r="AA221" s="1076"/>
      <c r="AB221" s="1076"/>
      <c r="AC221" s="1076"/>
      <c r="AD221" s="1076"/>
      <c r="AE221" s="1076"/>
      <c r="AF221" s="1076"/>
      <c r="AG221" s="1076"/>
      <c r="AH221" s="1076"/>
      <c r="AI221" s="1076"/>
      <c r="AJ221" s="1076"/>
      <c r="AK221" s="1076"/>
      <c r="AL221" s="1076"/>
      <c r="AM221" s="1076"/>
      <c r="AN221" s="1076"/>
      <c r="AO221" s="1076"/>
      <c r="AP221" s="1076"/>
      <c r="AQ221" s="1076"/>
      <c r="AR221" s="1076"/>
      <c r="AS221" s="1076"/>
    </row>
    <row r="222" spans="1:45">
      <c r="A222" s="1076"/>
      <c r="B222" s="1076"/>
      <c r="C222" s="1076"/>
      <c r="D222" s="1076"/>
      <c r="E222" s="1076"/>
      <c r="F222" s="1076"/>
      <c r="G222" s="1076"/>
      <c r="H222" s="1076"/>
      <c r="I222" s="1076"/>
      <c r="J222" s="1076"/>
      <c r="K222" s="1076"/>
      <c r="L222" s="1076"/>
      <c r="M222" s="1076"/>
      <c r="N222" s="1076"/>
      <c r="O222" s="1076"/>
      <c r="P222" s="1076"/>
      <c r="Q222" s="1076"/>
      <c r="R222" s="1076"/>
      <c r="S222" s="1076"/>
      <c r="T222" s="1076"/>
      <c r="U222" s="1076"/>
      <c r="V222" s="1076"/>
      <c r="W222" s="1076"/>
      <c r="X222" s="1076"/>
      <c r="Y222" s="1076"/>
      <c r="Z222" s="1076"/>
      <c r="AA222" s="1076"/>
      <c r="AB222" s="1076"/>
      <c r="AC222" s="1076"/>
      <c r="AD222" s="1076"/>
      <c r="AE222" s="1076"/>
      <c r="AF222" s="1076"/>
      <c r="AG222" s="1076"/>
      <c r="AH222" s="1076"/>
      <c r="AI222" s="1076"/>
      <c r="AJ222" s="1076"/>
      <c r="AK222" s="1076"/>
      <c r="AL222" s="1076"/>
      <c r="AM222" s="1076"/>
      <c r="AN222" s="1076"/>
      <c r="AO222" s="1076"/>
      <c r="AP222" s="1076"/>
      <c r="AQ222" s="1076"/>
      <c r="AR222" s="1076"/>
      <c r="AS222" s="1076"/>
    </row>
    <row r="223" spans="1:45">
      <c r="A223" s="1076"/>
      <c r="B223" s="1076"/>
      <c r="C223" s="1076"/>
      <c r="D223" s="1076"/>
      <c r="E223" s="1076"/>
      <c r="F223" s="1076"/>
      <c r="G223" s="1076"/>
      <c r="H223" s="1076"/>
      <c r="I223" s="1076"/>
      <c r="J223" s="1076"/>
      <c r="K223" s="1076"/>
      <c r="L223" s="1076"/>
      <c r="M223" s="1076"/>
      <c r="N223" s="1076"/>
      <c r="O223" s="1076"/>
      <c r="P223" s="1076"/>
      <c r="Q223" s="1076"/>
      <c r="R223" s="1076"/>
      <c r="S223" s="1076"/>
      <c r="T223" s="1076"/>
      <c r="U223" s="1076"/>
      <c r="V223" s="1076"/>
      <c r="W223" s="1076"/>
      <c r="X223" s="1076"/>
      <c r="Y223" s="1076"/>
      <c r="Z223" s="1076"/>
      <c r="AA223" s="1076"/>
      <c r="AB223" s="1076"/>
      <c r="AC223" s="1076"/>
      <c r="AD223" s="1076"/>
      <c r="AE223" s="1076"/>
      <c r="AF223" s="1076"/>
      <c r="AG223" s="1076"/>
      <c r="AH223" s="1076"/>
      <c r="AI223" s="1076"/>
      <c r="AJ223" s="1076"/>
      <c r="AK223" s="1076"/>
      <c r="AL223" s="1076"/>
      <c r="AM223" s="1076"/>
      <c r="AN223" s="1076"/>
      <c r="AO223" s="1076"/>
      <c r="AP223" s="1076"/>
      <c r="AQ223" s="1076"/>
      <c r="AR223" s="1076"/>
      <c r="AS223" s="1076"/>
    </row>
    <row r="224" spans="1:45">
      <c r="A224" s="1076"/>
      <c r="B224" s="1076"/>
      <c r="C224" s="1076"/>
      <c r="D224" s="1076"/>
      <c r="E224" s="1076"/>
      <c r="F224" s="1076"/>
      <c r="G224" s="1076"/>
      <c r="H224" s="1076"/>
      <c r="I224" s="1076"/>
      <c r="J224" s="1076"/>
      <c r="K224" s="1076"/>
      <c r="L224" s="1076"/>
      <c r="M224" s="1076"/>
      <c r="N224" s="1076"/>
      <c r="O224" s="1076"/>
      <c r="P224" s="1076"/>
      <c r="Q224" s="1076"/>
      <c r="R224" s="1076"/>
      <c r="S224" s="1076"/>
      <c r="T224" s="1076"/>
      <c r="U224" s="1076"/>
      <c r="V224" s="1076"/>
      <c r="W224" s="1076"/>
      <c r="X224" s="1076"/>
      <c r="Y224" s="1076"/>
      <c r="Z224" s="1076"/>
      <c r="AA224" s="1076"/>
      <c r="AB224" s="1076"/>
      <c r="AC224" s="1076"/>
      <c r="AD224" s="1076"/>
      <c r="AE224" s="1076"/>
      <c r="AF224" s="1076"/>
      <c r="AG224" s="1076"/>
      <c r="AH224" s="1076"/>
      <c r="AI224" s="1076"/>
      <c r="AJ224" s="1076"/>
      <c r="AK224" s="1076"/>
      <c r="AL224" s="1076"/>
      <c r="AM224" s="1076"/>
      <c r="AN224" s="1076"/>
      <c r="AO224" s="1076"/>
      <c r="AP224" s="1076"/>
      <c r="AQ224" s="1076"/>
      <c r="AR224" s="1076"/>
      <c r="AS224" s="1076"/>
    </row>
    <row r="225" spans="1:45">
      <c r="A225" s="1076"/>
      <c r="B225" s="1076"/>
      <c r="C225" s="1076"/>
      <c r="D225" s="1076"/>
      <c r="E225" s="1076"/>
      <c r="F225" s="1076"/>
      <c r="G225" s="1076"/>
      <c r="H225" s="1076"/>
      <c r="I225" s="1076"/>
      <c r="J225" s="1076"/>
      <c r="K225" s="1076"/>
      <c r="L225" s="1076"/>
      <c r="M225" s="1076"/>
      <c r="N225" s="1076"/>
      <c r="O225" s="1076"/>
      <c r="P225" s="1076"/>
      <c r="Q225" s="1076"/>
      <c r="R225" s="1076"/>
      <c r="S225" s="1076"/>
      <c r="T225" s="1076"/>
      <c r="U225" s="1076"/>
      <c r="V225" s="1076"/>
      <c r="W225" s="1076"/>
      <c r="X225" s="1076"/>
      <c r="Y225" s="1076"/>
      <c r="Z225" s="1076"/>
      <c r="AA225" s="1076"/>
      <c r="AB225" s="1076"/>
      <c r="AC225" s="1076"/>
      <c r="AD225" s="1076"/>
      <c r="AE225" s="1076"/>
      <c r="AF225" s="1076"/>
      <c r="AG225" s="1076"/>
      <c r="AH225" s="1076"/>
      <c r="AI225" s="1076"/>
      <c r="AJ225" s="1076"/>
      <c r="AK225" s="1076"/>
      <c r="AL225" s="1076"/>
      <c r="AM225" s="1076"/>
      <c r="AN225" s="1076"/>
      <c r="AO225" s="1076"/>
      <c r="AP225" s="1076"/>
      <c r="AQ225" s="1076"/>
      <c r="AR225" s="1076"/>
      <c r="AS225" s="1076"/>
    </row>
    <row r="226" spans="1:45">
      <c r="A226" s="1076"/>
      <c r="B226" s="1076"/>
      <c r="C226" s="1076"/>
      <c r="D226" s="1076"/>
      <c r="E226" s="1076"/>
      <c r="F226" s="1076"/>
      <c r="G226" s="1076"/>
      <c r="H226" s="1076"/>
      <c r="I226" s="1076"/>
      <c r="J226" s="1076"/>
      <c r="K226" s="1076"/>
      <c r="L226" s="1076"/>
      <c r="M226" s="1076"/>
      <c r="N226" s="1076"/>
      <c r="O226" s="1076"/>
      <c r="P226" s="1076"/>
      <c r="Q226" s="1076"/>
      <c r="R226" s="1076"/>
      <c r="S226" s="1076"/>
      <c r="T226" s="1076"/>
      <c r="U226" s="1076"/>
      <c r="V226" s="1076"/>
      <c r="W226" s="1076"/>
      <c r="X226" s="1076"/>
      <c r="Y226" s="1076"/>
      <c r="Z226" s="1076"/>
      <c r="AA226" s="1076"/>
      <c r="AB226" s="1076"/>
      <c r="AC226" s="1076"/>
      <c r="AD226" s="1076"/>
      <c r="AE226" s="1076"/>
      <c r="AF226" s="1076"/>
      <c r="AG226" s="1076"/>
      <c r="AH226" s="1076"/>
      <c r="AI226" s="1076"/>
      <c r="AJ226" s="1076"/>
      <c r="AK226" s="1076"/>
      <c r="AL226" s="1076"/>
      <c r="AM226" s="1076"/>
      <c r="AN226" s="1076"/>
      <c r="AO226" s="1076"/>
      <c r="AP226" s="1076"/>
      <c r="AQ226" s="1076"/>
      <c r="AR226" s="1076"/>
      <c r="AS226" s="1076"/>
    </row>
    <row r="227" spans="1:45">
      <c r="A227" s="1076"/>
      <c r="B227" s="1076"/>
      <c r="C227" s="1076"/>
      <c r="D227" s="1076"/>
      <c r="E227" s="1076"/>
      <c r="F227" s="1076"/>
      <c r="G227" s="1076"/>
      <c r="H227" s="1076"/>
      <c r="I227" s="1076"/>
      <c r="J227" s="1076"/>
      <c r="K227" s="1076"/>
      <c r="L227" s="1076"/>
      <c r="M227" s="1076"/>
      <c r="N227" s="1076"/>
      <c r="O227" s="1076"/>
      <c r="P227" s="1076"/>
      <c r="Q227" s="1076"/>
      <c r="R227" s="1076"/>
      <c r="S227" s="1076"/>
      <c r="T227" s="1076"/>
      <c r="U227" s="1076"/>
      <c r="V227" s="1076"/>
      <c r="W227" s="1076"/>
      <c r="X227" s="1076"/>
      <c r="Y227" s="1076"/>
      <c r="Z227" s="1076"/>
      <c r="AA227" s="1076"/>
      <c r="AB227" s="1076"/>
      <c r="AC227" s="1076"/>
      <c r="AD227" s="1076"/>
      <c r="AE227" s="1076"/>
      <c r="AF227" s="1076"/>
      <c r="AG227" s="1076"/>
      <c r="AH227" s="1076"/>
      <c r="AI227" s="1076"/>
      <c r="AJ227" s="1076"/>
      <c r="AK227" s="1076"/>
      <c r="AL227" s="1076"/>
      <c r="AM227" s="1076"/>
      <c r="AN227" s="1076"/>
      <c r="AO227" s="1076"/>
      <c r="AP227" s="1076"/>
      <c r="AQ227" s="1076"/>
      <c r="AR227" s="1076"/>
      <c r="AS227" s="1076"/>
    </row>
    <row r="228" spans="1:45">
      <c r="A228" s="1076"/>
      <c r="B228" s="1076"/>
      <c r="C228" s="1076"/>
      <c r="D228" s="1076"/>
      <c r="E228" s="1076"/>
      <c r="F228" s="1076"/>
      <c r="G228" s="1076"/>
      <c r="H228" s="1076"/>
      <c r="I228" s="1076"/>
      <c r="J228" s="1076"/>
      <c r="K228" s="1076"/>
      <c r="L228" s="1076"/>
      <c r="M228" s="1076"/>
      <c r="N228" s="1076"/>
      <c r="O228" s="1076"/>
      <c r="P228" s="1076"/>
      <c r="Q228" s="1076"/>
      <c r="R228" s="1076"/>
      <c r="S228" s="1076"/>
      <c r="T228" s="1076"/>
      <c r="U228" s="1076"/>
      <c r="V228" s="1076"/>
      <c r="W228" s="1076"/>
      <c r="X228" s="1076"/>
      <c r="Y228" s="1076"/>
      <c r="Z228" s="1076"/>
      <c r="AA228" s="1076"/>
      <c r="AB228" s="1076"/>
      <c r="AC228" s="1076"/>
      <c r="AD228" s="1076"/>
      <c r="AE228" s="1076"/>
      <c r="AF228" s="1076"/>
      <c r="AG228" s="1076"/>
      <c r="AH228" s="1076"/>
      <c r="AI228" s="1076"/>
      <c r="AJ228" s="1076"/>
      <c r="AK228" s="1076"/>
      <c r="AL228" s="1076"/>
      <c r="AM228" s="1076"/>
      <c r="AN228" s="1076"/>
      <c r="AO228" s="1076"/>
      <c r="AP228" s="1076"/>
      <c r="AQ228" s="1076"/>
      <c r="AR228" s="1076"/>
      <c r="AS228" s="1076"/>
    </row>
    <row r="229" spans="1:45">
      <c r="A229" s="1076"/>
      <c r="B229" s="1076"/>
      <c r="C229" s="1076"/>
      <c r="D229" s="1076"/>
      <c r="E229" s="1076"/>
      <c r="F229" s="1076"/>
      <c r="G229" s="1076"/>
      <c r="H229" s="1076"/>
      <c r="I229" s="1076"/>
      <c r="J229" s="1076"/>
      <c r="K229" s="1076"/>
      <c r="L229" s="1076"/>
      <c r="M229" s="1076"/>
      <c r="N229" s="1076"/>
      <c r="O229" s="1076"/>
      <c r="P229" s="1076"/>
      <c r="Q229" s="1076"/>
      <c r="R229" s="1076"/>
      <c r="S229" s="1076"/>
      <c r="T229" s="1076"/>
      <c r="U229" s="1076"/>
      <c r="V229" s="1076"/>
      <c r="W229" s="1076"/>
      <c r="X229" s="1076"/>
      <c r="Y229" s="1076"/>
      <c r="Z229" s="1076"/>
      <c r="AA229" s="1076"/>
      <c r="AB229" s="1076"/>
      <c r="AC229" s="1076"/>
      <c r="AD229" s="1076"/>
      <c r="AE229" s="1076"/>
      <c r="AF229" s="1076"/>
      <c r="AG229" s="1076"/>
      <c r="AH229" s="1076"/>
      <c r="AI229" s="1076"/>
      <c r="AJ229" s="1076"/>
      <c r="AK229" s="1076"/>
      <c r="AL229" s="1076"/>
      <c r="AM229" s="1076"/>
      <c r="AN229" s="1076"/>
      <c r="AO229" s="1076"/>
      <c r="AP229" s="1076"/>
      <c r="AQ229" s="1076"/>
      <c r="AR229" s="1076"/>
      <c r="AS229" s="1076"/>
    </row>
    <row r="230" spans="1:45">
      <c r="A230" s="1076"/>
      <c r="B230" s="1076"/>
      <c r="C230" s="1076"/>
      <c r="D230" s="1076"/>
      <c r="E230" s="1076"/>
      <c r="F230" s="1076"/>
      <c r="G230" s="1076"/>
      <c r="H230" s="1076"/>
      <c r="I230" s="1076"/>
      <c r="J230" s="1076"/>
      <c r="K230" s="1076"/>
      <c r="L230" s="1076"/>
      <c r="M230" s="1076"/>
      <c r="N230" s="1076"/>
      <c r="O230" s="1076"/>
      <c r="P230" s="1076"/>
      <c r="Q230" s="1076"/>
      <c r="R230" s="1076"/>
      <c r="S230" s="1076"/>
      <c r="T230" s="1076"/>
      <c r="U230" s="1076"/>
      <c r="V230" s="1076"/>
      <c r="W230" s="1076"/>
      <c r="X230" s="1076"/>
      <c r="Y230" s="1076"/>
      <c r="Z230" s="1076"/>
      <c r="AA230" s="1076"/>
      <c r="AB230" s="1076"/>
      <c r="AC230" s="1076"/>
      <c r="AD230" s="1076"/>
      <c r="AE230" s="1076"/>
      <c r="AF230" s="1076"/>
      <c r="AG230" s="1076"/>
      <c r="AH230" s="1076"/>
      <c r="AI230" s="1076"/>
      <c r="AJ230" s="1076"/>
      <c r="AK230" s="1076"/>
      <c r="AL230" s="1076"/>
      <c r="AM230" s="1076"/>
      <c r="AN230" s="1076"/>
      <c r="AO230" s="1076"/>
      <c r="AP230" s="1076"/>
      <c r="AQ230" s="1076"/>
      <c r="AR230" s="1076"/>
      <c r="AS230" s="1076"/>
    </row>
    <row r="231" spans="1:45">
      <c r="A231" s="1076"/>
      <c r="B231" s="1076"/>
      <c r="C231" s="1076"/>
      <c r="D231" s="1076"/>
      <c r="E231" s="1076"/>
      <c r="F231" s="1076"/>
      <c r="G231" s="1076"/>
      <c r="H231" s="1076"/>
      <c r="I231" s="1076"/>
      <c r="J231" s="1076"/>
      <c r="K231" s="1076"/>
      <c r="L231" s="1076"/>
      <c r="M231" s="1076"/>
      <c r="N231" s="1076"/>
      <c r="O231" s="1076"/>
      <c r="P231" s="1076"/>
      <c r="Q231" s="1076"/>
      <c r="R231" s="1076"/>
      <c r="S231" s="1076"/>
      <c r="T231" s="1076"/>
      <c r="U231" s="1076"/>
      <c r="V231" s="1076"/>
      <c r="W231" s="1076"/>
      <c r="X231" s="1076"/>
      <c r="Y231" s="1076"/>
      <c r="Z231" s="1076"/>
      <c r="AA231" s="1076"/>
      <c r="AB231" s="1076"/>
      <c r="AC231" s="1076"/>
      <c r="AD231" s="1076"/>
      <c r="AE231" s="1076"/>
      <c r="AF231" s="1076"/>
      <c r="AG231" s="1076"/>
      <c r="AH231" s="1076"/>
      <c r="AI231" s="1076"/>
      <c r="AJ231" s="1076"/>
      <c r="AK231" s="1076"/>
      <c r="AL231" s="1076"/>
      <c r="AM231" s="1076"/>
      <c r="AN231" s="1076"/>
      <c r="AO231" s="1076"/>
      <c r="AP231" s="1076"/>
      <c r="AQ231" s="1076"/>
      <c r="AR231" s="1076"/>
      <c r="AS231" s="1076"/>
    </row>
    <row r="232" spans="1:45">
      <c r="A232" s="1076"/>
      <c r="B232" s="1076"/>
      <c r="C232" s="1076"/>
      <c r="D232" s="1076"/>
      <c r="E232" s="1076"/>
      <c r="F232" s="1076"/>
      <c r="G232" s="1076"/>
      <c r="H232" s="1076"/>
      <c r="I232" s="1076"/>
      <c r="J232" s="1076"/>
      <c r="K232" s="1076"/>
      <c r="L232" s="1076"/>
      <c r="M232" s="1076"/>
      <c r="N232" s="1076"/>
      <c r="O232" s="1076"/>
      <c r="P232" s="1076"/>
      <c r="Q232" s="1076"/>
      <c r="R232" s="1076"/>
      <c r="S232" s="1076"/>
      <c r="T232" s="1076"/>
      <c r="U232" s="1076"/>
      <c r="V232" s="1076"/>
      <c r="W232" s="1076"/>
      <c r="X232" s="1076"/>
      <c r="Y232" s="1076"/>
      <c r="Z232" s="1076"/>
      <c r="AA232" s="1076"/>
      <c r="AB232" s="1076"/>
      <c r="AC232" s="1076"/>
      <c r="AD232" s="1076"/>
      <c r="AE232" s="1076"/>
      <c r="AF232" s="1076"/>
      <c r="AG232" s="1076"/>
      <c r="AH232" s="1076"/>
      <c r="AI232" s="1076"/>
      <c r="AJ232" s="1076"/>
      <c r="AK232" s="1076"/>
      <c r="AL232" s="1076"/>
      <c r="AM232" s="1076"/>
      <c r="AN232" s="1076"/>
      <c r="AO232" s="1076"/>
      <c r="AP232" s="1076"/>
      <c r="AQ232" s="1076"/>
      <c r="AR232" s="1076"/>
      <c r="AS232" s="1076"/>
    </row>
    <row r="233" spans="1:45">
      <c r="A233" s="1076"/>
      <c r="B233" s="1076"/>
      <c r="C233" s="1076"/>
      <c r="D233" s="1076"/>
      <c r="E233" s="1076"/>
      <c r="F233" s="1076"/>
      <c r="G233" s="1076"/>
      <c r="H233" s="1076"/>
      <c r="I233" s="1076"/>
      <c r="J233" s="1076"/>
      <c r="K233" s="1076"/>
      <c r="L233" s="1076"/>
      <c r="M233" s="1076"/>
      <c r="N233" s="1076"/>
      <c r="O233" s="1076"/>
      <c r="P233" s="1076"/>
      <c r="Q233" s="1076"/>
      <c r="R233" s="1076"/>
      <c r="S233" s="1076"/>
      <c r="T233" s="1076"/>
      <c r="U233" s="1076"/>
      <c r="V233" s="1076"/>
      <c r="W233" s="1076"/>
      <c r="X233" s="1076"/>
      <c r="Y233" s="1076"/>
      <c r="Z233" s="1076"/>
      <c r="AA233" s="1076"/>
      <c r="AB233" s="1076"/>
      <c r="AC233" s="1076"/>
      <c r="AD233" s="1076"/>
      <c r="AE233" s="1076"/>
      <c r="AF233" s="1076"/>
      <c r="AG233" s="1076"/>
      <c r="AH233" s="1076"/>
      <c r="AI233" s="1076"/>
      <c r="AJ233" s="1076"/>
      <c r="AK233" s="1076"/>
      <c r="AL233" s="1076"/>
      <c r="AM233" s="1076"/>
      <c r="AN233" s="1076"/>
      <c r="AO233" s="1076"/>
      <c r="AP233" s="1076"/>
      <c r="AQ233" s="1076"/>
      <c r="AR233" s="1076"/>
      <c r="AS233" s="1076"/>
    </row>
    <row r="234" spans="1:45">
      <c r="A234" s="1076"/>
      <c r="B234" s="1076"/>
      <c r="C234" s="1076"/>
      <c r="D234" s="1076"/>
      <c r="E234" s="1076"/>
      <c r="F234" s="1076"/>
      <c r="G234" s="1076"/>
      <c r="H234" s="1076"/>
      <c r="I234" s="1076"/>
      <c r="J234" s="1076"/>
      <c r="K234" s="1076"/>
      <c r="L234" s="1076"/>
      <c r="M234" s="1076"/>
      <c r="N234" s="1076"/>
      <c r="O234" s="1076"/>
      <c r="P234" s="1076"/>
      <c r="Q234" s="1076"/>
      <c r="R234" s="1076"/>
      <c r="S234" s="1076"/>
      <c r="T234" s="1076"/>
      <c r="U234" s="1076"/>
      <c r="V234" s="1076"/>
      <c r="W234" s="1076"/>
      <c r="X234" s="1076"/>
      <c r="Y234" s="1076"/>
      <c r="Z234" s="1076"/>
      <c r="AA234" s="1076"/>
      <c r="AB234" s="1076"/>
      <c r="AC234" s="1076"/>
      <c r="AD234" s="1076"/>
      <c r="AE234" s="1076"/>
      <c r="AF234" s="1076"/>
      <c r="AG234" s="1076"/>
      <c r="AH234" s="1076"/>
      <c r="AI234" s="1076"/>
      <c r="AJ234" s="1076"/>
      <c r="AK234" s="1076"/>
      <c r="AL234" s="1076"/>
      <c r="AM234" s="1076"/>
      <c r="AN234" s="1076"/>
      <c r="AO234" s="1076"/>
      <c r="AP234" s="1076"/>
      <c r="AQ234" s="1076"/>
      <c r="AR234" s="1076"/>
      <c r="AS234" s="1076"/>
    </row>
    <row r="235" spans="1:45">
      <c r="A235" s="1076"/>
      <c r="B235" s="1076"/>
      <c r="C235" s="1076"/>
      <c r="D235" s="1076"/>
      <c r="E235" s="1076"/>
      <c r="F235" s="1076"/>
      <c r="G235" s="1076"/>
      <c r="H235" s="1076"/>
      <c r="I235" s="1076"/>
      <c r="J235" s="1076"/>
      <c r="K235" s="1076"/>
      <c r="L235" s="1076"/>
      <c r="M235" s="1076"/>
      <c r="N235" s="1076"/>
      <c r="O235" s="1076"/>
      <c r="P235" s="1076"/>
      <c r="Q235" s="1076"/>
      <c r="R235" s="1076"/>
      <c r="S235" s="1076"/>
      <c r="T235" s="1076"/>
      <c r="U235" s="1076"/>
      <c r="V235" s="1076"/>
      <c r="W235" s="1076"/>
      <c r="X235" s="1076"/>
      <c r="Y235" s="1076"/>
      <c r="Z235" s="1076"/>
      <c r="AA235" s="1076"/>
      <c r="AB235" s="1076"/>
      <c r="AC235" s="1076"/>
      <c r="AD235" s="1076"/>
      <c r="AE235" s="1076"/>
      <c r="AF235" s="1076"/>
      <c r="AG235" s="1076"/>
      <c r="AH235" s="1076"/>
      <c r="AI235" s="1076"/>
      <c r="AJ235" s="1076"/>
      <c r="AK235" s="1076"/>
      <c r="AL235" s="1076"/>
      <c r="AM235" s="1076"/>
      <c r="AN235" s="1076"/>
      <c r="AO235" s="1076"/>
      <c r="AP235" s="1076"/>
      <c r="AQ235" s="1076"/>
      <c r="AR235" s="1076"/>
      <c r="AS235" s="1076"/>
    </row>
    <row r="236" spans="1:45">
      <c r="A236" s="1076"/>
      <c r="B236" s="1076"/>
      <c r="C236" s="1076"/>
      <c r="D236" s="1076"/>
      <c r="E236" s="1076"/>
      <c r="F236" s="1076"/>
      <c r="G236" s="1076"/>
      <c r="H236" s="1076"/>
      <c r="I236" s="1076"/>
      <c r="J236" s="1076"/>
      <c r="K236" s="1076"/>
      <c r="L236" s="1076"/>
      <c r="M236" s="1076"/>
      <c r="N236" s="1076"/>
      <c r="O236" s="1076"/>
      <c r="P236" s="1076"/>
      <c r="Q236" s="1076"/>
      <c r="R236" s="1076"/>
      <c r="S236" s="1076"/>
      <c r="T236" s="1076"/>
      <c r="U236" s="1076"/>
      <c r="V236" s="1076"/>
      <c r="W236" s="1076"/>
      <c r="X236" s="1076"/>
      <c r="Y236" s="1076"/>
      <c r="Z236" s="1076"/>
      <c r="AA236" s="1076"/>
      <c r="AB236" s="1076"/>
      <c r="AC236" s="1076"/>
      <c r="AD236" s="1076"/>
      <c r="AE236" s="1076"/>
      <c r="AF236" s="1076"/>
      <c r="AG236" s="1076"/>
      <c r="AH236" s="1076"/>
      <c r="AI236" s="1076"/>
      <c r="AJ236" s="1076"/>
      <c r="AK236" s="1076"/>
      <c r="AL236" s="1076"/>
      <c r="AM236" s="1076"/>
      <c r="AN236" s="1076"/>
      <c r="AO236" s="1076"/>
      <c r="AP236" s="1076"/>
      <c r="AQ236" s="1076"/>
      <c r="AR236" s="1076"/>
      <c r="AS236" s="1076"/>
    </row>
    <row r="237" spans="1:45">
      <c r="A237" s="1076"/>
      <c r="B237" s="1076"/>
      <c r="C237" s="1076"/>
      <c r="D237" s="1076"/>
      <c r="E237" s="1076"/>
      <c r="F237" s="1076"/>
      <c r="G237" s="1076"/>
      <c r="H237" s="1076"/>
      <c r="I237" s="1076"/>
      <c r="J237" s="1076"/>
      <c r="K237" s="1076"/>
      <c r="L237" s="1076"/>
      <c r="M237" s="1076"/>
      <c r="N237" s="1076"/>
      <c r="O237" s="1076"/>
      <c r="P237" s="1076"/>
      <c r="Q237" s="1076"/>
      <c r="R237" s="1076"/>
      <c r="S237" s="1076"/>
      <c r="T237" s="1076"/>
      <c r="U237" s="1076"/>
      <c r="V237" s="1076"/>
      <c r="W237" s="1076"/>
      <c r="X237" s="1076"/>
      <c r="Y237" s="1076"/>
      <c r="Z237" s="1076"/>
      <c r="AA237" s="1076"/>
      <c r="AB237" s="1076"/>
      <c r="AC237" s="1076"/>
      <c r="AD237" s="1076"/>
      <c r="AE237" s="1076"/>
      <c r="AF237" s="1076"/>
      <c r="AG237" s="1076"/>
      <c r="AH237" s="1076"/>
      <c r="AI237" s="1076"/>
      <c r="AJ237" s="1076"/>
      <c r="AK237" s="1076"/>
      <c r="AL237" s="1076"/>
      <c r="AM237" s="1076"/>
      <c r="AN237" s="1076"/>
      <c r="AO237" s="1076"/>
      <c r="AP237" s="1076"/>
      <c r="AQ237" s="1076"/>
      <c r="AR237" s="1076"/>
      <c r="AS237" s="1076"/>
    </row>
    <row r="238" spans="1:45">
      <c r="A238" s="1076"/>
      <c r="B238" s="1076"/>
      <c r="C238" s="1076"/>
      <c r="D238" s="1076"/>
      <c r="E238" s="1076"/>
      <c r="F238" s="1076"/>
      <c r="G238" s="1076"/>
      <c r="H238" s="1076"/>
      <c r="I238" s="1076"/>
      <c r="J238" s="1076"/>
      <c r="K238" s="1076"/>
      <c r="L238" s="1076"/>
      <c r="M238" s="1076"/>
      <c r="N238" s="1076"/>
      <c r="O238" s="1076"/>
      <c r="P238" s="1076"/>
      <c r="Q238" s="1076"/>
      <c r="R238" s="1076"/>
      <c r="S238" s="1076"/>
      <c r="T238" s="1076"/>
      <c r="U238" s="1076"/>
      <c r="V238" s="1076"/>
      <c r="W238" s="1076"/>
      <c r="X238" s="1076"/>
      <c r="Y238" s="1076"/>
      <c r="Z238" s="1076"/>
      <c r="AA238" s="1076"/>
      <c r="AB238" s="1076"/>
      <c r="AC238" s="1076"/>
      <c r="AD238" s="1076"/>
      <c r="AE238" s="1076"/>
      <c r="AF238" s="1076"/>
      <c r="AG238" s="1076"/>
      <c r="AH238" s="1076"/>
      <c r="AI238" s="1076"/>
      <c r="AJ238" s="1076"/>
      <c r="AK238" s="1076"/>
      <c r="AL238" s="1076"/>
      <c r="AM238" s="1076"/>
      <c r="AN238" s="1076"/>
      <c r="AO238" s="1076"/>
      <c r="AP238" s="1076"/>
      <c r="AQ238" s="1076"/>
      <c r="AR238" s="1076"/>
      <c r="AS238" s="1076"/>
    </row>
    <row r="239" spans="1:45">
      <c r="A239" s="1076"/>
      <c r="B239" s="1076"/>
      <c r="C239" s="1076"/>
      <c r="D239" s="1076"/>
      <c r="E239" s="1076"/>
      <c r="F239" s="1076"/>
      <c r="G239" s="1076"/>
      <c r="H239" s="1076"/>
      <c r="I239" s="1076"/>
      <c r="J239" s="1076"/>
      <c r="K239" s="1076"/>
      <c r="L239" s="1076"/>
      <c r="M239" s="1076"/>
      <c r="N239" s="1076"/>
      <c r="O239" s="1076"/>
      <c r="P239" s="1076"/>
      <c r="Q239" s="1076"/>
      <c r="R239" s="1076"/>
      <c r="S239" s="1076"/>
      <c r="T239" s="1076"/>
      <c r="U239" s="1076"/>
      <c r="V239" s="1076"/>
      <c r="W239" s="1076"/>
      <c r="X239" s="1076"/>
      <c r="Y239" s="1076"/>
      <c r="Z239" s="1076"/>
      <c r="AA239" s="1076"/>
      <c r="AB239" s="1076"/>
      <c r="AC239" s="1076"/>
      <c r="AD239" s="1076"/>
      <c r="AE239" s="1076"/>
      <c r="AF239" s="1076"/>
      <c r="AG239" s="1076"/>
      <c r="AH239" s="1076"/>
      <c r="AI239" s="1076"/>
      <c r="AJ239" s="1076"/>
      <c r="AK239" s="1076"/>
      <c r="AL239" s="1076"/>
      <c r="AM239" s="1076"/>
      <c r="AN239" s="1076"/>
      <c r="AO239" s="1076"/>
      <c r="AP239" s="1076"/>
      <c r="AQ239" s="1076"/>
      <c r="AR239" s="1076"/>
      <c r="AS239" s="1076"/>
    </row>
    <row r="240" spans="1:45">
      <c r="A240" s="1076"/>
      <c r="B240" s="1076"/>
      <c r="C240" s="1076"/>
      <c r="D240" s="1076"/>
      <c r="E240" s="1076"/>
      <c r="F240" s="1076"/>
      <c r="G240" s="1076"/>
      <c r="H240" s="1076"/>
      <c r="I240" s="1076"/>
      <c r="J240" s="1076"/>
      <c r="K240" s="1076"/>
      <c r="L240" s="1076"/>
      <c r="M240" s="1076"/>
      <c r="N240" s="1076"/>
      <c r="O240" s="1076"/>
      <c r="P240" s="1076"/>
      <c r="Q240" s="1076"/>
      <c r="R240" s="1076"/>
      <c r="S240" s="1076"/>
      <c r="T240" s="1076"/>
      <c r="U240" s="1076"/>
      <c r="V240" s="1076"/>
      <c r="W240" s="1076"/>
      <c r="X240" s="1076"/>
      <c r="Y240" s="1076"/>
      <c r="Z240" s="1076"/>
      <c r="AA240" s="1076"/>
      <c r="AB240" s="1076"/>
      <c r="AC240" s="1076"/>
      <c r="AD240" s="1076"/>
      <c r="AE240" s="1076"/>
      <c r="AF240" s="1076"/>
      <c r="AG240" s="1076"/>
      <c r="AH240" s="1076"/>
      <c r="AI240" s="1076"/>
      <c r="AJ240" s="1076"/>
      <c r="AK240" s="1076"/>
      <c r="AL240" s="1076"/>
      <c r="AM240" s="1076"/>
      <c r="AN240" s="1076"/>
      <c r="AO240" s="1076"/>
      <c r="AP240" s="1076"/>
      <c r="AQ240" s="1076"/>
      <c r="AR240" s="1076"/>
      <c r="AS240" s="1076"/>
    </row>
    <row r="241" spans="1:45">
      <c r="A241" s="1076"/>
      <c r="B241" s="1076"/>
      <c r="C241" s="1076"/>
      <c r="D241" s="1076"/>
      <c r="E241" s="1076"/>
      <c r="F241" s="1076"/>
      <c r="G241" s="1076"/>
      <c r="H241" s="1076"/>
      <c r="I241" s="1076"/>
      <c r="J241" s="1076"/>
      <c r="K241" s="1076"/>
      <c r="L241" s="1076"/>
      <c r="M241" s="1076"/>
      <c r="N241" s="1076"/>
      <c r="O241" s="1076"/>
      <c r="P241" s="1076"/>
      <c r="Q241" s="1076"/>
      <c r="R241" s="1076"/>
      <c r="S241" s="1076"/>
      <c r="T241" s="1076"/>
      <c r="U241" s="1076"/>
      <c r="V241" s="1076"/>
      <c r="W241" s="1076"/>
      <c r="X241" s="1076"/>
      <c r="Y241" s="1076"/>
      <c r="Z241" s="1076"/>
      <c r="AA241" s="1076"/>
      <c r="AB241" s="1076"/>
      <c r="AC241" s="1076"/>
      <c r="AD241" s="1076"/>
      <c r="AE241" s="1076"/>
      <c r="AF241" s="1076"/>
      <c r="AG241" s="1076"/>
      <c r="AH241" s="1076"/>
      <c r="AI241" s="1076"/>
      <c r="AJ241" s="1076"/>
      <c r="AK241" s="1076"/>
      <c r="AL241" s="1076"/>
      <c r="AM241" s="1076"/>
      <c r="AN241" s="1076"/>
      <c r="AO241" s="1076"/>
      <c r="AP241" s="1076"/>
      <c r="AQ241" s="1076"/>
      <c r="AR241" s="1076"/>
      <c r="AS241" s="1076"/>
    </row>
    <row r="242" spans="1:45">
      <c r="A242" s="1076"/>
      <c r="B242" s="1076"/>
      <c r="C242" s="1076"/>
      <c r="D242" s="1076"/>
      <c r="E242" s="1076"/>
      <c r="F242" s="1076"/>
      <c r="G242" s="1076"/>
      <c r="H242" s="1076"/>
      <c r="I242" s="1076"/>
      <c r="J242" s="1076"/>
      <c r="K242" s="1076"/>
      <c r="L242" s="1076"/>
      <c r="M242" s="1076"/>
      <c r="N242" s="1076"/>
      <c r="O242" s="1076"/>
      <c r="P242" s="1076"/>
      <c r="Q242" s="1076"/>
      <c r="R242" s="1076"/>
      <c r="S242" s="1076"/>
      <c r="T242" s="1076"/>
      <c r="U242" s="1076"/>
      <c r="V242" s="1076"/>
      <c r="W242" s="1076"/>
      <c r="X242" s="1076"/>
      <c r="Y242" s="1076"/>
      <c r="Z242" s="1076"/>
      <c r="AA242" s="1076"/>
      <c r="AB242" s="1076"/>
      <c r="AC242" s="1076"/>
      <c r="AD242" s="1076"/>
      <c r="AE242" s="1076"/>
      <c r="AF242" s="1076"/>
      <c r="AG242" s="1076"/>
      <c r="AH242" s="1076"/>
      <c r="AI242" s="1076"/>
      <c r="AJ242" s="1076"/>
      <c r="AK242" s="1076"/>
      <c r="AL242" s="1076"/>
      <c r="AM242" s="1076"/>
      <c r="AN242" s="1076"/>
      <c r="AO242" s="1076"/>
      <c r="AP242" s="1076"/>
      <c r="AQ242" s="1076"/>
      <c r="AR242" s="1076"/>
      <c r="AS242" s="1076"/>
    </row>
    <row r="243" spans="1:45">
      <c r="A243" s="1076"/>
      <c r="B243" s="1076"/>
      <c r="C243" s="1076"/>
      <c r="D243" s="1076"/>
      <c r="E243" s="1076"/>
      <c r="F243" s="1076"/>
      <c r="G243" s="1076"/>
      <c r="H243" s="1076"/>
      <c r="I243" s="1076"/>
      <c r="J243" s="1076"/>
      <c r="K243" s="1076"/>
      <c r="L243" s="1076"/>
      <c r="M243" s="1076"/>
      <c r="N243" s="1076"/>
      <c r="O243" s="1076"/>
      <c r="P243" s="1076"/>
      <c r="Q243" s="1076"/>
      <c r="R243" s="1076"/>
      <c r="S243" s="1076"/>
      <c r="T243" s="1076"/>
      <c r="U243" s="1076"/>
      <c r="V243" s="1076"/>
      <c r="W243" s="1076"/>
      <c r="X243" s="1076"/>
      <c r="Y243" s="1076"/>
      <c r="Z243" s="1076"/>
      <c r="AA243" s="1076"/>
      <c r="AB243" s="1076"/>
      <c r="AC243" s="1076"/>
      <c r="AD243" s="1076"/>
      <c r="AE243" s="1076"/>
      <c r="AF243" s="1076"/>
      <c r="AG243" s="1076"/>
      <c r="AH243" s="1076"/>
      <c r="AI243" s="1076"/>
      <c r="AJ243" s="1076"/>
      <c r="AK243" s="1076"/>
      <c r="AL243" s="1076"/>
      <c r="AM243" s="1076"/>
      <c r="AN243" s="1076"/>
      <c r="AO243" s="1076"/>
      <c r="AP243" s="1076"/>
      <c r="AQ243" s="1076"/>
      <c r="AR243" s="1076"/>
      <c r="AS243" s="1076"/>
    </row>
    <row r="244" spans="1:45">
      <c r="A244" s="1076"/>
      <c r="B244" s="1076"/>
      <c r="C244" s="1076"/>
      <c r="D244" s="1076"/>
      <c r="E244" s="1076"/>
      <c r="F244" s="1076"/>
      <c r="G244" s="1076"/>
      <c r="H244" s="1076"/>
      <c r="I244" s="1076"/>
      <c r="J244" s="1076"/>
      <c r="K244" s="1076"/>
      <c r="L244" s="1076"/>
      <c r="M244" s="1076"/>
      <c r="N244" s="1076"/>
      <c r="O244" s="1076"/>
      <c r="P244" s="1076"/>
      <c r="Q244" s="1076"/>
      <c r="R244" s="1076"/>
      <c r="S244" s="1076"/>
      <c r="T244" s="1076"/>
      <c r="U244" s="1076"/>
      <c r="V244" s="1076"/>
      <c r="W244" s="1076"/>
      <c r="X244" s="1076"/>
      <c r="Y244" s="1076"/>
      <c r="Z244" s="1076"/>
      <c r="AA244" s="1076"/>
      <c r="AB244" s="1076"/>
      <c r="AC244" s="1076"/>
      <c r="AD244" s="1076"/>
      <c r="AE244" s="1076"/>
      <c r="AF244" s="1076"/>
      <c r="AG244" s="1076"/>
      <c r="AH244" s="1076"/>
      <c r="AI244" s="1076"/>
      <c r="AJ244" s="1076"/>
      <c r="AK244" s="1076"/>
      <c r="AL244" s="1076"/>
      <c r="AM244" s="1076"/>
      <c r="AN244" s="1076"/>
      <c r="AO244" s="1076"/>
      <c r="AP244" s="1076"/>
      <c r="AQ244" s="1076"/>
      <c r="AR244" s="1076"/>
      <c r="AS244" s="1076"/>
    </row>
    <row r="245" spans="1:45">
      <c r="A245" s="1076"/>
      <c r="B245" s="1076"/>
      <c r="C245" s="1076"/>
      <c r="D245" s="1076"/>
      <c r="E245" s="1076"/>
      <c r="F245" s="1076"/>
      <c r="G245" s="1076"/>
      <c r="H245" s="1076"/>
      <c r="I245" s="1076"/>
      <c r="J245" s="1076"/>
      <c r="K245" s="1076"/>
      <c r="L245" s="1076"/>
      <c r="M245" s="1076"/>
      <c r="N245" s="1076"/>
      <c r="O245" s="1076"/>
      <c r="P245" s="1076"/>
      <c r="Q245" s="1076"/>
      <c r="R245" s="1076"/>
      <c r="S245" s="1076"/>
      <c r="T245" s="1076"/>
      <c r="U245" s="1076"/>
      <c r="V245" s="1076"/>
      <c r="W245" s="1076"/>
      <c r="X245" s="1076"/>
      <c r="Y245" s="1076"/>
      <c r="Z245" s="1076"/>
      <c r="AA245" s="1076"/>
      <c r="AB245" s="1076"/>
      <c r="AC245" s="1076"/>
      <c r="AD245" s="1076"/>
      <c r="AE245" s="1076"/>
      <c r="AF245" s="1076"/>
      <c r="AG245" s="1076"/>
      <c r="AH245" s="1076"/>
      <c r="AI245" s="1076"/>
      <c r="AJ245" s="1076"/>
      <c r="AK245" s="1076"/>
      <c r="AL245" s="1076"/>
      <c r="AM245" s="1076"/>
      <c r="AN245" s="1076"/>
      <c r="AO245" s="1076"/>
      <c r="AP245" s="1076"/>
      <c r="AQ245" s="1076"/>
      <c r="AR245" s="1076"/>
      <c r="AS245" s="1076"/>
    </row>
    <row r="246" spans="1:45">
      <c r="A246" s="1076"/>
      <c r="B246" s="1076"/>
      <c r="C246" s="1076"/>
      <c r="D246" s="1076"/>
      <c r="E246" s="1076"/>
      <c r="F246" s="1076"/>
      <c r="G246" s="1076"/>
      <c r="H246" s="1076"/>
      <c r="I246" s="1076"/>
      <c r="J246" s="1076"/>
      <c r="K246" s="1076"/>
      <c r="L246" s="1076"/>
      <c r="M246" s="1076"/>
      <c r="N246" s="1076"/>
      <c r="O246" s="1076"/>
      <c r="P246" s="1076"/>
      <c r="Q246" s="1076"/>
      <c r="R246" s="1076"/>
      <c r="S246" s="1076"/>
      <c r="T246" s="1076"/>
      <c r="U246" s="1076"/>
      <c r="V246" s="1076"/>
      <c r="W246" s="1076"/>
      <c r="X246" s="1076"/>
      <c r="Y246" s="1076"/>
      <c r="Z246" s="1076"/>
      <c r="AA246" s="1076"/>
      <c r="AB246" s="1076"/>
      <c r="AC246" s="1076"/>
      <c r="AD246" s="1076"/>
      <c r="AE246" s="1076"/>
      <c r="AF246" s="1076"/>
      <c r="AG246" s="1076"/>
      <c r="AH246" s="1076"/>
      <c r="AI246" s="1076"/>
      <c r="AJ246" s="1076"/>
      <c r="AK246" s="1076"/>
      <c r="AL246" s="1076"/>
      <c r="AM246" s="1076"/>
      <c r="AN246" s="1076"/>
      <c r="AO246" s="1076"/>
      <c r="AP246" s="1076"/>
      <c r="AQ246" s="1076"/>
      <c r="AR246" s="1076"/>
      <c r="AS246" s="1076"/>
    </row>
    <row r="247" spans="1:45">
      <c r="A247" s="1076"/>
      <c r="B247" s="1076"/>
      <c r="C247" s="1076"/>
      <c r="D247" s="1076"/>
      <c r="E247" s="1076"/>
      <c r="F247" s="1076"/>
      <c r="G247" s="1076"/>
      <c r="H247" s="1076"/>
      <c r="I247" s="1076"/>
      <c r="J247" s="1076"/>
      <c r="K247" s="1076"/>
      <c r="L247" s="1076"/>
      <c r="M247" s="1076"/>
      <c r="N247" s="1076"/>
      <c r="O247" s="1076"/>
      <c r="P247" s="1076"/>
      <c r="Q247" s="1076"/>
      <c r="R247" s="1076"/>
      <c r="S247" s="1076"/>
      <c r="T247" s="1076"/>
      <c r="U247" s="1076"/>
      <c r="V247" s="1076"/>
      <c r="W247" s="1076"/>
      <c r="X247" s="1076"/>
      <c r="Y247" s="1076"/>
      <c r="Z247" s="1076"/>
      <c r="AA247" s="1076"/>
      <c r="AB247" s="1076"/>
      <c r="AC247" s="1076"/>
      <c r="AD247" s="1076"/>
      <c r="AE247" s="1076"/>
      <c r="AF247" s="1076"/>
      <c r="AG247" s="1076"/>
      <c r="AH247" s="1076"/>
      <c r="AI247" s="1076"/>
      <c r="AJ247" s="1076"/>
      <c r="AK247" s="1076"/>
      <c r="AL247" s="1076"/>
      <c r="AM247" s="1076"/>
      <c r="AN247" s="1076"/>
      <c r="AO247" s="1076"/>
      <c r="AP247" s="1076"/>
      <c r="AQ247" s="1076"/>
      <c r="AR247" s="1076"/>
      <c r="AS247" s="1076"/>
    </row>
    <row r="248" spans="1:45">
      <c r="A248" s="1076"/>
      <c r="B248" s="1076"/>
      <c r="C248" s="1076"/>
      <c r="D248" s="1076"/>
      <c r="E248" s="1076"/>
      <c r="F248" s="1076"/>
      <c r="G248" s="1076"/>
      <c r="H248" s="1076"/>
      <c r="I248" s="1076"/>
      <c r="J248" s="1076"/>
      <c r="K248" s="1076"/>
      <c r="L248" s="1076"/>
      <c r="M248" s="1076"/>
      <c r="N248" s="1076"/>
      <c r="O248" s="1076"/>
      <c r="P248" s="1076"/>
      <c r="Q248" s="1076"/>
      <c r="R248" s="1076"/>
      <c r="S248" s="1076"/>
      <c r="T248" s="1076"/>
      <c r="U248" s="1076"/>
      <c r="V248" s="1076"/>
      <c r="W248" s="1076"/>
      <c r="X248" s="1076"/>
      <c r="Y248" s="1076"/>
      <c r="Z248" s="1076"/>
      <c r="AA248" s="1076"/>
      <c r="AB248" s="1076"/>
      <c r="AC248" s="1076"/>
      <c r="AD248" s="1076"/>
      <c r="AE248" s="1076"/>
      <c r="AF248" s="1076"/>
      <c r="AG248" s="1076"/>
      <c r="AH248" s="1076"/>
      <c r="AI248" s="1076"/>
      <c r="AJ248" s="1076"/>
      <c r="AK248" s="1076"/>
      <c r="AL248" s="1076"/>
      <c r="AM248" s="1076"/>
      <c r="AN248" s="1076"/>
      <c r="AO248" s="1076"/>
      <c r="AP248" s="1076"/>
      <c r="AQ248" s="1076"/>
      <c r="AR248" s="1076"/>
      <c r="AS248" s="1076"/>
    </row>
    <row r="249" spans="1:45">
      <c r="A249" s="1076"/>
      <c r="B249" s="1076"/>
      <c r="C249" s="1076"/>
      <c r="D249" s="1076"/>
      <c r="E249" s="1076"/>
      <c r="F249" s="1076"/>
      <c r="G249" s="1076"/>
      <c r="H249" s="1076"/>
      <c r="I249" s="1076"/>
      <c r="J249" s="1076"/>
      <c r="K249" s="1076"/>
      <c r="L249" s="1076"/>
      <c r="M249" s="1076"/>
      <c r="N249" s="1076"/>
      <c r="O249" s="1076"/>
      <c r="P249" s="1076"/>
      <c r="Q249" s="1076"/>
      <c r="R249" s="1076"/>
      <c r="S249" s="1076"/>
      <c r="T249" s="1076"/>
      <c r="U249" s="1076"/>
      <c r="V249" s="1076"/>
      <c r="W249" s="1076"/>
      <c r="X249" s="1076"/>
      <c r="Y249" s="1076"/>
      <c r="Z249" s="1076"/>
      <c r="AA249" s="1076"/>
      <c r="AB249" s="1076"/>
      <c r="AC249" s="1076"/>
      <c r="AD249" s="1076"/>
      <c r="AE249" s="1076"/>
      <c r="AF249" s="1076"/>
      <c r="AG249" s="1076"/>
      <c r="AH249" s="1076"/>
      <c r="AI249" s="1076"/>
      <c r="AJ249" s="1076"/>
      <c r="AK249" s="1076"/>
      <c r="AL249" s="1076"/>
      <c r="AM249" s="1076"/>
      <c r="AN249" s="1076"/>
      <c r="AO249" s="1076"/>
      <c r="AP249" s="1076"/>
      <c r="AQ249" s="1076"/>
      <c r="AR249" s="1076"/>
      <c r="AS249" s="1076"/>
    </row>
    <row r="250" spans="1:45">
      <c r="A250" s="1076"/>
      <c r="B250" s="1076"/>
      <c r="C250" s="1076"/>
      <c r="D250" s="1076"/>
      <c r="E250" s="1076"/>
      <c r="F250" s="1076"/>
      <c r="G250" s="1076"/>
      <c r="H250" s="1076"/>
      <c r="I250" s="1076"/>
      <c r="J250" s="1076"/>
      <c r="K250" s="1076"/>
      <c r="L250" s="1076"/>
      <c r="M250" s="1076"/>
      <c r="N250" s="1076"/>
      <c r="O250" s="1076"/>
      <c r="P250" s="1076"/>
      <c r="Q250" s="1076"/>
      <c r="R250" s="1076"/>
      <c r="S250" s="1076"/>
      <c r="T250" s="1076"/>
      <c r="U250" s="1076"/>
      <c r="V250" s="1076"/>
      <c r="W250" s="1076"/>
      <c r="X250" s="1076"/>
      <c r="Y250" s="1076"/>
      <c r="Z250" s="1076"/>
      <c r="AA250" s="1076"/>
      <c r="AB250" s="1076"/>
      <c r="AC250" s="1076"/>
      <c r="AD250" s="1076"/>
      <c r="AE250" s="1076"/>
      <c r="AF250" s="1076"/>
      <c r="AG250" s="1076"/>
      <c r="AH250" s="1076"/>
      <c r="AI250" s="1076"/>
      <c r="AJ250" s="1076"/>
      <c r="AK250" s="1076"/>
      <c r="AL250" s="1076"/>
      <c r="AM250" s="1076"/>
      <c r="AN250" s="1076"/>
      <c r="AO250" s="1076"/>
      <c r="AP250" s="1076"/>
      <c r="AQ250" s="1076"/>
      <c r="AR250" s="1076"/>
      <c r="AS250" s="1076"/>
    </row>
    <row r="251" spans="1:45">
      <c r="A251" s="1076"/>
      <c r="B251" s="1076"/>
      <c r="C251" s="1076"/>
      <c r="D251" s="1076"/>
      <c r="E251" s="1076"/>
      <c r="F251" s="1076"/>
      <c r="G251" s="1076"/>
      <c r="H251" s="1076"/>
      <c r="I251" s="1076"/>
      <c r="J251" s="1076"/>
      <c r="K251" s="1076"/>
      <c r="L251" s="1076"/>
      <c r="M251" s="1076"/>
      <c r="N251" s="1076"/>
      <c r="O251" s="1076"/>
      <c r="P251" s="1076"/>
      <c r="Q251" s="1076"/>
      <c r="R251" s="1076"/>
      <c r="S251" s="1076"/>
      <c r="T251" s="1076"/>
      <c r="U251" s="1076"/>
      <c r="V251" s="1076"/>
      <c r="W251" s="1076"/>
      <c r="X251" s="1076"/>
      <c r="Y251" s="1076"/>
      <c r="Z251" s="1076"/>
      <c r="AA251" s="1076"/>
      <c r="AB251" s="1076"/>
      <c r="AC251" s="1076"/>
      <c r="AD251" s="1076"/>
      <c r="AE251" s="1076"/>
      <c r="AF251" s="1076"/>
      <c r="AG251" s="1076"/>
      <c r="AH251" s="1076"/>
      <c r="AI251" s="1076"/>
      <c r="AJ251" s="1076"/>
      <c r="AK251" s="1076"/>
      <c r="AL251" s="1076"/>
      <c r="AM251" s="1076"/>
      <c r="AN251" s="1076"/>
      <c r="AO251" s="1076"/>
      <c r="AP251" s="1076"/>
      <c r="AQ251" s="1076"/>
      <c r="AR251" s="1076"/>
      <c r="AS251" s="1076"/>
    </row>
    <row r="252" spans="1:45">
      <c r="A252" s="1076"/>
      <c r="B252" s="1076"/>
      <c r="C252" s="1076"/>
      <c r="D252" s="1076"/>
      <c r="E252" s="1076"/>
      <c r="F252" s="1076"/>
      <c r="G252" s="1076"/>
      <c r="H252" s="1076"/>
      <c r="I252" s="1076"/>
      <c r="J252" s="1076"/>
      <c r="K252" s="1076"/>
      <c r="L252" s="1076"/>
      <c r="M252" s="1076"/>
      <c r="N252" s="1076"/>
      <c r="O252" s="1076"/>
      <c r="P252" s="1076"/>
      <c r="Q252" s="1076"/>
      <c r="R252" s="1076"/>
      <c r="S252" s="1076"/>
      <c r="T252" s="1076"/>
      <c r="U252" s="1076"/>
      <c r="V252" s="1076"/>
      <c r="W252" s="1076"/>
      <c r="X252" s="1076"/>
      <c r="Y252" s="1076"/>
      <c r="Z252" s="1076"/>
      <c r="AA252" s="1076"/>
      <c r="AB252" s="1076"/>
      <c r="AC252" s="1076"/>
      <c r="AD252" s="1076"/>
      <c r="AE252" s="1076"/>
      <c r="AF252" s="1076"/>
      <c r="AG252" s="1076"/>
      <c r="AH252" s="1076"/>
      <c r="AI252" s="1076"/>
      <c r="AJ252" s="1076"/>
      <c r="AK252" s="1076"/>
      <c r="AL252" s="1076"/>
      <c r="AM252" s="1076"/>
      <c r="AN252" s="1076"/>
      <c r="AO252" s="1076"/>
      <c r="AP252" s="1076"/>
      <c r="AQ252" s="1076"/>
      <c r="AR252" s="1076"/>
      <c r="AS252" s="1076"/>
    </row>
    <row r="253" spans="1:45">
      <c r="A253" s="1076"/>
      <c r="B253" s="1076"/>
      <c r="C253" s="1076"/>
      <c r="D253" s="1076"/>
      <c r="E253" s="1076"/>
      <c r="F253" s="1076"/>
      <c r="G253" s="1076"/>
      <c r="H253" s="1076"/>
      <c r="I253" s="1076"/>
      <c r="J253" s="1076"/>
      <c r="K253" s="1076"/>
      <c r="L253" s="1076"/>
      <c r="M253" s="1076"/>
      <c r="N253" s="1076"/>
      <c r="O253" s="1076"/>
      <c r="P253" s="1076"/>
      <c r="Q253" s="1076"/>
      <c r="R253" s="1076"/>
      <c r="S253" s="1076"/>
      <c r="T253" s="1076"/>
      <c r="U253" s="1076"/>
      <c r="V253" s="1076"/>
      <c r="W253" s="1076"/>
      <c r="X253" s="1076"/>
      <c r="Y253" s="1076"/>
      <c r="Z253" s="1076"/>
      <c r="AA253" s="1076"/>
      <c r="AB253" s="1076"/>
      <c r="AC253" s="1076"/>
      <c r="AD253" s="1076"/>
      <c r="AE253" s="1076"/>
      <c r="AF253" s="1076"/>
      <c r="AG253" s="1076"/>
      <c r="AH253" s="1076"/>
      <c r="AI253" s="1076"/>
      <c r="AJ253" s="1076"/>
      <c r="AK253" s="1076"/>
      <c r="AL253" s="1076"/>
      <c r="AM253" s="1076"/>
      <c r="AN253" s="1076"/>
      <c r="AO253" s="1076"/>
      <c r="AP253" s="1076"/>
      <c r="AQ253" s="1076"/>
      <c r="AR253" s="1076"/>
      <c r="AS253" s="1076"/>
    </row>
    <row r="254" spans="1:45">
      <c r="A254" s="1076"/>
      <c r="B254" s="1076"/>
      <c r="C254" s="1076"/>
      <c r="D254" s="1076"/>
      <c r="E254" s="1076"/>
      <c r="F254" s="1076"/>
      <c r="G254" s="1076"/>
      <c r="H254" s="1076"/>
      <c r="I254" s="1076"/>
      <c r="J254" s="1076"/>
      <c r="K254" s="1076"/>
      <c r="L254" s="1076"/>
      <c r="M254" s="1076"/>
      <c r="N254" s="1076"/>
      <c r="O254" s="1076"/>
      <c r="P254" s="1076"/>
      <c r="Q254" s="1076"/>
      <c r="R254" s="1076"/>
      <c r="S254" s="1076"/>
      <c r="T254" s="1076"/>
      <c r="U254" s="1076"/>
      <c r="V254" s="1076"/>
      <c r="W254" s="1076"/>
      <c r="X254" s="1076"/>
      <c r="Y254" s="1076"/>
      <c r="Z254" s="1076"/>
      <c r="AA254" s="1076"/>
      <c r="AB254" s="1076"/>
      <c r="AC254" s="1076"/>
      <c r="AD254" s="1076"/>
      <c r="AE254" s="1076"/>
      <c r="AF254" s="1076"/>
      <c r="AG254" s="1076"/>
      <c r="AH254" s="1076"/>
      <c r="AI254" s="1076"/>
      <c r="AJ254" s="1076"/>
      <c r="AK254" s="1076"/>
      <c r="AL254" s="1076"/>
      <c r="AM254" s="1076"/>
      <c r="AN254" s="1076"/>
      <c r="AO254" s="1076"/>
      <c r="AP254" s="1076"/>
      <c r="AQ254" s="1076"/>
      <c r="AR254" s="1076"/>
      <c r="AS254" s="1076"/>
    </row>
    <row r="255" spans="1:45">
      <c r="A255" s="1076"/>
      <c r="B255" s="1076"/>
      <c r="C255" s="1076"/>
      <c r="D255" s="1076"/>
      <c r="E255" s="1076"/>
      <c r="F255" s="1076"/>
      <c r="G255" s="1076"/>
      <c r="H255" s="1076"/>
      <c r="I255" s="1076"/>
      <c r="J255" s="1076"/>
      <c r="K255" s="1076"/>
      <c r="L255" s="1076"/>
      <c r="M255" s="1076"/>
      <c r="N255" s="1076"/>
      <c r="O255" s="1076"/>
      <c r="P255" s="1076"/>
      <c r="Q255" s="1076"/>
      <c r="R255" s="1076"/>
      <c r="S255" s="1076"/>
      <c r="T255" s="1076"/>
      <c r="U255" s="1076"/>
      <c r="V255" s="1076"/>
      <c r="W255" s="1076"/>
      <c r="X255" s="1076"/>
      <c r="Y255" s="1076"/>
      <c r="Z255" s="1076"/>
      <c r="AA255" s="1076"/>
      <c r="AB255" s="1076"/>
      <c r="AC255" s="1076"/>
      <c r="AD255" s="1076"/>
      <c r="AE255" s="1076"/>
      <c r="AF255" s="1076"/>
      <c r="AG255" s="1076"/>
      <c r="AH255" s="1076"/>
      <c r="AI255" s="1076"/>
      <c r="AJ255" s="1076"/>
      <c r="AK255" s="1076"/>
      <c r="AL255" s="1076"/>
      <c r="AM255" s="1076"/>
      <c r="AN255" s="1076"/>
      <c r="AO255" s="1076"/>
      <c r="AP255" s="1076"/>
      <c r="AQ255" s="1076"/>
      <c r="AR255" s="1076"/>
      <c r="AS255" s="1076"/>
    </row>
    <row r="256" spans="1:45">
      <c r="A256" s="1076"/>
      <c r="B256" s="1076"/>
      <c r="C256" s="1076"/>
      <c r="D256" s="1076"/>
      <c r="E256" s="1076"/>
      <c r="F256" s="1076"/>
      <c r="G256" s="1076"/>
      <c r="H256" s="1076"/>
      <c r="I256" s="1076"/>
      <c r="J256" s="1076"/>
      <c r="K256" s="1076"/>
      <c r="L256" s="1076"/>
      <c r="M256" s="1076"/>
      <c r="N256" s="1076"/>
      <c r="O256" s="1076"/>
      <c r="P256" s="1076"/>
      <c r="Q256" s="1076"/>
      <c r="R256" s="1076"/>
      <c r="S256" s="1076"/>
      <c r="T256" s="1076"/>
      <c r="U256" s="1076"/>
      <c r="V256" s="1076"/>
      <c r="W256" s="1076"/>
      <c r="X256" s="1076"/>
      <c r="Y256" s="1076"/>
      <c r="Z256" s="1076"/>
      <c r="AA256" s="1076"/>
      <c r="AB256" s="1076"/>
      <c r="AC256" s="1076"/>
      <c r="AD256" s="1076"/>
      <c r="AE256" s="1076"/>
      <c r="AF256" s="1076"/>
      <c r="AG256" s="1076"/>
      <c r="AH256" s="1076"/>
      <c r="AI256" s="1076"/>
      <c r="AJ256" s="1076"/>
      <c r="AK256" s="1076"/>
      <c r="AL256" s="1076"/>
      <c r="AM256" s="1076"/>
      <c r="AN256" s="1076"/>
      <c r="AO256" s="1076"/>
      <c r="AP256" s="1076"/>
      <c r="AQ256" s="1076"/>
      <c r="AR256" s="1076"/>
      <c r="AS256" s="1076"/>
    </row>
    <row r="257" spans="1:45">
      <c r="A257" s="1076"/>
      <c r="B257" s="1076"/>
      <c r="C257" s="1076"/>
      <c r="D257" s="1076"/>
      <c r="E257" s="1076"/>
      <c r="F257" s="1076"/>
      <c r="G257" s="1076"/>
      <c r="H257" s="1076"/>
      <c r="I257" s="1076"/>
      <c r="J257" s="1076"/>
      <c r="K257" s="1076"/>
      <c r="L257" s="1076"/>
      <c r="M257" s="1076"/>
      <c r="N257" s="1076"/>
      <c r="O257" s="1076"/>
      <c r="P257" s="1076"/>
      <c r="Q257" s="1076"/>
      <c r="R257" s="1076"/>
      <c r="S257" s="1076"/>
      <c r="T257" s="1076"/>
      <c r="U257" s="1076"/>
      <c r="V257" s="1076"/>
      <c r="W257" s="1076"/>
      <c r="X257" s="1076"/>
      <c r="Y257" s="1076"/>
      <c r="Z257" s="1076"/>
      <c r="AA257" s="1076"/>
      <c r="AB257" s="1076"/>
      <c r="AC257" s="1076"/>
      <c r="AD257" s="1076"/>
      <c r="AE257" s="1076"/>
      <c r="AF257" s="1076"/>
      <c r="AG257" s="1076"/>
      <c r="AH257" s="1076"/>
      <c r="AI257" s="1076"/>
      <c r="AJ257" s="1076"/>
      <c r="AK257" s="1076"/>
      <c r="AL257" s="1076"/>
      <c r="AM257" s="1076"/>
      <c r="AN257" s="1076"/>
      <c r="AO257" s="1076"/>
      <c r="AP257" s="1076"/>
      <c r="AQ257" s="1076"/>
      <c r="AR257" s="1076"/>
      <c r="AS257" s="1076"/>
    </row>
    <row r="258" spans="1:45">
      <c r="A258" s="1076"/>
      <c r="B258" s="1076"/>
      <c r="C258" s="1076"/>
      <c r="D258" s="1076"/>
      <c r="E258" s="1076"/>
      <c r="F258" s="1076"/>
      <c r="G258" s="1076"/>
      <c r="H258" s="1076"/>
      <c r="I258" s="1076"/>
      <c r="J258" s="1076"/>
      <c r="K258" s="1076"/>
      <c r="L258" s="1076"/>
      <c r="M258" s="1076"/>
      <c r="N258" s="1076"/>
      <c r="O258" s="1076"/>
      <c r="P258" s="1076"/>
      <c r="Q258" s="1076"/>
      <c r="R258" s="1076"/>
      <c r="S258" s="1076"/>
      <c r="T258" s="1076"/>
      <c r="U258" s="1076"/>
      <c r="V258" s="1076"/>
      <c r="W258" s="1076"/>
      <c r="X258" s="1076"/>
      <c r="Y258" s="1076"/>
      <c r="Z258" s="1076"/>
      <c r="AA258" s="1076"/>
      <c r="AB258" s="1076"/>
      <c r="AC258" s="1076"/>
      <c r="AD258" s="1076"/>
      <c r="AE258" s="1076"/>
      <c r="AF258" s="1076"/>
      <c r="AG258" s="1076"/>
      <c r="AH258" s="1076"/>
      <c r="AI258" s="1076"/>
      <c r="AJ258" s="1076"/>
      <c r="AK258" s="1076"/>
      <c r="AL258" s="1076"/>
      <c r="AM258" s="1076"/>
      <c r="AN258" s="1076"/>
      <c r="AO258" s="1076"/>
      <c r="AP258" s="1076"/>
      <c r="AQ258" s="1076"/>
      <c r="AR258" s="1076"/>
      <c r="AS258" s="1076"/>
    </row>
    <row r="259" spans="1:45">
      <c r="A259" s="1076"/>
      <c r="B259" s="1076"/>
      <c r="C259" s="1076"/>
      <c r="D259" s="1076"/>
      <c r="E259" s="1076"/>
      <c r="F259" s="1076"/>
      <c r="G259" s="1076"/>
      <c r="H259" s="1076"/>
      <c r="I259" s="1076"/>
      <c r="J259" s="1076"/>
      <c r="K259" s="1076"/>
      <c r="L259" s="1076"/>
      <c r="M259" s="1076"/>
      <c r="N259" s="1076"/>
      <c r="O259" s="1076"/>
      <c r="P259" s="1076"/>
      <c r="Q259" s="1076"/>
      <c r="R259" s="1076"/>
      <c r="S259" s="1076"/>
      <c r="T259" s="1076"/>
      <c r="U259" s="1076"/>
      <c r="V259" s="1076"/>
      <c r="W259" s="1076"/>
      <c r="X259" s="1076"/>
      <c r="Y259" s="1076"/>
      <c r="Z259" s="1076"/>
      <c r="AA259" s="1076"/>
      <c r="AB259" s="1076"/>
      <c r="AC259" s="1076"/>
      <c r="AD259" s="1076"/>
      <c r="AE259" s="1076"/>
      <c r="AF259" s="1076"/>
      <c r="AG259" s="1076"/>
      <c r="AH259" s="1076"/>
      <c r="AI259" s="1076"/>
      <c r="AJ259" s="1076"/>
      <c r="AK259" s="1076"/>
      <c r="AL259" s="1076"/>
      <c r="AM259" s="1076"/>
      <c r="AN259" s="1076"/>
      <c r="AO259" s="1076"/>
      <c r="AP259" s="1076"/>
      <c r="AQ259" s="1076"/>
      <c r="AR259" s="1076"/>
      <c r="AS259" s="1076"/>
    </row>
    <row r="260" spans="1:45">
      <c r="A260" s="1076"/>
      <c r="B260" s="1076"/>
      <c r="C260" s="1076"/>
      <c r="D260" s="1076"/>
      <c r="E260" s="1076"/>
      <c r="F260" s="1076"/>
      <c r="G260" s="1076"/>
      <c r="H260" s="1076"/>
      <c r="I260" s="1076"/>
      <c r="J260" s="1076"/>
      <c r="K260" s="1076"/>
      <c r="L260" s="1076"/>
      <c r="M260" s="1076"/>
      <c r="N260" s="1076"/>
      <c r="O260" s="1076"/>
      <c r="P260" s="1076"/>
      <c r="Q260" s="1076"/>
      <c r="R260" s="1076"/>
      <c r="S260" s="1076"/>
      <c r="T260" s="1076"/>
      <c r="U260" s="1076"/>
      <c r="V260" s="1076"/>
      <c r="W260" s="1076"/>
      <c r="X260" s="1076"/>
      <c r="Y260" s="1076"/>
      <c r="Z260" s="1076"/>
      <c r="AA260" s="1076"/>
      <c r="AB260" s="1076"/>
      <c r="AC260" s="1076"/>
      <c r="AD260" s="1076"/>
      <c r="AE260" s="1076"/>
      <c r="AF260" s="1076"/>
      <c r="AG260" s="1076"/>
      <c r="AH260" s="1076"/>
      <c r="AI260" s="1076"/>
      <c r="AJ260" s="1076"/>
      <c r="AK260" s="1076"/>
      <c r="AL260" s="1076"/>
      <c r="AM260" s="1076"/>
      <c r="AN260" s="1076"/>
      <c r="AO260" s="1076"/>
      <c r="AP260" s="1076"/>
      <c r="AQ260" s="1076"/>
      <c r="AR260" s="1076"/>
      <c r="AS260" s="1076"/>
    </row>
    <row r="261" spans="1:45">
      <c r="A261" s="1076"/>
      <c r="B261" s="1076"/>
      <c r="C261" s="1076"/>
      <c r="D261" s="1076"/>
      <c r="E261" s="1076"/>
      <c r="F261" s="1076"/>
      <c r="G261" s="1076"/>
      <c r="H261" s="1076"/>
      <c r="I261" s="1076"/>
      <c r="J261" s="1076"/>
      <c r="K261" s="1076"/>
      <c r="L261" s="1076"/>
      <c r="M261" s="1076"/>
      <c r="N261" s="1076"/>
      <c r="O261" s="1076"/>
      <c r="P261" s="1076"/>
      <c r="Q261" s="1076"/>
      <c r="R261" s="1076"/>
      <c r="S261" s="1076"/>
      <c r="T261" s="1076"/>
      <c r="U261" s="1076"/>
      <c r="V261" s="1076"/>
      <c r="W261" s="1076"/>
      <c r="X261" s="1076"/>
      <c r="Y261" s="1076"/>
      <c r="Z261" s="1076"/>
      <c r="AA261" s="1076"/>
      <c r="AB261" s="1076"/>
      <c r="AC261" s="1076"/>
      <c r="AD261" s="1076"/>
      <c r="AE261" s="1076"/>
      <c r="AF261" s="1076"/>
      <c r="AG261" s="1076"/>
      <c r="AH261" s="1076"/>
      <c r="AI261" s="1076"/>
      <c r="AJ261" s="1076"/>
      <c r="AK261" s="1076"/>
      <c r="AL261" s="1076"/>
      <c r="AM261" s="1076"/>
      <c r="AN261" s="1076"/>
      <c r="AO261" s="1076"/>
      <c r="AP261" s="1076"/>
      <c r="AQ261" s="1076"/>
      <c r="AR261" s="1076"/>
      <c r="AS261" s="1076"/>
    </row>
    <row r="262" spans="1:45">
      <c r="A262" s="1076"/>
      <c r="B262" s="1076"/>
      <c r="C262" s="1076"/>
      <c r="D262" s="1076"/>
      <c r="E262" s="1076"/>
      <c r="F262" s="1076"/>
      <c r="G262" s="1076"/>
      <c r="H262" s="1076"/>
      <c r="I262" s="1076"/>
      <c r="J262" s="1076"/>
      <c r="K262" s="1076"/>
      <c r="L262" s="1076"/>
      <c r="M262" s="1076"/>
      <c r="N262" s="1076"/>
      <c r="O262" s="1076"/>
      <c r="P262" s="1076"/>
      <c r="Q262" s="1076"/>
      <c r="R262" s="1076"/>
      <c r="S262" s="1076"/>
      <c r="T262" s="1076"/>
      <c r="U262" s="1076"/>
      <c r="V262" s="1076"/>
      <c r="W262" s="1076"/>
      <c r="X262" s="1076"/>
      <c r="Y262" s="1076"/>
      <c r="Z262" s="1076"/>
      <c r="AA262" s="1076"/>
      <c r="AB262" s="1076"/>
      <c r="AC262" s="1076"/>
      <c r="AD262" s="1076"/>
      <c r="AE262" s="1076"/>
      <c r="AF262" s="1076"/>
      <c r="AG262" s="1076"/>
      <c r="AH262" s="1076"/>
      <c r="AI262" s="1076"/>
      <c r="AJ262" s="1076"/>
      <c r="AK262" s="1076"/>
      <c r="AL262" s="1076"/>
      <c r="AM262" s="1076"/>
      <c r="AN262" s="1076"/>
      <c r="AO262" s="1076"/>
      <c r="AP262" s="1076"/>
      <c r="AQ262" s="1076"/>
      <c r="AR262" s="1076"/>
      <c r="AS262" s="1076"/>
    </row>
    <row r="263" spans="1:45">
      <c r="A263" s="1076"/>
      <c r="B263" s="1076"/>
      <c r="C263" s="1076"/>
      <c r="D263" s="1076"/>
      <c r="E263" s="1076"/>
      <c r="F263" s="1076"/>
      <c r="G263" s="1076"/>
      <c r="H263" s="1076"/>
      <c r="I263" s="1076"/>
      <c r="J263" s="1076"/>
      <c r="K263" s="1076"/>
      <c r="L263" s="1076"/>
      <c r="M263" s="1076"/>
      <c r="N263" s="1076"/>
      <c r="O263" s="1076"/>
      <c r="P263" s="1076"/>
      <c r="Q263" s="1076"/>
      <c r="R263" s="1076"/>
      <c r="S263" s="1076"/>
      <c r="T263" s="1076"/>
      <c r="U263" s="1076"/>
      <c r="V263" s="1076"/>
      <c r="W263" s="1076"/>
      <c r="X263" s="1076"/>
      <c r="Y263" s="1076"/>
      <c r="Z263" s="1076"/>
      <c r="AA263" s="1076"/>
      <c r="AB263" s="1076"/>
      <c r="AC263" s="1076"/>
      <c r="AD263" s="1076"/>
      <c r="AE263" s="1076"/>
      <c r="AF263" s="1076"/>
      <c r="AG263" s="1076"/>
      <c r="AH263" s="1076"/>
      <c r="AI263" s="1076"/>
      <c r="AJ263" s="1076"/>
      <c r="AK263" s="1076"/>
      <c r="AL263" s="1076"/>
      <c r="AM263" s="1076"/>
      <c r="AN263" s="1076"/>
      <c r="AO263" s="1076"/>
      <c r="AP263" s="1076"/>
      <c r="AQ263" s="1076"/>
      <c r="AR263" s="1076"/>
      <c r="AS263" s="1076"/>
    </row>
    <row r="264" spans="1:45">
      <c r="A264" s="1076"/>
      <c r="B264" s="1076"/>
      <c r="C264" s="1076"/>
      <c r="D264" s="1076"/>
      <c r="E264" s="1076"/>
      <c r="F264" s="1076"/>
      <c r="G264" s="1076"/>
      <c r="H264" s="1076"/>
      <c r="I264" s="1076"/>
      <c r="J264" s="1076"/>
      <c r="K264" s="1076"/>
      <c r="L264" s="1076"/>
      <c r="M264" s="1076"/>
      <c r="N264" s="1076"/>
      <c r="O264" s="1076"/>
      <c r="P264" s="1076"/>
      <c r="Q264" s="1076"/>
      <c r="R264" s="1076"/>
      <c r="S264" s="1076"/>
      <c r="T264" s="1076"/>
      <c r="U264" s="1076"/>
      <c r="V264" s="1076"/>
      <c r="W264" s="1076"/>
      <c r="X264" s="1076"/>
      <c r="Y264" s="1076"/>
      <c r="Z264" s="1076"/>
      <c r="AA264" s="1076"/>
      <c r="AB264" s="1076"/>
      <c r="AC264" s="1076"/>
      <c r="AD264" s="1076"/>
      <c r="AE264" s="1076"/>
      <c r="AF264" s="1076"/>
      <c r="AG264" s="1076"/>
      <c r="AH264" s="1076"/>
      <c r="AI264" s="1076"/>
      <c r="AJ264" s="1076"/>
      <c r="AK264" s="1076"/>
      <c r="AL264" s="1076"/>
      <c r="AM264" s="1076"/>
      <c r="AN264" s="1076"/>
      <c r="AO264" s="1076"/>
      <c r="AP264" s="1076"/>
      <c r="AQ264" s="1076"/>
      <c r="AR264" s="1076"/>
      <c r="AS264" s="1076"/>
    </row>
    <row r="265" spans="1:45">
      <c r="A265" s="1076"/>
      <c r="B265" s="1076"/>
      <c r="C265" s="1076"/>
      <c r="D265" s="1076"/>
      <c r="E265" s="1076"/>
      <c r="F265" s="1076"/>
      <c r="G265" s="1076"/>
      <c r="H265" s="1076"/>
      <c r="I265" s="1076"/>
      <c r="J265" s="1076"/>
      <c r="K265" s="1076"/>
      <c r="L265" s="1076"/>
      <c r="M265" s="1076"/>
      <c r="N265" s="1076"/>
      <c r="O265" s="1076"/>
      <c r="P265" s="1076"/>
      <c r="Q265" s="1076"/>
      <c r="R265" s="1076"/>
      <c r="S265" s="1076"/>
      <c r="T265" s="1076"/>
      <c r="U265" s="1076"/>
      <c r="V265" s="1076"/>
      <c r="W265" s="1076"/>
      <c r="X265" s="1076"/>
      <c r="Y265" s="1076"/>
      <c r="Z265" s="1076"/>
      <c r="AA265" s="1076"/>
      <c r="AB265" s="1076"/>
      <c r="AC265" s="1076"/>
      <c r="AD265" s="1076"/>
      <c r="AE265" s="1076"/>
      <c r="AF265" s="1076"/>
      <c r="AG265" s="1076"/>
      <c r="AH265" s="1076"/>
      <c r="AI265" s="1076"/>
      <c r="AJ265" s="1076"/>
      <c r="AK265" s="1076"/>
      <c r="AL265" s="1076"/>
      <c r="AM265" s="1076"/>
      <c r="AN265" s="1076"/>
      <c r="AO265" s="1076"/>
      <c r="AP265" s="1076"/>
      <c r="AQ265" s="1076"/>
      <c r="AR265" s="1076"/>
      <c r="AS265" s="1076"/>
    </row>
    <row r="266" spans="1:45">
      <c r="A266" s="1076"/>
      <c r="B266" s="1076"/>
      <c r="C266" s="1076"/>
      <c r="D266" s="1076"/>
      <c r="E266" s="1076"/>
      <c r="F266" s="1076"/>
      <c r="G266" s="1076"/>
      <c r="H266" s="1076"/>
      <c r="I266" s="1076"/>
      <c r="J266" s="1076"/>
      <c r="K266" s="1076"/>
      <c r="L266" s="1076"/>
      <c r="M266" s="1076"/>
      <c r="N266" s="1076"/>
      <c r="O266" s="1076"/>
      <c r="P266" s="1076"/>
      <c r="Q266" s="1076"/>
      <c r="R266" s="1076"/>
      <c r="S266" s="1076"/>
      <c r="T266" s="1076"/>
      <c r="U266" s="1076"/>
      <c r="V266" s="1076"/>
      <c r="W266" s="1076"/>
      <c r="X266" s="1076"/>
      <c r="Y266" s="1076"/>
      <c r="Z266" s="1076"/>
      <c r="AA266" s="1076"/>
      <c r="AB266" s="1076"/>
      <c r="AC266" s="1076"/>
      <c r="AD266" s="1076"/>
      <c r="AE266" s="1076"/>
      <c r="AF266" s="1076"/>
      <c r="AG266" s="1076"/>
      <c r="AH266" s="1076"/>
      <c r="AI266" s="1076"/>
      <c r="AJ266" s="1076"/>
      <c r="AK266" s="1076"/>
      <c r="AL266" s="1076"/>
      <c r="AM266" s="1076"/>
      <c r="AN266" s="1076"/>
      <c r="AO266" s="1076"/>
      <c r="AP266" s="1076"/>
      <c r="AQ266" s="1076"/>
      <c r="AR266" s="1076"/>
      <c r="AS266" s="1076"/>
    </row>
    <row r="267" spans="1:45">
      <c r="A267" s="1076"/>
      <c r="B267" s="1076"/>
      <c r="C267" s="1076"/>
      <c r="D267" s="1076"/>
      <c r="E267" s="1076"/>
      <c r="F267" s="1076"/>
      <c r="G267" s="1076"/>
      <c r="H267" s="1076"/>
      <c r="I267" s="1076"/>
      <c r="J267" s="1076"/>
      <c r="K267" s="1076"/>
      <c r="L267" s="1076"/>
      <c r="M267" s="1076"/>
      <c r="N267" s="1076"/>
      <c r="O267" s="1076"/>
      <c r="P267" s="1076"/>
      <c r="Q267" s="1076"/>
      <c r="R267" s="1076"/>
      <c r="S267" s="1076"/>
      <c r="T267" s="1076"/>
      <c r="U267" s="1076"/>
      <c r="V267" s="1076"/>
      <c r="W267" s="1076"/>
      <c r="X267" s="1076"/>
      <c r="Y267" s="1076"/>
      <c r="Z267" s="1076"/>
      <c r="AA267" s="1076"/>
      <c r="AB267" s="1076"/>
      <c r="AC267" s="1076"/>
      <c r="AD267" s="1076"/>
      <c r="AE267" s="1076"/>
      <c r="AF267" s="1076"/>
      <c r="AG267" s="1076"/>
      <c r="AH267" s="1076"/>
      <c r="AI267" s="1076"/>
      <c r="AJ267" s="1076"/>
      <c r="AK267" s="1076"/>
      <c r="AL267" s="1076"/>
      <c r="AM267" s="1076"/>
      <c r="AN267" s="1076"/>
      <c r="AO267" s="1076"/>
      <c r="AP267" s="1076"/>
      <c r="AQ267" s="1076"/>
      <c r="AR267" s="1076"/>
      <c r="AS267" s="1076"/>
    </row>
    <row r="268" spans="1:45">
      <c r="A268" s="1076"/>
      <c r="B268" s="1076"/>
      <c r="C268" s="1076"/>
      <c r="D268" s="1076"/>
      <c r="E268" s="1076"/>
      <c r="F268" s="1076"/>
      <c r="G268" s="1076"/>
      <c r="H268" s="1076"/>
      <c r="I268" s="1076"/>
      <c r="J268" s="1076"/>
      <c r="K268" s="1076"/>
      <c r="L268" s="1076"/>
      <c r="M268" s="1076"/>
      <c r="N268" s="1076"/>
      <c r="O268" s="1076"/>
      <c r="P268" s="1076"/>
      <c r="Q268" s="1076"/>
      <c r="R268" s="1076"/>
      <c r="S268" s="1076"/>
      <c r="T268" s="1076"/>
      <c r="U268" s="1076"/>
      <c r="V268" s="1076"/>
      <c r="W268" s="1076"/>
      <c r="X268" s="1076"/>
      <c r="Y268" s="1076"/>
      <c r="Z268" s="1076"/>
      <c r="AA268" s="1076"/>
      <c r="AB268" s="1076"/>
      <c r="AC268" s="1076"/>
      <c r="AD268" s="1076"/>
      <c r="AE268" s="1076"/>
      <c r="AF268" s="1076"/>
      <c r="AG268" s="1076"/>
      <c r="AH268" s="1076"/>
      <c r="AI268" s="1076"/>
      <c r="AJ268" s="1076"/>
      <c r="AK268" s="1076"/>
      <c r="AL268" s="1076"/>
      <c r="AM268" s="1076"/>
      <c r="AN268" s="1076"/>
      <c r="AO268" s="1076"/>
      <c r="AP268" s="1076"/>
      <c r="AQ268" s="1076"/>
      <c r="AR268" s="1076"/>
      <c r="AS268" s="1076"/>
    </row>
    <row r="269" spans="1:45">
      <c r="A269" s="1076"/>
      <c r="B269" s="1076"/>
      <c r="C269" s="1076"/>
      <c r="D269" s="1076"/>
      <c r="E269" s="1076"/>
      <c r="F269" s="1076"/>
      <c r="G269" s="1076"/>
      <c r="H269" s="1076"/>
      <c r="I269" s="1076"/>
      <c r="J269" s="1076"/>
      <c r="K269" s="1076"/>
      <c r="L269" s="1076"/>
      <c r="M269" s="1076"/>
      <c r="N269" s="1076"/>
      <c r="O269" s="1076"/>
      <c r="P269" s="1076"/>
      <c r="Q269" s="1076"/>
      <c r="R269" s="1076"/>
      <c r="S269" s="1076"/>
      <c r="T269" s="1076"/>
      <c r="U269" s="1076"/>
      <c r="V269" s="1076"/>
      <c r="W269" s="1076"/>
      <c r="X269" s="1076"/>
      <c r="Y269" s="1076"/>
      <c r="Z269" s="1076"/>
      <c r="AA269" s="1076"/>
      <c r="AB269" s="1076"/>
      <c r="AC269" s="1076"/>
      <c r="AD269" s="1076"/>
      <c r="AE269" s="1076"/>
      <c r="AF269" s="1076"/>
      <c r="AG269" s="1076"/>
      <c r="AH269" s="1076"/>
      <c r="AI269" s="1076"/>
      <c r="AJ269" s="1076"/>
      <c r="AK269" s="1076"/>
      <c r="AL269" s="1076"/>
      <c r="AM269" s="1076"/>
      <c r="AN269" s="1076"/>
      <c r="AO269" s="1076"/>
      <c r="AP269" s="1076"/>
      <c r="AQ269" s="1076"/>
      <c r="AR269" s="1076"/>
      <c r="AS269" s="1076"/>
    </row>
    <row r="270" spans="1:45">
      <c r="A270" s="1076"/>
      <c r="B270" s="1076"/>
      <c r="C270" s="1076"/>
      <c r="D270" s="1076"/>
      <c r="E270" s="1076"/>
      <c r="F270" s="1076"/>
      <c r="G270" s="1076"/>
      <c r="H270" s="1076"/>
      <c r="I270" s="1076"/>
      <c r="J270" s="1076"/>
      <c r="K270" s="1076"/>
      <c r="L270" s="1076"/>
      <c r="M270" s="1076"/>
      <c r="N270" s="1076"/>
      <c r="O270" s="1076"/>
      <c r="P270" s="1076"/>
      <c r="Q270" s="1076"/>
      <c r="R270" s="1076"/>
      <c r="S270" s="1076"/>
      <c r="T270" s="1076"/>
      <c r="U270" s="1076"/>
      <c r="V270" s="1076"/>
      <c r="W270" s="1076"/>
      <c r="X270" s="1076"/>
      <c r="Y270" s="1076"/>
      <c r="Z270" s="1076"/>
      <c r="AA270" s="1076"/>
      <c r="AB270" s="1076"/>
      <c r="AC270" s="1076"/>
      <c r="AD270" s="1076"/>
      <c r="AE270" s="1076"/>
      <c r="AF270" s="1076"/>
      <c r="AG270" s="1076"/>
      <c r="AH270" s="1076"/>
      <c r="AI270" s="1076"/>
      <c r="AJ270" s="1076"/>
      <c r="AK270" s="1076"/>
      <c r="AL270" s="1076"/>
      <c r="AM270" s="1076"/>
      <c r="AN270" s="1076"/>
      <c r="AO270" s="1076"/>
      <c r="AP270" s="1076"/>
      <c r="AQ270" s="1076"/>
      <c r="AR270" s="1076"/>
      <c r="AS270" s="1076"/>
    </row>
    <row r="271" spans="1:45">
      <c r="A271" s="1076"/>
      <c r="B271" s="1076"/>
      <c r="C271" s="1076"/>
      <c r="D271" s="1076"/>
      <c r="E271" s="1076"/>
      <c r="F271" s="1076"/>
      <c r="G271" s="1076"/>
      <c r="H271" s="1076"/>
      <c r="I271" s="1076"/>
      <c r="J271" s="1076"/>
      <c r="K271" s="1076"/>
      <c r="L271" s="1076"/>
      <c r="M271" s="1076"/>
      <c r="N271" s="1076"/>
      <c r="O271" s="1076"/>
      <c r="P271" s="1076"/>
      <c r="Q271" s="1076"/>
      <c r="R271" s="1076"/>
      <c r="S271" s="1076"/>
      <c r="T271" s="1076"/>
      <c r="U271" s="1076"/>
      <c r="V271" s="1076"/>
      <c r="W271" s="1076"/>
      <c r="X271" s="1076"/>
      <c r="Y271" s="1076"/>
      <c r="Z271" s="1076"/>
      <c r="AA271" s="1076"/>
      <c r="AB271" s="1076"/>
      <c r="AC271" s="1076"/>
      <c r="AD271" s="1076"/>
      <c r="AE271" s="1076"/>
      <c r="AF271" s="1076"/>
      <c r="AG271" s="1076"/>
      <c r="AH271" s="1076"/>
      <c r="AI271" s="1076"/>
      <c r="AJ271" s="1076"/>
      <c r="AK271" s="1076"/>
      <c r="AL271" s="1076"/>
      <c r="AM271" s="1076"/>
      <c r="AN271" s="1076"/>
      <c r="AO271" s="1076"/>
      <c r="AP271" s="1076"/>
      <c r="AQ271" s="1076"/>
      <c r="AR271" s="1076"/>
      <c r="AS271" s="1076"/>
    </row>
    <row r="272" spans="1:45">
      <c r="A272" s="1076"/>
      <c r="B272" s="1076"/>
      <c r="C272" s="1076"/>
      <c r="D272" s="1076"/>
      <c r="E272" s="1076"/>
      <c r="F272" s="1076"/>
      <c r="G272" s="1076"/>
      <c r="H272" s="1076"/>
      <c r="I272" s="1076"/>
      <c r="J272" s="1076"/>
      <c r="K272" s="1076"/>
      <c r="L272" s="1076"/>
      <c r="M272" s="1076"/>
      <c r="N272" s="1076"/>
      <c r="O272" s="1076"/>
      <c r="P272" s="1076"/>
      <c r="Q272" s="1076"/>
      <c r="R272" s="1076"/>
      <c r="S272" s="1076"/>
      <c r="T272" s="1076"/>
      <c r="U272" s="1076"/>
      <c r="V272" s="1076"/>
      <c r="W272" s="1076"/>
      <c r="X272" s="1076"/>
      <c r="Y272" s="1076"/>
      <c r="Z272" s="1076"/>
      <c r="AA272" s="1076"/>
      <c r="AB272" s="1076"/>
      <c r="AC272" s="1076"/>
      <c r="AD272" s="1076"/>
      <c r="AE272" s="1076"/>
      <c r="AF272" s="1076"/>
      <c r="AG272" s="1076"/>
      <c r="AH272" s="1076"/>
      <c r="AI272" s="1076"/>
      <c r="AJ272" s="1076"/>
      <c r="AK272" s="1076"/>
      <c r="AL272" s="1076"/>
      <c r="AM272" s="1076"/>
      <c r="AN272" s="1076"/>
      <c r="AO272" s="1076"/>
      <c r="AP272" s="1076"/>
      <c r="AQ272" s="1076"/>
      <c r="AR272" s="1076"/>
      <c r="AS272" s="1076"/>
    </row>
    <row r="273" spans="1:45">
      <c r="A273" s="1076"/>
      <c r="B273" s="1076"/>
      <c r="C273" s="1076"/>
      <c r="D273" s="1076"/>
      <c r="E273" s="1076"/>
      <c r="F273" s="1076"/>
      <c r="G273" s="1076"/>
      <c r="H273" s="1076"/>
      <c r="I273" s="1076"/>
      <c r="J273" s="1076"/>
      <c r="K273" s="1076"/>
      <c r="L273" s="1076"/>
      <c r="M273" s="1076"/>
      <c r="N273" s="1076"/>
      <c r="O273" s="1076"/>
      <c r="P273" s="1076"/>
      <c r="Q273" s="1076"/>
      <c r="R273" s="1076"/>
      <c r="S273" s="1076"/>
      <c r="T273" s="1076"/>
      <c r="U273" s="1076"/>
      <c r="V273" s="1076"/>
      <c r="W273" s="1076"/>
      <c r="X273" s="1076"/>
      <c r="Y273" s="1076"/>
      <c r="Z273" s="1076"/>
      <c r="AA273" s="1076"/>
      <c r="AB273" s="1076"/>
      <c r="AC273" s="1076"/>
      <c r="AD273" s="1076"/>
      <c r="AE273" s="1076"/>
      <c r="AF273" s="1076"/>
      <c r="AG273" s="1076"/>
      <c r="AH273" s="1076"/>
      <c r="AI273" s="1076"/>
      <c r="AJ273" s="1076"/>
      <c r="AK273" s="1076"/>
      <c r="AL273" s="1076"/>
      <c r="AM273" s="1076"/>
      <c r="AN273" s="1076"/>
      <c r="AO273" s="1076"/>
      <c r="AP273" s="1076"/>
      <c r="AQ273" s="1076"/>
      <c r="AR273" s="1076"/>
      <c r="AS273" s="1076"/>
    </row>
    <row r="274" spans="1:45">
      <c r="A274" s="1076"/>
      <c r="B274" s="1076"/>
      <c r="C274" s="1076"/>
      <c r="D274" s="1076"/>
      <c r="E274" s="1076"/>
      <c r="F274" s="1076"/>
      <c r="G274" s="1076"/>
      <c r="H274" s="1076"/>
      <c r="I274" s="1076"/>
      <c r="J274" s="1076"/>
      <c r="K274" s="1076"/>
      <c r="L274" s="1076"/>
      <c r="M274" s="1076"/>
      <c r="N274" s="1076"/>
      <c r="O274" s="1076"/>
      <c r="P274" s="1076"/>
      <c r="Q274" s="1076"/>
      <c r="R274" s="1076"/>
      <c r="S274" s="1076"/>
      <c r="T274" s="1076"/>
      <c r="U274" s="1076"/>
      <c r="V274" s="1076"/>
      <c r="W274" s="1076"/>
      <c r="X274" s="1076"/>
      <c r="Y274" s="1076"/>
      <c r="Z274" s="1076"/>
      <c r="AA274" s="1076"/>
      <c r="AB274" s="1076"/>
      <c r="AC274" s="1076"/>
      <c r="AD274" s="1076"/>
      <c r="AE274" s="1076"/>
      <c r="AF274" s="1076"/>
      <c r="AG274" s="1076"/>
      <c r="AH274" s="1076"/>
      <c r="AI274" s="1076"/>
      <c r="AJ274" s="1076"/>
      <c r="AK274" s="1076"/>
      <c r="AL274" s="1076"/>
      <c r="AM274" s="1076"/>
      <c r="AN274" s="1076"/>
      <c r="AO274" s="1076"/>
      <c r="AP274" s="1076"/>
      <c r="AQ274" s="1076"/>
      <c r="AR274" s="1076"/>
      <c r="AS274" s="1076"/>
    </row>
    <row r="275" spans="1:45">
      <c r="A275" s="1076"/>
      <c r="B275" s="1076"/>
      <c r="C275" s="1076"/>
      <c r="D275" s="1076"/>
      <c r="E275" s="1076"/>
      <c r="F275" s="1076"/>
      <c r="G275" s="1076"/>
      <c r="H275" s="1076"/>
      <c r="I275" s="1076"/>
      <c r="J275" s="1076"/>
      <c r="K275" s="1076"/>
      <c r="L275" s="1076"/>
      <c r="M275" s="1076"/>
      <c r="N275" s="1076"/>
      <c r="O275" s="1076"/>
      <c r="P275" s="1076"/>
      <c r="Q275" s="1076"/>
      <c r="R275" s="1076"/>
      <c r="S275" s="1076"/>
      <c r="T275" s="1076"/>
      <c r="U275" s="1076"/>
      <c r="V275" s="1076"/>
      <c r="W275" s="1076"/>
      <c r="X275" s="1076"/>
      <c r="Y275" s="1076"/>
      <c r="Z275" s="1076"/>
      <c r="AA275" s="1076"/>
      <c r="AB275" s="1076"/>
      <c r="AC275" s="1076"/>
      <c r="AD275" s="1076"/>
      <c r="AE275" s="1076"/>
      <c r="AF275" s="1076"/>
      <c r="AG275" s="1076"/>
      <c r="AH275" s="1076"/>
      <c r="AI275" s="1076"/>
      <c r="AJ275" s="1076"/>
      <c r="AK275" s="1076"/>
      <c r="AL275" s="1076"/>
      <c r="AM275" s="1076"/>
      <c r="AN275" s="1076"/>
      <c r="AO275" s="1076"/>
      <c r="AP275" s="1076"/>
      <c r="AQ275" s="1076"/>
      <c r="AR275" s="1076"/>
      <c r="AS275" s="1076"/>
    </row>
    <row r="276" spans="1:45">
      <c r="A276" s="1076"/>
      <c r="B276" s="1076"/>
      <c r="C276" s="1076"/>
      <c r="D276" s="1076"/>
      <c r="E276" s="1076"/>
      <c r="F276" s="1076"/>
      <c r="G276" s="1076"/>
      <c r="H276" s="1076"/>
      <c r="I276" s="1076"/>
      <c r="J276" s="1076"/>
      <c r="K276" s="1076"/>
      <c r="L276" s="1076"/>
      <c r="M276" s="1076"/>
      <c r="N276" s="1076"/>
      <c r="O276" s="1076"/>
      <c r="P276" s="1076"/>
      <c r="Q276" s="1076"/>
      <c r="R276" s="1076"/>
      <c r="S276" s="1076"/>
      <c r="T276" s="1076"/>
      <c r="U276" s="1076"/>
      <c r="V276" s="1076"/>
      <c r="W276" s="1076"/>
      <c r="X276" s="1076"/>
      <c r="Y276" s="1076"/>
      <c r="Z276" s="1076"/>
      <c r="AA276" s="1076"/>
      <c r="AB276" s="1076"/>
      <c r="AC276" s="1076"/>
      <c r="AD276" s="1076"/>
      <c r="AE276" s="1076"/>
      <c r="AF276" s="1076"/>
      <c r="AG276" s="1076"/>
      <c r="AH276" s="1076"/>
      <c r="AI276" s="1076"/>
      <c r="AJ276" s="1076"/>
      <c r="AK276" s="1076"/>
      <c r="AL276" s="1076"/>
      <c r="AM276" s="1076"/>
      <c r="AN276" s="1076"/>
      <c r="AO276" s="1076"/>
      <c r="AP276" s="1076"/>
      <c r="AQ276" s="1076"/>
      <c r="AR276" s="1076"/>
      <c r="AS276" s="1076"/>
    </row>
    <row r="277" spans="1:45">
      <c r="A277" s="1076"/>
      <c r="B277" s="1076"/>
      <c r="C277" s="1076"/>
      <c r="D277" s="1076"/>
      <c r="E277" s="1076"/>
      <c r="F277" s="1076"/>
      <c r="G277" s="1076"/>
      <c r="H277" s="1076"/>
      <c r="I277" s="1076"/>
      <c r="J277" s="1076"/>
      <c r="K277" s="1076"/>
      <c r="L277" s="1076"/>
      <c r="M277" s="1076"/>
      <c r="N277" s="1076"/>
      <c r="O277" s="1076"/>
      <c r="P277" s="1076"/>
      <c r="Q277" s="1076"/>
      <c r="R277" s="1076"/>
      <c r="S277" s="1076"/>
      <c r="T277" s="1076"/>
      <c r="U277" s="1076"/>
      <c r="V277" s="1076"/>
      <c r="W277" s="1076"/>
      <c r="X277" s="1076"/>
      <c r="Y277" s="1076"/>
      <c r="Z277" s="1076"/>
      <c r="AA277" s="1076"/>
      <c r="AB277" s="1076"/>
      <c r="AC277" s="1076"/>
      <c r="AD277" s="1076"/>
      <c r="AE277" s="1076"/>
      <c r="AF277" s="1076"/>
      <c r="AG277" s="1076"/>
      <c r="AH277" s="1076"/>
      <c r="AI277" s="1076"/>
      <c r="AJ277" s="1076"/>
      <c r="AK277" s="1076"/>
      <c r="AL277" s="1076"/>
      <c r="AM277" s="1076"/>
      <c r="AN277" s="1076"/>
      <c r="AO277" s="1076"/>
      <c r="AP277" s="1076"/>
      <c r="AQ277" s="1076"/>
      <c r="AR277" s="1076"/>
      <c r="AS277" s="1076"/>
    </row>
    <row r="278" spans="1:45">
      <c r="A278" s="1076"/>
      <c r="B278" s="1076"/>
      <c r="C278" s="1076"/>
      <c r="D278" s="1076"/>
      <c r="E278" s="1076"/>
      <c r="F278" s="1076"/>
      <c r="G278" s="1076"/>
      <c r="H278" s="1076"/>
      <c r="I278" s="1076"/>
      <c r="J278" s="1076"/>
      <c r="K278" s="1076"/>
      <c r="L278" s="1076"/>
      <c r="M278" s="1076"/>
      <c r="N278" s="1076"/>
      <c r="O278" s="1076"/>
      <c r="P278" s="1076"/>
      <c r="Q278" s="1076"/>
      <c r="R278" s="1076"/>
      <c r="S278" s="1076"/>
      <c r="T278" s="1076"/>
      <c r="U278" s="1076"/>
      <c r="V278" s="1076"/>
      <c r="W278" s="1076"/>
      <c r="X278" s="1076"/>
      <c r="Y278" s="1076"/>
      <c r="Z278" s="1076"/>
      <c r="AA278" s="1076"/>
      <c r="AB278" s="1076"/>
      <c r="AC278" s="1076"/>
      <c r="AD278" s="1076"/>
      <c r="AE278" s="1076"/>
      <c r="AF278" s="1076"/>
      <c r="AG278" s="1076"/>
      <c r="AH278" s="1076"/>
      <c r="AI278" s="1076"/>
      <c r="AJ278" s="1076"/>
      <c r="AK278" s="1076"/>
      <c r="AL278" s="1076"/>
      <c r="AM278" s="1076"/>
      <c r="AN278" s="1076"/>
      <c r="AO278" s="1076"/>
      <c r="AP278" s="1076"/>
      <c r="AQ278" s="1076"/>
      <c r="AR278" s="1076"/>
      <c r="AS278" s="1076"/>
    </row>
    <row r="279" spans="1:45">
      <c r="A279" s="1076"/>
      <c r="B279" s="1076"/>
      <c r="C279" s="1076"/>
      <c r="D279" s="1076"/>
      <c r="E279" s="1076"/>
      <c r="F279" s="1076"/>
      <c r="G279" s="1076"/>
      <c r="H279" s="1076"/>
      <c r="I279" s="1076"/>
      <c r="J279" s="1076"/>
      <c r="K279" s="1076"/>
      <c r="L279" s="1076"/>
      <c r="M279" s="1076"/>
      <c r="N279" s="1076"/>
      <c r="O279" s="1076"/>
      <c r="P279" s="1076"/>
      <c r="Q279" s="1076"/>
      <c r="R279" s="1076"/>
      <c r="S279" s="1076"/>
      <c r="T279" s="1076"/>
      <c r="U279" s="1076"/>
      <c r="V279" s="1076"/>
      <c r="W279" s="1076"/>
      <c r="X279" s="1076"/>
      <c r="Y279" s="1076"/>
      <c r="Z279" s="1076"/>
      <c r="AA279" s="1076"/>
      <c r="AB279" s="1076"/>
      <c r="AC279" s="1076"/>
      <c r="AD279" s="1076"/>
      <c r="AE279" s="1076"/>
      <c r="AF279" s="1076"/>
      <c r="AG279" s="1076"/>
      <c r="AH279" s="1076"/>
      <c r="AI279" s="1076"/>
      <c r="AJ279" s="1076"/>
      <c r="AK279" s="1076"/>
      <c r="AL279" s="1076"/>
      <c r="AM279" s="1076"/>
      <c r="AN279" s="1076"/>
      <c r="AO279" s="1076"/>
      <c r="AP279" s="1076"/>
      <c r="AQ279" s="1076"/>
      <c r="AR279" s="1076"/>
      <c r="AS279" s="1076"/>
    </row>
    <row r="280" spans="1:45">
      <c r="A280" s="1076"/>
      <c r="B280" s="1076"/>
      <c r="C280" s="1076"/>
      <c r="D280" s="1076"/>
      <c r="E280" s="1076"/>
      <c r="F280" s="1076"/>
      <c r="G280" s="1076"/>
      <c r="H280" s="1076"/>
      <c r="I280" s="1076"/>
      <c r="J280" s="1076"/>
      <c r="K280" s="1076"/>
      <c r="L280" s="1076"/>
      <c r="M280" s="1076"/>
      <c r="N280" s="1076"/>
      <c r="O280" s="1076"/>
      <c r="P280" s="1076"/>
      <c r="Q280" s="1076"/>
      <c r="R280" s="1076"/>
      <c r="S280" s="1076"/>
      <c r="T280" s="1076"/>
      <c r="U280" s="1076"/>
      <c r="V280" s="1076"/>
      <c r="W280" s="1076"/>
      <c r="X280" s="1076"/>
      <c r="Y280" s="1076"/>
      <c r="Z280" s="1076"/>
      <c r="AA280" s="1076"/>
      <c r="AB280" s="1076"/>
      <c r="AC280" s="1076"/>
      <c r="AD280" s="1076"/>
      <c r="AE280" s="1076"/>
      <c r="AF280" s="1076"/>
      <c r="AG280" s="1076"/>
      <c r="AH280" s="1076"/>
      <c r="AI280" s="1076"/>
      <c r="AJ280" s="1076"/>
      <c r="AK280" s="1076"/>
      <c r="AL280" s="1076"/>
      <c r="AM280" s="1076"/>
      <c r="AN280" s="1076"/>
      <c r="AO280" s="1076"/>
      <c r="AP280" s="1076"/>
      <c r="AQ280" s="1076"/>
      <c r="AR280" s="1076"/>
      <c r="AS280" s="1076"/>
    </row>
    <row r="281" spans="1:45">
      <c r="A281" s="1076"/>
      <c r="B281" s="1076"/>
      <c r="C281" s="1076"/>
      <c r="D281" s="1076"/>
      <c r="E281" s="1076"/>
      <c r="F281" s="1076"/>
      <c r="G281" s="1076"/>
      <c r="H281" s="1076"/>
      <c r="I281" s="1076"/>
      <c r="J281" s="1076"/>
      <c r="K281" s="1076"/>
      <c r="L281" s="1076"/>
      <c r="M281" s="1076"/>
      <c r="N281" s="1076"/>
      <c r="O281" s="1076"/>
      <c r="P281" s="1076"/>
      <c r="Q281" s="1076"/>
      <c r="R281" s="1076"/>
      <c r="S281" s="1076"/>
      <c r="T281" s="1076"/>
      <c r="U281" s="1076"/>
      <c r="V281" s="1076"/>
      <c r="W281" s="1076"/>
      <c r="X281" s="1076"/>
      <c r="Y281" s="1076"/>
      <c r="Z281" s="1076"/>
      <c r="AA281" s="1076"/>
      <c r="AB281" s="1076"/>
      <c r="AC281" s="1076"/>
      <c r="AD281" s="1076"/>
      <c r="AE281" s="1076"/>
      <c r="AF281" s="1076"/>
      <c r="AG281" s="1076"/>
      <c r="AH281" s="1076"/>
      <c r="AI281" s="1076"/>
      <c r="AJ281" s="1076"/>
      <c r="AK281" s="1076"/>
      <c r="AL281" s="1076"/>
      <c r="AM281" s="1076"/>
      <c r="AN281" s="1076"/>
      <c r="AO281" s="1076"/>
      <c r="AP281" s="1076"/>
      <c r="AQ281" s="1076"/>
      <c r="AR281" s="1076"/>
      <c r="AS281" s="1076"/>
    </row>
    <row r="282" spans="1:45">
      <c r="A282" s="1076"/>
      <c r="B282" s="1076"/>
      <c r="C282" s="1076"/>
      <c r="D282" s="1076"/>
      <c r="E282" s="1076"/>
      <c r="F282" s="1076"/>
      <c r="G282" s="1076"/>
      <c r="H282" s="1076"/>
      <c r="I282" s="1076"/>
      <c r="J282" s="1076"/>
      <c r="K282" s="1076"/>
      <c r="L282" s="1076"/>
      <c r="M282" s="1076"/>
      <c r="N282" s="1076"/>
      <c r="O282" s="1076"/>
      <c r="P282" s="1076"/>
      <c r="Q282" s="1076"/>
      <c r="R282" s="1076"/>
      <c r="S282" s="1076"/>
      <c r="T282" s="1076"/>
      <c r="U282" s="1076"/>
      <c r="V282" s="1076"/>
      <c r="W282" s="1076"/>
      <c r="X282" s="1076"/>
      <c r="Y282" s="1076"/>
      <c r="Z282" s="1076"/>
      <c r="AA282" s="1076"/>
      <c r="AB282" s="1076"/>
      <c r="AC282" s="1076"/>
      <c r="AD282" s="1076"/>
      <c r="AE282" s="1076"/>
      <c r="AF282" s="1076"/>
      <c r="AG282" s="1076"/>
      <c r="AH282" s="1076"/>
      <c r="AI282" s="1076"/>
      <c r="AJ282" s="1076"/>
      <c r="AK282" s="1076"/>
      <c r="AL282" s="1076"/>
      <c r="AM282" s="1076"/>
      <c r="AN282" s="1076"/>
      <c r="AO282" s="1076"/>
      <c r="AP282" s="1076"/>
      <c r="AQ282" s="1076"/>
      <c r="AR282" s="1076"/>
      <c r="AS282" s="1076"/>
    </row>
    <row r="283" spans="1:45">
      <c r="A283" s="1076"/>
      <c r="B283" s="1076"/>
      <c r="C283" s="1076"/>
      <c r="D283" s="1076"/>
      <c r="E283" s="1076"/>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1076"/>
      <c r="AF283" s="1076"/>
      <c r="AG283" s="1076"/>
      <c r="AH283" s="1076"/>
      <c r="AI283" s="1076"/>
      <c r="AJ283" s="1076"/>
      <c r="AK283" s="1076"/>
      <c r="AL283" s="1076"/>
      <c r="AM283" s="1076"/>
      <c r="AN283" s="1076"/>
      <c r="AO283" s="1076"/>
      <c r="AP283" s="1076"/>
      <c r="AQ283" s="1076"/>
      <c r="AR283" s="1076"/>
      <c r="AS283" s="1076"/>
    </row>
    <row r="284" spans="1:45">
      <c r="A284" s="1076"/>
      <c r="B284" s="1076"/>
      <c r="C284" s="1076"/>
      <c r="D284" s="1076"/>
      <c r="E284" s="1076"/>
      <c r="F284" s="1076"/>
      <c r="G284" s="1076"/>
      <c r="H284" s="1076"/>
      <c r="I284" s="1076"/>
      <c r="J284" s="1076"/>
      <c r="K284" s="1076"/>
      <c r="L284" s="1076"/>
      <c r="M284" s="1076"/>
      <c r="N284" s="1076"/>
      <c r="O284" s="1076"/>
      <c r="P284" s="1076"/>
      <c r="Q284" s="1076"/>
      <c r="R284" s="1076"/>
      <c r="S284" s="1076"/>
      <c r="T284" s="1076"/>
      <c r="U284" s="1076"/>
      <c r="V284" s="1076"/>
      <c r="W284" s="1076"/>
      <c r="X284" s="1076"/>
      <c r="Y284" s="1076"/>
      <c r="Z284" s="1076"/>
      <c r="AA284" s="1076"/>
      <c r="AB284" s="1076"/>
      <c r="AC284" s="1076"/>
      <c r="AD284" s="1076"/>
      <c r="AE284" s="1076"/>
      <c r="AF284" s="1076"/>
      <c r="AG284" s="1076"/>
      <c r="AH284" s="1076"/>
      <c r="AI284" s="1076"/>
      <c r="AJ284" s="1076"/>
      <c r="AK284" s="1076"/>
      <c r="AL284" s="1076"/>
      <c r="AM284" s="1076"/>
      <c r="AN284" s="1076"/>
      <c r="AO284" s="1076"/>
      <c r="AP284" s="1076"/>
      <c r="AQ284" s="1076"/>
      <c r="AR284" s="1076"/>
      <c r="AS284" s="1076"/>
    </row>
    <row r="285" spans="1:45">
      <c r="A285" s="1076"/>
      <c r="B285" s="1076"/>
      <c r="C285" s="1076"/>
      <c r="D285" s="1076"/>
      <c r="E285" s="1076"/>
      <c r="F285" s="1076"/>
      <c r="G285" s="1076"/>
      <c r="H285" s="1076"/>
      <c r="I285" s="1076"/>
      <c r="J285" s="1076"/>
      <c r="K285" s="1076"/>
      <c r="L285" s="1076"/>
      <c r="M285" s="1076"/>
      <c r="N285" s="1076"/>
      <c r="O285" s="1076"/>
      <c r="P285" s="1076"/>
      <c r="Q285" s="1076"/>
      <c r="R285" s="1076"/>
      <c r="S285" s="1076"/>
      <c r="T285" s="1076"/>
      <c r="U285" s="1076"/>
      <c r="V285" s="1076"/>
      <c r="W285" s="1076"/>
      <c r="X285" s="1076"/>
      <c r="Y285" s="1076"/>
      <c r="Z285" s="1076"/>
      <c r="AA285" s="1076"/>
      <c r="AB285" s="1076"/>
      <c r="AC285" s="1076"/>
      <c r="AD285" s="1076"/>
      <c r="AE285" s="1076"/>
      <c r="AF285" s="1076"/>
      <c r="AG285" s="1076"/>
      <c r="AH285" s="1076"/>
      <c r="AI285" s="1076"/>
      <c r="AJ285" s="1076"/>
      <c r="AK285" s="1076"/>
      <c r="AL285" s="1076"/>
      <c r="AM285" s="1076"/>
      <c r="AN285" s="1076"/>
      <c r="AO285" s="1076"/>
      <c r="AP285" s="1076"/>
      <c r="AQ285" s="1076"/>
      <c r="AR285" s="1076"/>
      <c r="AS285" s="1076"/>
    </row>
    <row r="286" spans="1:45">
      <c r="A286" s="1076"/>
      <c r="B286" s="1076"/>
      <c r="C286" s="1076"/>
      <c r="D286" s="1076"/>
      <c r="E286" s="1076"/>
      <c r="F286" s="1076"/>
      <c r="G286" s="1076"/>
      <c r="H286" s="1076"/>
      <c r="I286" s="1076"/>
      <c r="J286" s="1076"/>
      <c r="K286" s="1076"/>
      <c r="L286" s="1076"/>
      <c r="M286" s="1076"/>
      <c r="N286" s="1076"/>
      <c r="O286" s="1076"/>
      <c r="P286" s="1076"/>
      <c r="Q286" s="1076"/>
      <c r="R286" s="1076"/>
      <c r="S286" s="1076"/>
      <c r="T286" s="1076"/>
      <c r="U286" s="1076"/>
      <c r="V286" s="1076"/>
      <c r="W286" s="1076"/>
      <c r="X286" s="1076"/>
      <c r="Y286" s="1076"/>
      <c r="Z286" s="1076"/>
      <c r="AA286" s="1076"/>
      <c r="AB286" s="1076"/>
      <c r="AC286" s="1076"/>
      <c r="AD286" s="1076"/>
      <c r="AE286" s="1076"/>
      <c r="AF286" s="1076"/>
      <c r="AG286" s="1076"/>
      <c r="AH286" s="1076"/>
      <c r="AI286" s="1076"/>
      <c r="AJ286" s="1076"/>
      <c r="AK286" s="1076"/>
      <c r="AL286" s="1076"/>
      <c r="AM286" s="1076"/>
      <c r="AN286" s="1076"/>
      <c r="AO286" s="1076"/>
      <c r="AP286" s="1076"/>
      <c r="AQ286" s="1076"/>
      <c r="AR286" s="1076"/>
      <c r="AS286" s="1076"/>
    </row>
    <row r="287" spans="1:45">
      <c r="A287" s="1076"/>
      <c r="B287" s="1076"/>
      <c r="C287" s="1076"/>
      <c r="D287" s="1076"/>
      <c r="E287" s="1076"/>
      <c r="F287" s="1076"/>
      <c r="G287" s="1076"/>
      <c r="H287" s="1076"/>
      <c r="I287" s="1076"/>
      <c r="J287" s="1076"/>
      <c r="K287" s="1076"/>
      <c r="L287" s="1076"/>
      <c r="M287" s="1076"/>
      <c r="N287" s="1076"/>
      <c r="O287" s="1076"/>
      <c r="P287" s="1076"/>
      <c r="Q287" s="1076"/>
      <c r="R287" s="1076"/>
      <c r="S287" s="1076"/>
      <c r="T287" s="1076"/>
      <c r="U287" s="1076"/>
      <c r="V287" s="1076"/>
      <c r="W287" s="1076"/>
      <c r="X287" s="1076"/>
      <c r="Y287" s="1076"/>
      <c r="Z287" s="1076"/>
      <c r="AA287" s="1076"/>
      <c r="AB287" s="1076"/>
      <c r="AC287" s="1076"/>
      <c r="AD287" s="1076"/>
      <c r="AE287" s="1076"/>
      <c r="AF287" s="1076"/>
      <c r="AG287" s="1076"/>
      <c r="AH287" s="1076"/>
      <c r="AI287" s="1076"/>
      <c r="AJ287" s="1076"/>
      <c r="AK287" s="1076"/>
      <c r="AL287" s="1076"/>
      <c r="AM287" s="1076"/>
      <c r="AN287" s="1076"/>
      <c r="AO287" s="1076"/>
      <c r="AP287" s="1076"/>
      <c r="AQ287" s="1076"/>
      <c r="AR287" s="1076"/>
      <c r="AS287" s="1076"/>
    </row>
    <row r="288" spans="1:45">
      <c r="A288" s="1076"/>
      <c r="B288" s="1076"/>
      <c r="C288" s="1076"/>
      <c r="D288" s="1076"/>
      <c r="E288" s="1076"/>
      <c r="F288" s="1076"/>
      <c r="G288" s="1076"/>
      <c r="H288" s="1076"/>
      <c r="I288" s="1076"/>
      <c r="J288" s="1076"/>
      <c r="K288" s="1076"/>
      <c r="L288" s="1076"/>
      <c r="M288" s="1076"/>
      <c r="N288" s="1076"/>
      <c r="O288" s="1076"/>
      <c r="P288" s="1076"/>
      <c r="Q288" s="1076"/>
      <c r="R288" s="1076"/>
      <c r="S288" s="1076"/>
      <c r="T288" s="1076"/>
      <c r="U288" s="1076"/>
      <c r="V288" s="1076"/>
      <c r="W288" s="1076"/>
      <c r="X288" s="1076"/>
      <c r="Y288" s="1076"/>
      <c r="Z288" s="1076"/>
      <c r="AA288" s="1076"/>
      <c r="AB288" s="1076"/>
      <c r="AC288" s="1076"/>
      <c r="AD288" s="1076"/>
      <c r="AE288" s="1076"/>
      <c r="AF288" s="1076"/>
      <c r="AG288" s="1076"/>
      <c r="AH288" s="1076"/>
      <c r="AI288" s="1076"/>
      <c r="AJ288" s="1076"/>
      <c r="AK288" s="1076"/>
      <c r="AL288" s="1076"/>
      <c r="AM288" s="1076"/>
      <c r="AN288" s="1076"/>
      <c r="AO288" s="1076"/>
      <c r="AP288" s="1076"/>
      <c r="AQ288" s="1076"/>
      <c r="AR288" s="1076"/>
      <c r="AS288" s="1076"/>
    </row>
    <row r="289" spans="1:45">
      <c r="A289" s="1076"/>
      <c r="B289" s="1076"/>
      <c r="C289" s="1076"/>
      <c r="D289" s="1076"/>
      <c r="E289" s="1076"/>
      <c r="F289" s="1076"/>
      <c r="G289" s="1076"/>
      <c r="H289" s="1076"/>
      <c r="I289" s="1076"/>
      <c r="J289" s="1076"/>
      <c r="K289" s="1076"/>
      <c r="L289" s="1076"/>
      <c r="M289" s="1076"/>
      <c r="N289" s="1076"/>
      <c r="O289" s="1076"/>
      <c r="P289" s="1076"/>
      <c r="Q289" s="1076"/>
      <c r="R289" s="1076"/>
      <c r="S289" s="1076"/>
      <c r="T289" s="1076"/>
      <c r="U289" s="1076"/>
      <c r="V289" s="1076"/>
      <c r="W289" s="1076"/>
      <c r="X289" s="1076"/>
      <c r="Y289" s="1076"/>
      <c r="Z289" s="1076"/>
      <c r="AA289" s="1076"/>
      <c r="AB289" s="1076"/>
      <c r="AC289" s="1076"/>
      <c r="AD289" s="1076"/>
      <c r="AE289" s="1076"/>
      <c r="AF289" s="1076"/>
      <c r="AG289" s="1076"/>
      <c r="AH289" s="1076"/>
      <c r="AI289" s="1076"/>
      <c r="AJ289" s="1076"/>
      <c r="AK289" s="1076"/>
      <c r="AL289" s="1076"/>
      <c r="AM289" s="1076"/>
      <c r="AN289" s="1076"/>
      <c r="AO289" s="1076"/>
      <c r="AP289" s="1076"/>
      <c r="AQ289" s="1076"/>
      <c r="AR289" s="1076"/>
      <c r="AS289" s="1076"/>
    </row>
    <row r="290" spans="1:45">
      <c r="A290" s="1076"/>
      <c r="B290" s="1076"/>
      <c r="C290" s="1076"/>
      <c r="D290" s="1076"/>
      <c r="E290" s="1076"/>
      <c r="F290" s="1076"/>
      <c r="G290" s="1076"/>
      <c r="H290" s="1076"/>
      <c r="I290" s="1076"/>
      <c r="J290" s="1076"/>
      <c r="K290" s="1076"/>
      <c r="L290" s="1076"/>
      <c r="M290" s="1076"/>
      <c r="N290" s="1076"/>
      <c r="O290" s="1076"/>
      <c r="P290" s="1076"/>
      <c r="Q290" s="1076"/>
      <c r="R290" s="1076"/>
      <c r="S290" s="1076"/>
      <c r="T290" s="1076"/>
      <c r="U290" s="1076"/>
      <c r="V290" s="1076"/>
      <c r="W290" s="1076"/>
      <c r="X290" s="1076"/>
      <c r="Y290" s="1076"/>
      <c r="Z290" s="1076"/>
      <c r="AA290" s="1076"/>
      <c r="AB290" s="1076"/>
      <c r="AC290" s="1076"/>
      <c r="AD290" s="1076"/>
      <c r="AE290" s="1076"/>
      <c r="AF290" s="1076"/>
      <c r="AG290" s="1076"/>
      <c r="AH290" s="1076"/>
      <c r="AI290" s="1076"/>
      <c r="AJ290" s="1076"/>
      <c r="AK290" s="1076"/>
      <c r="AL290" s="1076"/>
      <c r="AM290" s="1076"/>
      <c r="AN290" s="1076"/>
      <c r="AO290" s="1076"/>
      <c r="AP290" s="1076"/>
      <c r="AQ290" s="1076"/>
      <c r="AR290" s="1076"/>
      <c r="AS290" s="1076"/>
    </row>
    <row r="291" spans="1:45">
      <c r="A291" s="1076"/>
      <c r="B291" s="1076"/>
      <c r="C291" s="1076"/>
      <c r="D291" s="1076"/>
      <c r="E291" s="1076"/>
      <c r="F291" s="1076"/>
      <c r="G291" s="1076"/>
      <c r="H291" s="1076"/>
      <c r="I291" s="1076"/>
      <c r="J291" s="1076"/>
      <c r="K291" s="1076"/>
      <c r="L291" s="1076"/>
      <c r="M291" s="1076"/>
      <c r="N291" s="1076"/>
      <c r="O291" s="1076"/>
      <c r="P291" s="1076"/>
      <c r="Q291" s="1076"/>
      <c r="R291" s="1076"/>
      <c r="S291" s="1076"/>
      <c r="T291" s="1076"/>
      <c r="U291" s="1076"/>
      <c r="V291" s="1076"/>
      <c r="W291" s="1076"/>
      <c r="X291" s="1076"/>
      <c r="Y291" s="1076"/>
      <c r="Z291" s="1076"/>
      <c r="AA291" s="1076"/>
      <c r="AB291" s="1076"/>
      <c r="AC291" s="1076"/>
      <c r="AD291" s="1076"/>
      <c r="AE291" s="1076"/>
      <c r="AF291" s="1076"/>
      <c r="AG291" s="1076"/>
      <c r="AH291" s="1076"/>
      <c r="AI291" s="1076"/>
      <c r="AJ291" s="1076"/>
      <c r="AK291" s="1076"/>
      <c r="AL291" s="1076"/>
      <c r="AM291" s="1076"/>
      <c r="AN291" s="1076"/>
      <c r="AO291" s="1076"/>
      <c r="AP291" s="1076"/>
      <c r="AQ291" s="1076"/>
      <c r="AR291" s="1076"/>
      <c r="AS291" s="1076"/>
    </row>
    <row r="292" spans="1:45">
      <c r="A292" s="1076"/>
      <c r="B292" s="1076"/>
      <c r="C292" s="1076"/>
      <c r="D292" s="1076"/>
      <c r="E292" s="1076"/>
      <c r="F292" s="1076"/>
      <c r="G292" s="1076"/>
      <c r="H292" s="1076"/>
      <c r="I292" s="1076"/>
      <c r="J292" s="1076"/>
      <c r="K292" s="1076"/>
      <c r="L292" s="1076"/>
      <c r="M292" s="1076"/>
      <c r="N292" s="1076"/>
      <c r="O292" s="1076"/>
      <c r="P292" s="1076"/>
      <c r="Q292" s="1076"/>
      <c r="R292" s="1076"/>
      <c r="S292" s="1076"/>
      <c r="T292" s="1076"/>
      <c r="U292" s="1076"/>
      <c r="V292" s="1076"/>
      <c r="W292" s="1076"/>
      <c r="X292" s="1076"/>
      <c r="Y292" s="1076"/>
      <c r="Z292" s="1076"/>
      <c r="AA292" s="1076"/>
      <c r="AB292" s="1076"/>
      <c r="AC292" s="1076"/>
      <c r="AD292" s="1076"/>
      <c r="AE292" s="1076"/>
      <c r="AF292" s="1076"/>
      <c r="AG292" s="1076"/>
      <c r="AH292" s="1076"/>
      <c r="AI292" s="1076"/>
      <c r="AJ292" s="1076"/>
      <c r="AK292" s="1076"/>
      <c r="AL292" s="1076"/>
      <c r="AM292" s="1076"/>
      <c r="AN292" s="1076"/>
      <c r="AO292" s="1076"/>
      <c r="AP292" s="1076"/>
      <c r="AQ292" s="1076"/>
      <c r="AR292" s="1076"/>
      <c r="AS292" s="1076"/>
    </row>
    <row r="293" spans="1:45">
      <c r="A293" s="1076"/>
      <c r="B293" s="1076"/>
      <c r="C293" s="1076"/>
      <c r="D293" s="1076"/>
      <c r="E293" s="1076"/>
      <c r="F293" s="1076"/>
      <c r="G293" s="1076"/>
      <c r="H293" s="1076"/>
      <c r="I293" s="1076"/>
      <c r="J293" s="1076"/>
      <c r="K293" s="1076"/>
      <c r="L293" s="1076"/>
      <c r="M293" s="1076"/>
      <c r="N293" s="1076"/>
      <c r="O293" s="1076"/>
      <c r="P293" s="1076"/>
      <c r="Q293" s="1076"/>
      <c r="R293" s="1076"/>
      <c r="S293" s="1076"/>
      <c r="T293" s="1076"/>
      <c r="U293" s="1076"/>
      <c r="V293" s="1076"/>
      <c r="W293" s="1076"/>
      <c r="X293" s="1076"/>
      <c r="Y293" s="1076"/>
      <c r="Z293" s="1076"/>
      <c r="AA293" s="1076"/>
      <c r="AB293" s="1076"/>
      <c r="AC293" s="1076"/>
      <c r="AD293" s="1076"/>
      <c r="AE293" s="1076"/>
      <c r="AF293" s="1076"/>
      <c r="AG293" s="1076"/>
      <c r="AH293" s="1076"/>
      <c r="AI293" s="1076"/>
      <c r="AJ293" s="1076"/>
      <c r="AK293" s="1076"/>
      <c r="AL293" s="1076"/>
      <c r="AM293" s="1076"/>
      <c r="AN293" s="1076"/>
      <c r="AO293" s="1076"/>
      <c r="AP293" s="1076"/>
      <c r="AQ293" s="1076"/>
      <c r="AR293" s="1076"/>
      <c r="AS293" s="1076"/>
    </row>
    <row r="294" spans="1:45">
      <c r="A294" s="1076"/>
      <c r="B294" s="1076"/>
      <c r="C294" s="1076"/>
      <c r="D294" s="1076"/>
      <c r="E294" s="1076"/>
      <c r="F294" s="1076"/>
      <c r="G294" s="1076"/>
      <c r="H294" s="1076"/>
      <c r="I294" s="1076"/>
      <c r="J294" s="1076"/>
      <c r="K294" s="1076"/>
      <c r="L294" s="1076"/>
      <c r="M294" s="1076"/>
      <c r="N294" s="1076"/>
      <c r="O294" s="1076"/>
      <c r="P294" s="1076"/>
      <c r="Q294" s="1076"/>
      <c r="R294" s="1076"/>
      <c r="S294" s="1076"/>
      <c r="T294" s="1076"/>
      <c r="U294" s="1076"/>
      <c r="V294" s="1076"/>
      <c r="W294" s="1076"/>
      <c r="X294" s="1076"/>
      <c r="Y294" s="1076"/>
      <c r="Z294" s="1076"/>
      <c r="AA294" s="1076"/>
      <c r="AB294" s="1076"/>
      <c r="AC294" s="1076"/>
      <c r="AD294" s="1076"/>
      <c r="AE294" s="1076"/>
      <c r="AF294" s="1076"/>
      <c r="AG294" s="1076"/>
      <c r="AH294" s="1076"/>
      <c r="AI294" s="1076"/>
      <c r="AJ294" s="1076"/>
      <c r="AK294" s="1076"/>
      <c r="AL294" s="1076"/>
      <c r="AM294" s="1076"/>
      <c r="AN294" s="1076"/>
      <c r="AO294" s="1076"/>
      <c r="AP294" s="1076"/>
      <c r="AQ294" s="1076"/>
      <c r="AR294" s="1076"/>
      <c r="AS294" s="1076"/>
    </row>
    <row r="295" spans="1:45">
      <c r="A295" s="1076"/>
      <c r="B295" s="1076"/>
      <c r="C295" s="1076"/>
      <c r="D295" s="1076"/>
      <c r="E295" s="1076"/>
      <c r="F295" s="1076"/>
      <c r="G295" s="1076"/>
      <c r="H295" s="1076"/>
      <c r="I295" s="1076"/>
      <c r="J295" s="1076"/>
      <c r="K295" s="1076"/>
      <c r="L295" s="1076"/>
      <c r="M295" s="1076"/>
      <c r="N295" s="1076"/>
      <c r="O295" s="1076"/>
      <c r="P295" s="1076"/>
      <c r="Q295" s="1076"/>
      <c r="R295" s="1076"/>
      <c r="S295" s="1076"/>
      <c r="T295" s="1076"/>
      <c r="U295" s="1076"/>
      <c r="V295" s="1076"/>
      <c r="W295" s="1076"/>
      <c r="X295" s="1076"/>
      <c r="Y295" s="1076"/>
      <c r="Z295" s="1076"/>
      <c r="AA295" s="1076"/>
      <c r="AB295" s="1076"/>
      <c r="AC295" s="1076"/>
      <c r="AD295" s="1076"/>
      <c r="AE295" s="1076"/>
      <c r="AF295" s="1076"/>
      <c r="AG295" s="1076"/>
      <c r="AH295" s="1076"/>
      <c r="AI295" s="1076"/>
      <c r="AJ295" s="1076"/>
      <c r="AK295" s="1076"/>
      <c r="AL295" s="1076"/>
      <c r="AM295" s="1076"/>
      <c r="AN295" s="1076"/>
      <c r="AO295" s="1076"/>
      <c r="AP295" s="1076"/>
      <c r="AQ295" s="1076"/>
      <c r="AR295" s="1076"/>
      <c r="AS295" s="1076"/>
    </row>
    <row r="296" spans="1:45">
      <c r="B296" s="1087"/>
    </row>
    <row r="297" spans="1:45">
      <c r="B297" s="1087"/>
    </row>
    <row r="298" spans="1:45">
      <c r="B298" s="1087"/>
    </row>
    <row r="299" spans="1:45">
      <c r="B299" s="1087"/>
    </row>
    <row r="300" spans="1:45">
      <c r="B300" s="1087"/>
    </row>
    <row r="301" spans="1:45">
      <c r="B301" s="1087"/>
    </row>
    <row r="302" spans="1:45">
      <c r="B302" s="1087"/>
    </row>
    <row r="303" spans="1:45">
      <c r="B303" s="1087"/>
    </row>
  </sheetData>
  <mergeCells count="32">
    <mergeCell ref="E16:I16"/>
    <mergeCell ref="K16:O16"/>
    <mergeCell ref="Q16:U16"/>
    <mergeCell ref="B3:T3"/>
    <mergeCell ref="D14:U14"/>
    <mergeCell ref="E15:I15"/>
    <mergeCell ref="K15:O15"/>
    <mergeCell ref="Q15:U15"/>
    <mergeCell ref="AJ49:AO49"/>
    <mergeCell ref="F17:I17"/>
    <mergeCell ref="L17:O17"/>
    <mergeCell ref="R17:U17"/>
    <mergeCell ref="B47:C47"/>
    <mergeCell ref="E48:U48"/>
    <mergeCell ref="X48:AO48"/>
    <mergeCell ref="E49:I49"/>
    <mergeCell ref="K49:O49"/>
    <mergeCell ref="Q49:V49"/>
    <mergeCell ref="X49:AB49"/>
    <mergeCell ref="AD49:AH49"/>
    <mergeCell ref="AE51:AH51"/>
    <mergeCell ref="AK51:AN51"/>
    <mergeCell ref="E50:I50"/>
    <mergeCell ref="K50:O50"/>
    <mergeCell ref="Q50:U50"/>
    <mergeCell ref="X50:AB50"/>
    <mergeCell ref="AD50:AH50"/>
    <mergeCell ref="AJ50:AN50"/>
    <mergeCell ref="F51:I51"/>
    <mergeCell ref="L51:O51"/>
    <mergeCell ref="R51:U51"/>
    <mergeCell ref="Y51:AB51"/>
  </mergeCells>
  <hyperlinks>
    <hyperlink ref="B3" location="Contents!A1" display="Back to index page" xr:uid="{338F2799-B507-43BD-ADA7-05E1FB6D4B4C}"/>
    <hyperlink ref="B3:T3" location="CONTENTS!A1" display="Back to contents page" xr:uid="{E00321F2-B7AD-48A9-B8A6-E114F043AFFD}"/>
  </hyperlinks>
  <pageMargins left="0.7" right="0.7" top="0.75" bottom="0.75" header="0.3" footer="0.3"/>
  <pageSetup fitToWidth="0"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384E-978D-4865-B31B-EC4F3F17AB7F}">
  <sheetPr>
    <tabColor rgb="FF007272"/>
  </sheetPr>
  <dimension ref="A2:T31"/>
  <sheetViews>
    <sheetView showGridLines="0" showRowColHeaders="0" zoomScaleNormal="100" workbookViewId="0"/>
  </sheetViews>
  <sheetFormatPr baseColWidth="10" defaultColWidth="8.85546875" defaultRowHeight="11.25" customHeight="1"/>
  <cols>
    <col min="1" max="1" width="2.5703125" style="354" customWidth="1"/>
    <col min="2" max="2" width="3.5703125" style="354" customWidth="1"/>
    <col min="3" max="3" width="37.140625" style="354" customWidth="1"/>
    <col min="4" max="4" width="50.5703125" style="354" customWidth="1"/>
    <col min="5" max="7" width="24.42578125" style="354" customWidth="1"/>
    <col min="8" max="8" width="68.5703125" style="354" customWidth="1"/>
    <col min="9" max="16384" width="8.85546875" style="354"/>
  </cols>
  <sheetData>
    <row r="2" spans="1:20" ht="5.25" customHeight="1"/>
    <row r="3" spans="1:20" ht="12.75" customHeight="1">
      <c r="B3" s="2373" t="s">
        <v>280</v>
      </c>
      <c r="C3" s="2373"/>
      <c r="D3" s="2373"/>
      <c r="E3" s="2373"/>
      <c r="F3" s="2373"/>
      <c r="G3" s="2373"/>
      <c r="H3" s="2373"/>
      <c r="I3" s="2373"/>
      <c r="J3" s="2373"/>
      <c r="K3" s="2373"/>
      <c r="L3" s="2373"/>
      <c r="M3" s="2373"/>
      <c r="N3" s="2373"/>
      <c r="O3" s="2373"/>
      <c r="P3" s="2373"/>
      <c r="Q3" s="2373"/>
      <c r="R3" s="2373"/>
      <c r="S3" s="2373"/>
      <c r="T3" s="2373"/>
    </row>
    <row r="4" spans="1:20" ht="5.25" customHeight="1"/>
    <row r="5" spans="1:20" s="1041" customFormat="1" ht="15.75" customHeight="1">
      <c r="A5" s="7"/>
      <c r="B5" s="969" t="s">
        <v>2034</v>
      </c>
      <c r="C5" s="969"/>
    </row>
    <row r="6" spans="1:20" s="1041" customFormat="1" ht="11.25" customHeight="1">
      <c r="A6" s="7"/>
      <c r="B6" s="969"/>
      <c r="C6" s="969"/>
    </row>
    <row r="7" spans="1:20" s="1041" customFormat="1" ht="11.25" customHeight="1">
      <c r="A7" s="7"/>
      <c r="B7" s="2399" t="s">
        <v>2035</v>
      </c>
      <c r="C7" s="2399"/>
      <c r="D7" s="2399"/>
      <c r="E7" s="2399"/>
      <c r="F7" s="2399"/>
      <c r="G7" s="2399"/>
      <c r="H7" s="2399"/>
    </row>
    <row r="8" spans="1:20" s="1041" customFormat="1" ht="6" customHeight="1">
      <c r="A8" s="7"/>
      <c r="B8" s="178"/>
      <c r="C8" s="178"/>
      <c r="D8" s="178"/>
      <c r="E8" s="178"/>
      <c r="F8" s="178"/>
      <c r="G8" s="178"/>
      <c r="H8" s="178"/>
    </row>
    <row r="9" spans="1:20" s="1041" customFormat="1" ht="11.25" customHeight="1">
      <c r="A9" s="7"/>
      <c r="B9" s="2399" t="s">
        <v>3104</v>
      </c>
      <c r="C9" s="2399"/>
      <c r="D9" s="2399"/>
      <c r="E9" s="2399"/>
      <c r="F9" s="2399"/>
      <c r="G9" s="2399"/>
      <c r="H9" s="2399"/>
    </row>
    <row r="10" spans="1:20" s="1041" customFormat="1" ht="11.25" customHeight="1">
      <c r="A10" s="7"/>
      <c r="B10" s="178"/>
      <c r="C10" s="178"/>
      <c r="D10" s="178"/>
      <c r="E10" s="178"/>
      <c r="F10" s="178"/>
      <c r="G10" s="178"/>
      <c r="H10" s="178"/>
    </row>
    <row r="11" spans="1:20" ht="11.25" customHeight="1">
      <c r="B11" s="29" t="s">
        <v>2662</v>
      </c>
    </row>
    <row r="12" spans="1:20" ht="11.25" customHeight="1">
      <c r="B12" s="657"/>
      <c r="C12" s="1039" t="s">
        <v>292</v>
      </c>
      <c r="D12" s="1039" t="s">
        <v>294</v>
      </c>
      <c r="E12" s="1039" t="s">
        <v>296</v>
      </c>
      <c r="F12" s="1039" t="s">
        <v>298</v>
      </c>
      <c r="G12" s="1039" t="s">
        <v>303</v>
      </c>
      <c r="H12" s="1039" t="s">
        <v>310</v>
      </c>
    </row>
    <row r="13" spans="1:20" ht="11.25" customHeight="1">
      <c r="B13" s="12"/>
      <c r="C13" s="1104"/>
      <c r="D13" s="1104"/>
      <c r="E13" s="425" t="s">
        <v>816</v>
      </c>
      <c r="F13" s="589" t="s">
        <v>2036</v>
      </c>
      <c r="G13" s="181" t="s">
        <v>2036</v>
      </c>
      <c r="H13" s="1105" t="s">
        <v>2037</v>
      </c>
    </row>
    <row r="14" spans="1:20" ht="11.25" customHeight="1">
      <c r="B14" s="12"/>
      <c r="C14" s="405" t="s">
        <v>2038</v>
      </c>
      <c r="D14" s="405" t="s">
        <v>2039</v>
      </c>
      <c r="E14" s="425" t="s">
        <v>2040</v>
      </c>
      <c r="F14" s="181" t="s">
        <v>2041</v>
      </c>
      <c r="G14" s="181" t="s">
        <v>2042</v>
      </c>
      <c r="H14" s="925" t="s">
        <v>2043</v>
      </c>
    </row>
    <row r="15" spans="1:20" ht="11.25" customHeight="1">
      <c r="B15" s="474">
        <v>1</v>
      </c>
      <c r="C15" s="2663" t="s">
        <v>2381</v>
      </c>
      <c r="D15" s="458" t="s">
        <v>1998</v>
      </c>
      <c r="E15" s="2321">
        <v>7333.0572793257807</v>
      </c>
      <c r="F15" s="588" t="s">
        <v>2045</v>
      </c>
      <c r="G15" s="588" t="s">
        <v>2046</v>
      </c>
      <c r="H15" s="2670" t="s">
        <v>2047</v>
      </c>
    </row>
    <row r="16" spans="1:20" ht="11.25" customHeight="1">
      <c r="B16" s="18">
        <v>2</v>
      </c>
      <c r="C16" s="2377"/>
      <c r="D16" s="12" t="s">
        <v>747</v>
      </c>
      <c r="E16" s="941">
        <v>345.61056494207696</v>
      </c>
      <c r="F16" s="337"/>
      <c r="G16" s="337"/>
      <c r="H16" s="2527"/>
    </row>
    <row r="17" spans="2:8" ht="11.25" customHeight="1">
      <c r="B17" s="18">
        <v>3</v>
      </c>
      <c r="C17" s="2377"/>
      <c r="D17" s="1147" t="s">
        <v>1850</v>
      </c>
      <c r="E17" s="1867"/>
      <c r="F17" s="337"/>
      <c r="G17" s="337"/>
      <c r="H17" s="2527"/>
    </row>
    <row r="18" spans="2:8" ht="11.25" customHeight="1">
      <c r="B18" s="18">
        <v>4</v>
      </c>
      <c r="C18" s="2377"/>
      <c r="D18" s="12" t="s">
        <v>749</v>
      </c>
      <c r="E18" s="941"/>
      <c r="F18" s="337"/>
      <c r="G18" s="337"/>
      <c r="H18" s="2527"/>
    </row>
    <row r="19" spans="2:8" ht="11.25" customHeight="1">
      <c r="B19" s="18">
        <v>5</v>
      </c>
      <c r="C19" s="2377"/>
      <c r="D19" s="1147" t="s">
        <v>1851</v>
      </c>
      <c r="E19" s="1867"/>
      <c r="F19" s="337"/>
      <c r="G19" s="337"/>
      <c r="H19" s="2527"/>
    </row>
    <row r="20" spans="2:8" ht="11.25" customHeight="1">
      <c r="B20" s="18">
        <v>6</v>
      </c>
      <c r="C20" s="2377"/>
      <c r="D20" s="1147" t="s">
        <v>2048</v>
      </c>
      <c r="E20" s="1867"/>
      <c r="F20" s="337"/>
      <c r="G20" s="337"/>
      <c r="H20" s="2527"/>
    </row>
    <row r="21" spans="2:8" ht="11.25" customHeight="1">
      <c r="B21" s="18">
        <v>7</v>
      </c>
      <c r="C21" s="2639"/>
      <c r="D21" s="12" t="s">
        <v>2049</v>
      </c>
      <c r="E21" s="941">
        <v>48460.290961395411</v>
      </c>
      <c r="F21" s="337"/>
      <c r="G21" s="337"/>
      <c r="H21" s="2671"/>
    </row>
    <row r="22" spans="2:8" ht="30" customHeight="1">
      <c r="B22" s="474">
        <v>8</v>
      </c>
      <c r="C22" s="2663" t="s">
        <v>2044</v>
      </c>
      <c r="D22" s="458" t="s">
        <v>1998</v>
      </c>
      <c r="E22" s="1186"/>
      <c r="F22" s="588"/>
      <c r="G22" s="588"/>
      <c r="H22" s="2670" t="s">
        <v>2050</v>
      </c>
    </row>
    <row r="23" spans="2:8" ht="30" customHeight="1">
      <c r="B23" s="18">
        <v>9</v>
      </c>
      <c r="C23" s="2377"/>
      <c r="D23" s="12" t="s">
        <v>747</v>
      </c>
      <c r="E23" s="16">
        <v>70781.370474919997</v>
      </c>
      <c r="F23" s="337" t="s">
        <v>2045</v>
      </c>
      <c r="G23" s="337" t="s">
        <v>2046</v>
      </c>
      <c r="H23" s="2527"/>
    </row>
    <row r="24" spans="2:8" ht="30" customHeight="1">
      <c r="B24" s="18">
        <v>10</v>
      </c>
      <c r="C24" s="2377"/>
      <c r="D24" s="1147" t="s">
        <v>1850</v>
      </c>
      <c r="E24" s="257">
        <v>17100.142852320001</v>
      </c>
      <c r="F24" s="337" t="s">
        <v>2045</v>
      </c>
      <c r="G24" s="337" t="s">
        <v>2046</v>
      </c>
      <c r="H24" s="2527"/>
    </row>
    <row r="25" spans="2:8" ht="30" customHeight="1">
      <c r="B25" s="18">
        <v>11</v>
      </c>
      <c r="C25" s="2377"/>
      <c r="D25" s="12" t="s">
        <v>749</v>
      </c>
      <c r="E25" s="16">
        <v>27496.874588450002</v>
      </c>
      <c r="F25" s="337" t="s">
        <v>2045</v>
      </c>
      <c r="G25" s="337" t="s">
        <v>2046</v>
      </c>
      <c r="H25" s="2527"/>
    </row>
    <row r="26" spans="2:8" ht="30" customHeight="1">
      <c r="B26" s="18">
        <v>12</v>
      </c>
      <c r="C26" s="2377"/>
      <c r="D26" s="1147" t="s">
        <v>1851</v>
      </c>
      <c r="E26" s="257">
        <v>27496.874588450002</v>
      </c>
      <c r="F26" s="337" t="s">
        <v>2045</v>
      </c>
      <c r="G26" s="337" t="s">
        <v>2046</v>
      </c>
      <c r="H26" s="2527"/>
    </row>
    <row r="27" spans="2:8" ht="30" customHeight="1">
      <c r="B27" s="18">
        <v>13</v>
      </c>
      <c r="C27" s="2377"/>
      <c r="D27" s="1147" t="s">
        <v>2048</v>
      </c>
      <c r="E27" s="257"/>
      <c r="F27" s="337"/>
      <c r="G27" s="337"/>
      <c r="H27" s="2527"/>
    </row>
    <row r="28" spans="2:8" ht="30" customHeight="1">
      <c r="B28" s="1370">
        <v>14</v>
      </c>
      <c r="C28" s="2639"/>
      <c r="D28" s="1318" t="s">
        <v>2049</v>
      </c>
      <c r="E28" s="1472">
        <v>2218.9369198200002</v>
      </c>
      <c r="F28" s="1352" t="s">
        <v>2045</v>
      </c>
      <c r="G28" s="1352" t="s">
        <v>2046</v>
      </c>
      <c r="H28" s="2671"/>
    </row>
    <row r="31" spans="2:8" ht="11.25" customHeight="1">
      <c r="E31" s="2294"/>
    </row>
  </sheetData>
  <mergeCells count="7">
    <mergeCell ref="B3:T3"/>
    <mergeCell ref="B7:H7"/>
    <mergeCell ref="H15:H21"/>
    <mergeCell ref="C15:C21"/>
    <mergeCell ref="C22:C28"/>
    <mergeCell ref="H22:H28"/>
    <mergeCell ref="B9:H9"/>
  </mergeCells>
  <hyperlinks>
    <hyperlink ref="B3" location="Contents!A1" display="Back to index page" xr:uid="{E3D3CD61-49EF-43BB-B249-00CD308CA80A}"/>
    <hyperlink ref="B3:T3" location="CONTENTS!A1" display="Back to contents page" xr:uid="{B44AFEC3-A7FA-4A76-A872-2571799129AD}"/>
  </hyperlinks>
  <pageMargins left="0.7" right="0.7" top="0.75" bottom="0.75" header="0.3" footer="0.3"/>
  <pageSetup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6042-3629-4AD5-BA9F-43BFAAFB1841}">
  <sheetPr codeName="Sheet31">
    <tabColor rgb="FF007272"/>
  </sheetPr>
  <dimension ref="B2:L24"/>
  <sheetViews>
    <sheetView showGridLines="0" showRowColHeaders="0" zoomScaleNormal="100" zoomScalePageLayoutView="64" workbookViewId="0">
      <selection activeCell="B3" sqref="B3:I3"/>
    </sheetView>
  </sheetViews>
  <sheetFormatPr baseColWidth="10" defaultColWidth="9.140625" defaultRowHeight="11.25"/>
  <cols>
    <col min="1" max="1" width="2.5703125" style="3" customWidth="1"/>
    <col min="2" max="2" width="4.85546875" style="3" customWidth="1"/>
    <col min="3" max="3" width="43.85546875" style="3" customWidth="1"/>
    <col min="4" max="7" width="15.85546875" style="3" customWidth="1"/>
    <col min="8" max="8" width="3.5703125" style="3" customWidth="1"/>
    <col min="9" max="9" width="6" style="3" customWidth="1"/>
    <col min="10" max="10" width="9.140625" style="3"/>
    <col min="11" max="11" width="13.140625" style="318" customWidth="1"/>
    <col min="12" max="12" width="52.42578125" style="3" customWidth="1"/>
    <col min="13" max="16384" width="9.140625" style="3"/>
  </cols>
  <sheetData>
    <row r="2" spans="2:12" ht="5.25" customHeight="1">
      <c r="L2" s="319"/>
    </row>
    <row r="3" spans="2:12" ht="12.75">
      <c r="B3" s="2373" t="s">
        <v>280</v>
      </c>
      <c r="C3" s="2373"/>
      <c r="D3" s="2373"/>
      <c r="E3" s="2373"/>
      <c r="F3" s="2373"/>
      <c r="G3" s="2373"/>
      <c r="H3" s="2373"/>
      <c r="I3" s="2373"/>
      <c r="L3" s="319"/>
    </row>
    <row r="4" spans="2:12" ht="5.25" customHeight="1">
      <c r="B4" s="142"/>
      <c r="C4" s="245"/>
      <c r="D4" s="245"/>
      <c r="E4" s="245"/>
      <c r="F4" s="245"/>
      <c r="G4" s="245"/>
      <c r="H4" s="245"/>
      <c r="I4" s="245"/>
      <c r="J4" s="245"/>
    </row>
    <row r="5" spans="2:12" s="267" customFormat="1" ht="15.75" customHeight="1">
      <c r="B5" s="970" t="s">
        <v>2051</v>
      </c>
    </row>
    <row r="6" spans="2:12" s="267" customFormat="1" ht="12.75" customHeight="1">
      <c r="B6" s="14"/>
      <c r="J6" s="266"/>
      <c r="K6" s="266"/>
      <c r="L6" s="266"/>
    </row>
    <row r="7" spans="2:12" s="237" customFormat="1" ht="11.25" customHeight="1">
      <c r="B7" s="2420" t="s">
        <v>2052</v>
      </c>
      <c r="C7" s="2420"/>
      <c r="D7" s="2420"/>
      <c r="E7" s="2420"/>
      <c r="F7" s="2420"/>
      <c r="G7" s="2420"/>
      <c r="J7" s="281"/>
    </row>
    <row r="8" spans="2:12" s="237" customFormat="1" ht="6" customHeight="1">
      <c r="B8" s="230"/>
      <c r="C8" s="230"/>
      <c r="D8" s="230"/>
      <c r="E8" s="230"/>
      <c r="F8" s="230"/>
      <c r="G8" s="230"/>
      <c r="J8" s="281"/>
    </row>
    <row r="9" spans="2:12" s="237" customFormat="1" ht="33.75" customHeight="1">
      <c r="B9" s="2420" t="s">
        <v>2053</v>
      </c>
      <c r="C9" s="2420"/>
      <c r="D9" s="2420"/>
      <c r="E9" s="2420"/>
      <c r="F9" s="2420"/>
      <c r="G9" s="2420"/>
      <c r="J9" s="281"/>
    </row>
    <row r="10" spans="2:12" s="237" customFormat="1" ht="6" customHeight="1">
      <c r="B10" s="230"/>
      <c r="C10" s="230"/>
      <c r="D10" s="230"/>
      <c r="E10" s="230"/>
      <c r="F10" s="230"/>
      <c r="G10" s="230"/>
      <c r="J10" s="281"/>
    </row>
    <row r="11" spans="2:12" s="237" customFormat="1" ht="45" customHeight="1">
      <c r="B11" s="2420" t="s">
        <v>2054</v>
      </c>
      <c r="C11" s="2420"/>
      <c r="D11" s="2420"/>
      <c r="E11" s="2420"/>
      <c r="F11" s="2420"/>
      <c r="G11" s="2420"/>
      <c r="J11" s="281"/>
    </row>
    <row r="12" spans="2:12" s="237" customFormat="1" ht="11.25" customHeight="1">
      <c r="B12" s="230"/>
      <c r="C12" s="230"/>
      <c r="D12" s="230"/>
      <c r="E12" s="230"/>
      <c r="F12" s="230"/>
      <c r="G12" s="230"/>
      <c r="J12" s="281"/>
    </row>
    <row r="13" spans="2:12" s="237" customFormat="1" ht="11.25" customHeight="1">
      <c r="B13" s="230"/>
      <c r="C13" s="230"/>
      <c r="D13" s="230"/>
      <c r="E13" s="230"/>
      <c r="F13" s="230"/>
      <c r="G13" s="230"/>
      <c r="J13" s="281"/>
    </row>
    <row r="14" spans="2:12" ht="11.25" customHeight="1">
      <c r="D14" s="1191" t="s">
        <v>292</v>
      </c>
      <c r="E14" s="1191" t="s">
        <v>294</v>
      </c>
      <c r="F14" s="1191" t="s">
        <v>296</v>
      </c>
      <c r="G14" s="1191" t="s">
        <v>298</v>
      </c>
      <c r="K14" s="547"/>
    </row>
    <row r="15" spans="2:12" ht="11.25" customHeight="1">
      <c r="B15" s="318"/>
      <c r="C15" s="318"/>
      <c r="D15" s="2672" t="s">
        <v>2055</v>
      </c>
      <c r="E15" s="2672"/>
      <c r="F15" s="2672" t="s">
        <v>2056</v>
      </c>
      <c r="G15" s="2672"/>
    </row>
    <row r="16" spans="2:12" ht="11.25" customHeight="1">
      <c r="B16" s="2673" t="s">
        <v>286</v>
      </c>
      <c r="C16" s="2673"/>
      <c r="D16" s="1473" t="s">
        <v>2662</v>
      </c>
      <c r="E16" s="1473" t="s">
        <v>2469</v>
      </c>
      <c r="F16" s="1473" t="s">
        <v>2662</v>
      </c>
      <c r="G16" s="1473" t="s">
        <v>2469</v>
      </c>
    </row>
    <row r="17" spans="2:7" ht="15" customHeight="1">
      <c r="B17" s="2674" t="s">
        <v>2057</v>
      </c>
      <c r="C17" s="2675"/>
      <c r="D17" s="833"/>
      <c r="E17" s="833"/>
      <c r="F17" s="833"/>
      <c r="G17" s="833"/>
    </row>
    <row r="18" spans="2:7" ht="11.25" customHeight="1">
      <c r="B18" s="320">
        <v>1</v>
      </c>
      <c r="C18" s="321" t="s">
        <v>2058</v>
      </c>
      <c r="D18" s="322">
        <v>-1193</v>
      </c>
      <c r="E18" s="322">
        <v>-1064</v>
      </c>
      <c r="F18" s="322">
        <v>-1985</v>
      </c>
      <c r="G18" s="322">
        <v>1577.12556</v>
      </c>
    </row>
    <row r="19" spans="2:7" ht="11.25" customHeight="1">
      <c r="B19" s="320">
        <v>2</v>
      </c>
      <c r="C19" s="323" t="s">
        <v>2059</v>
      </c>
      <c r="D19" s="322">
        <v>449</v>
      </c>
      <c r="E19" s="322">
        <v>527</v>
      </c>
      <c r="F19" s="322">
        <v>-3034</v>
      </c>
      <c r="G19" s="322">
        <v>-3280.0490749999999</v>
      </c>
    </row>
    <row r="20" spans="2:7" ht="11.25" customHeight="1">
      <c r="B20" s="320">
        <v>3</v>
      </c>
      <c r="C20" s="321" t="s">
        <v>2060</v>
      </c>
      <c r="D20" s="322">
        <v>71</v>
      </c>
      <c r="E20" s="322">
        <v>346.51629000000003</v>
      </c>
      <c r="F20" s="322"/>
      <c r="G20" s="322"/>
    </row>
    <row r="21" spans="2:7" ht="11.25" customHeight="1">
      <c r="B21" s="320">
        <v>4</v>
      </c>
      <c r="C21" s="321" t="s">
        <v>2061</v>
      </c>
      <c r="D21" s="322">
        <v>-720</v>
      </c>
      <c r="E21" s="322">
        <v>-921.28481999999997</v>
      </c>
      <c r="F21" s="322"/>
      <c r="G21" s="322"/>
    </row>
    <row r="22" spans="2:7" ht="11.25" customHeight="1">
      <c r="B22" s="320">
        <v>5</v>
      </c>
      <c r="C22" s="321" t="s">
        <v>2062</v>
      </c>
      <c r="D22" s="322">
        <v>-1142</v>
      </c>
      <c r="E22" s="322">
        <v>-1253.10851</v>
      </c>
      <c r="F22" s="322"/>
      <c r="G22" s="322"/>
    </row>
    <row r="23" spans="2:7" ht="11.25" customHeight="1">
      <c r="B23" s="1474">
        <v>6</v>
      </c>
      <c r="C23" s="1475" t="s">
        <v>2063</v>
      </c>
      <c r="D23" s="1476">
        <v>341</v>
      </c>
      <c r="E23" s="1476">
        <v>624.61082699999997</v>
      </c>
      <c r="F23" s="1476"/>
      <c r="G23" s="1476"/>
    </row>
    <row r="24" spans="2:7" ht="11.25" customHeight="1"/>
  </sheetData>
  <mergeCells count="8">
    <mergeCell ref="B17:C17"/>
    <mergeCell ref="B3:I3"/>
    <mergeCell ref="D15:E15"/>
    <mergeCell ref="F15:G15"/>
    <mergeCell ref="B16:C16"/>
    <mergeCell ref="B7:G7"/>
    <mergeCell ref="B9:G9"/>
    <mergeCell ref="B11:G11"/>
  </mergeCells>
  <hyperlinks>
    <hyperlink ref="B3" location="Contents!A1" display="Back to index page" xr:uid="{E30C5D29-E884-4047-AC5B-026E3D37A0E7}"/>
    <hyperlink ref="B3:I3" location="CONTENTS!A1" display="Back to contents page" xr:uid="{B77D673B-F33C-463A-812C-2D0554787ABF}"/>
    <hyperlink ref="G3" location="CONTENTS!A1" display="Back to contents page" xr:uid="{DF7396C3-EA5D-42C9-8917-4E0E2DEE22B1}"/>
  </hyperlinks>
  <pageMargins left="0.7" right="0.7" top="0.75" bottom="0.75" header="0.3" footer="0.3"/>
  <pageSetup paperSize="9" scale="75" orientation="landscape" r:id="rId1"/>
  <headerFooter>
    <oddHeader>&amp;CEN
Annex XX</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8FF4-D7CC-4BD0-8D08-D75A108DF26A}">
  <sheetPr>
    <tabColor rgb="FF007272"/>
    <pageSetUpPr fitToPage="1"/>
  </sheetPr>
  <dimension ref="A1:EK61"/>
  <sheetViews>
    <sheetView showGridLines="0" showRowColHeaders="0" zoomScaleNormal="100" workbookViewId="0">
      <pane xSplit="2" topLeftCell="C1" activePane="topRight" state="frozen"/>
      <selection pane="topRight"/>
    </sheetView>
  </sheetViews>
  <sheetFormatPr baseColWidth="10" defaultColWidth="11.42578125" defaultRowHeight="11.25"/>
  <cols>
    <col min="1" max="1" width="2.5703125" style="355" customWidth="1"/>
    <col min="2" max="2" width="62.85546875" style="355" bestFit="1" customWidth="1"/>
    <col min="3" max="15" width="15.42578125" style="355" customWidth="1"/>
    <col min="16" max="16" width="16.85546875" style="355" customWidth="1"/>
    <col min="17" max="23" width="15.42578125" style="355" customWidth="1"/>
    <col min="24" max="24" width="16.42578125" style="355" customWidth="1"/>
    <col min="25" max="32" width="15.42578125" style="355" customWidth="1"/>
    <col min="33" max="33" width="17.42578125" style="355" customWidth="1"/>
    <col min="34" max="69" width="15.42578125" style="355" customWidth="1"/>
    <col min="70" max="70" width="16.5703125" style="355" customWidth="1"/>
    <col min="71" max="16384" width="11.42578125" style="85"/>
  </cols>
  <sheetData>
    <row r="1" spans="2:70" s="3" customFormat="1" ht="11.25" customHeight="1">
      <c r="AJ1" s="25"/>
    </row>
    <row r="2" spans="2:70" s="3" customFormat="1" ht="5.25" customHeight="1">
      <c r="M2" s="319"/>
      <c r="AJ2" s="25"/>
    </row>
    <row r="3" spans="2:70" s="3" customFormat="1" ht="12.95" customHeight="1">
      <c r="B3" s="2373" t="s">
        <v>280</v>
      </c>
      <c r="C3" s="2373"/>
      <c r="D3" s="2373"/>
      <c r="E3" s="2373"/>
      <c r="F3" s="2373"/>
      <c r="G3" s="2373"/>
      <c r="H3" s="2373"/>
      <c r="I3" s="2373"/>
      <c r="J3" s="2373"/>
      <c r="K3" s="2373"/>
      <c r="L3" s="2373"/>
      <c r="M3" s="319"/>
      <c r="AH3" s="25"/>
      <c r="AJ3" s="25"/>
    </row>
    <row r="4" spans="2:70" s="3" customFormat="1" ht="5.25" customHeight="1">
      <c r="C4" s="142"/>
      <c r="D4" s="245"/>
      <c r="E4" s="245"/>
      <c r="F4" s="245"/>
      <c r="G4" s="245"/>
      <c r="H4" s="245"/>
      <c r="I4" s="245"/>
      <c r="J4" s="245"/>
      <c r="K4" s="245"/>
      <c r="L4" s="245"/>
      <c r="AH4" s="25"/>
      <c r="AJ4" s="25"/>
    </row>
    <row r="5" spans="2:70" s="25" customFormat="1" ht="15.75" customHeight="1">
      <c r="B5" s="1240" t="s">
        <v>2857</v>
      </c>
      <c r="C5" s="14"/>
      <c r="J5" s="99"/>
      <c r="K5" s="2365"/>
      <c r="L5" s="2366"/>
      <c r="M5" s="2365"/>
      <c r="S5" s="99"/>
      <c r="T5" s="2365"/>
      <c r="V5" s="2145"/>
      <c r="W5" s="2145"/>
      <c r="AI5" s="1778"/>
      <c r="AJ5" s="2088"/>
      <c r="BD5" s="3"/>
      <c r="BE5" s="67"/>
      <c r="BF5" s="67"/>
      <c r="BO5" s="3"/>
      <c r="BP5" s="3"/>
      <c r="BQ5" s="3"/>
      <c r="BR5" s="3"/>
    </row>
    <row r="6" spans="2:70" s="1017" customFormat="1" ht="12.95" customHeight="1">
      <c r="B6" s="957"/>
      <c r="C6" s="985"/>
      <c r="D6" s="985"/>
      <c r="E6" s="985"/>
      <c r="F6" s="985"/>
      <c r="G6" s="985"/>
      <c r="H6" s="985"/>
      <c r="I6" s="985"/>
      <c r="J6" s="3"/>
      <c r="K6" s="985"/>
      <c r="L6" s="985"/>
      <c r="M6" s="985"/>
      <c r="N6" s="985"/>
      <c r="O6" s="958"/>
      <c r="P6" s="985"/>
      <c r="Q6" s="1672"/>
      <c r="R6" s="1672"/>
      <c r="S6" s="985"/>
      <c r="T6" s="985"/>
      <c r="U6" s="985"/>
      <c r="V6" s="985"/>
      <c r="W6" s="985"/>
      <c r="X6" s="985"/>
      <c r="Y6" s="985"/>
      <c r="Z6" s="985"/>
      <c r="AA6" s="985"/>
      <c r="AB6" s="985"/>
      <c r="AC6" s="985"/>
      <c r="AD6" s="985"/>
      <c r="AE6" s="985"/>
      <c r="AF6" s="985"/>
      <c r="AG6" s="985"/>
      <c r="AH6" s="2087"/>
      <c r="AI6" s="1779"/>
      <c r="AJ6" s="2089"/>
      <c r="AK6" s="1634"/>
      <c r="AL6" s="1949"/>
      <c r="AM6" s="1632"/>
      <c r="AN6" s="1950"/>
      <c r="AO6" s="1635"/>
      <c r="AP6" s="1635"/>
      <c r="AQ6" s="1635"/>
      <c r="AR6" s="1635"/>
      <c r="AS6" s="1635"/>
      <c r="AT6" s="1635"/>
      <c r="AU6" s="1635"/>
      <c r="AV6" s="1635"/>
      <c r="AW6" s="1635"/>
      <c r="AX6" s="1635"/>
      <c r="AY6" s="1635"/>
      <c r="AZ6" s="1635"/>
      <c r="BA6" s="1635"/>
      <c r="BB6" s="1635"/>
      <c r="BC6" s="1635"/>
      <c r="BD6" s="1780"/>
      <c r="BE6" s="1635"/>
      <c r="BF6" s="1635"/>
      <c r="BG6" s="1635"/>
      <c r="BH6" s="1950"/>
      <c r="BI6" s="1635"/>
      <c r="BJ6" s="1635"/>
      <c r="BK6" s="1635"/>
      <c r="BL6" s="1635"/>
      <c r="BM6" s="1632"/>
      <c r="BN6" s="1635"/>
      <c r="BO6" s="1635"/>
      <c r="BP6" s="1635"/>
      <c r="BQ6" s="1635"/>
      <c r="BR6" s="1635"/>
    </row>
    <row r="7" spans="2:70" s="1017" customFormat="1" ht="14.25" customHeight="1">
      <c r="B7" s="957" t="s">
        <v>3170</v>
      </c>
      <c r="C7" s="985"/>
      <c r="D7" s="985"/>
      <c r="E7" s="985"/>
      <c r="F7" s="985"/>
      <c r="G7" s="985"/>
      <c r="H7" s="985"/>
      <c r="I7" s="985"/>
      <c r="J7" s="985"/>
      <c r="K7" s="985"/>
      <c r="L7" s="1682"/>
      <c r="M7" s="985"/>
      <c r="N7" s="985"/>
      <c r="O7" s="958"/>
      <c r="P7" s="985"/>
      <c r="Q7" s="985"/>
      <c r="R7" s="985"/>
      <c r="S7" s="985"/>
      <c r="T7" s="985"/>
      <c r="U7" s="985"/>
      <c r="V7" s="985"/>
      <c r="W7" s="985"/>
      <c r="X7" s="985"/>
      <c r="Y7" s="985"/>
      <c r="Z7" s="985"/>
      <c r="AA7" s="1631"/>
      <c r="AB7" s="985"/>
      <c r="AC7" s="985"/>
      <c r="AD7" s="1630"/>
      <c r="AE7" s="985"/>
      <c r="AF7" s="985"/>
      <c r="AG7" s="985"/>
      <c r="AH7" s="985"/>
      <c r="AI7" s="1779"/>
      <c r="AJ7" s="2351"/>
      <c r="AK7" s="1633"/>
      <c r="AL7" s="1632"/>
      <c r="AM7" s="1632"/>
      <c r="AN7" s="1632"/>
      <c r="AO7" s="1632"/>
      <c r="AP7" s="1632"/>
      <c r="AQ7" s="1632"/>
      <c r="AR7" s="1632"/>
      <c r="AS7" s="1632"/>
      <c r="AT7" s="1632"/>
      <c r="AU7" s="1632"/>
      <c r="AV7" s="1632"/>
      <c r="AW7" s="1632"/>
      <c r="AX7" s="1632"/>
      <c r="AY7" s="1632"/>
      <c r="AZ7" s="1632"/>
      <c r="BA7" s="1632"/>
      <c r="BB7" s="1632"/>
      <c r="BC7" s="1632"/>
      <c r="BD7" s="1632"/>
      <c r="BE7" s="1632"/>
      <c r="BF7" s="2351"/>
      <c r="BG7" s="1632"/>
      <c r="BH7" s="1632"/>
      <c r="BI7" s="1632"/>
      <c r="BJ7" s="1632"/>
      <c r="BK7" s="1632"/>
      <c r="BL7" s="1632"/>
      <c r="BM7" s="1632"/>
      <c r="BN7" s="1632"/>
      <c r="BO7" s="1632"/>
      <c r="BP7" s="1632"/>
      <c r="BQ7" s="1632"/>
      <c r="BR7" s="1632"/>
    </row>
    <row r="8" spans="2:70" s="1242" customFormat="1" ht="14.45" customHeight="1">
      <c r="B8" s="986"/>
      <c r="C8" s="2678" t="s">
        <v>2064</v>
      </c>
      <c r="D8" s="2680" t="s">
        <v>2065</v>
      </c>
      <c r="E8" s="2681"/>
      <c r="F8" s="2681"/>
      <c r="G8" s="2681"/>
      <c r="H8" s="2681"/>
      <c r="I8" s="2681"/>
      <c r="J8" s="2681"/>
      <c r="K8" s="2681"/>
      <c r="L8" s="2681"/>
      <c r="M8" s="2681"/>
      <c r="N8" s="2681"/>
      <c r="O8" s="2681"/>
      <c r="P8" s="2681"/>
      <c r="Q8" s="2681"/>
      <c r="R8" s="2320"/>
      <c r="S8" s="2683" t="s">
        <v>2066</v>
      </c>
      <c r="T8" s="2683"/>
      <c r="U8" s="2683"/>
      <c r="V8" s="2683"/>
      <c r="W8" s="2683"/>
      <c r="X8" s="2683"/>
      <c r="Y8" s="2683"/>
      <c r="Z8" s="2683"/>
      <c r="AA8" s="2683"/>
      <c r="AB8" s="2683"/>
      <c r="AC8" s="2683"/>
      <c r="AD8" s="2683"/>
      <c r="AE8" s="2683"/>
      <c r="AF8" s="2683"/>
      <c r="AG8" s="2683"/>
      <c r="AH8" s="2683"/>
      <c r="AI8" s="2683"/>
      <c r="AJ8" s="2683"/>
      <c r="AK8" s="2682" t="s">
        <v>2067</v>
      </c>
      <c r="AL8" s="2682"/>
      <c r="AM8" s="2682"/>
      <c r="AN8" s="2682"/>
      <c r="AO8" s="2682"/>
      <c r="AP8" s="2682"/>
      <c r="AQ8" s="2682"/>
      <c r="AR8" s="2682"/>
      <c r="AS8" s="2682"/>
      <c r="AT8" s="2682"/>
      <c r="AU8" s="2682"/>
      <c r="AV8" s="2682"/>
      <c r="AW8" s="2682"/>
      <c r="AX8" s="2682"/>
      <c r="AY8" s="2682"/>
      <c r="AZ8" s="2682"/>
      <c r="BA8" s="2682"/>
      <c r="BB8" s="2682"/>
      <c r="BC8" s="2682"/>
      <c r="BD8" s="2682"/>
      <c r="BE8" s="2682"/>
      <c r="BF8" s="2142"/>
      <c r="BG8" s="2676" t="s">
        <v>2068</v>
      </c>
      <c r="BH8" s="2676"/>
      <c r="BI8" s="2676"/>
      <c r="BJ8" s="2676"/>
      <c r="BK8" s="2676"/>
      <c r="BL8" s="2676"/>
      <c r="BM8" s="2676"/>
      <c r="BN8" s="2676"/>
      <c r="BO8" s="2676"/>
      <c r="BP8" s="2676"/>
      <c r="BQ8" s="2676"/>
      <c r="BR8" s="2677"/>
    </row>
    <row r="9" spans="2:70" s="1017" customFormat="1">
      <c r="B9" s="987"/>
      <c r="C9" s="2679"/>
      <c r="D9" s="989" t="s">
        <v>2069</v>
      </c>
      <c r="E9" s="989" t="s">
        <v>2070</v>
      </c>
      <c r="F9" s="989" t="s">
        <v>2069</v>
      </c>
      <c r="G9" s="989" t="s">
        <v>2070</v>
      </c>
      <c r="H9" s="989" t="s">
        <v>2069</v>
      </c>
      <c r="I9" s="989" t="s">
        <v>2069</v>
      </c>
      <c r="J9" s="988" t="s">
        <v>2069</v>
      </c>
      <c r="K9" s="990" t="s">
        <v>2069</v>
      </c>
      <c r="L9" s="989" t="s">
        <v>2069</v>
      </c>
      <c r="M9" s="988" t="s">
        <v>2069</v>
      </c>
      <c r="N9" s="988" t="s">
        <v>2069</v>
      </c>
      <c r="O9" s="988" t="s">
        <v>2070</v>
      </c>
      <c r="P9" s="988" t="s">
        <v>2070</v>
      </c>
      <c r="Q9" s="989" t="s">
        <v>2071</v>
      </c>
      <c r="R9" s="989" t="s">
        <v>3157</v>
      </c>
      <c r="S9" s="988" t="s">
        <v>2072</v>
      </c>
      <c r="T9" s="989" t="s">
        <v>2072</v>
      </c>
      <c r="U9" s="991" t="s">
        <v>2072</v>
      </c>
      <c r="V9" s="991" t="s">
        <v>2072</v>
      </c>
      <c r="W9" s="988" t="s">
        <v>2072</v>
      </c>
      <c r="X9" s="989" t="s">
        <v>2073</v>
      </c>
      <c r="Y9" s="991" t="s">
        <v>2073</v>
      </c>
      <c r="Z9" s="991" t="s">
        <v>2073</v>
      </c>
      <c r="AA9" s="991" t="s">
        <v>2073</v>
      </c>
      <c r="AB9" s="988" t="s">
        <v>2074</v>
      </c>
      <c r="AC9" s="988" t="s">
        <v>2075</v>
      </c>
      <c r="AD9" s="988" t="s">
        <v>2075</v>
      </c>
      <c r="AE9" s="988" t="s">
        <v>2072</v>
      </c>
      <c r="AF9" s="988" t="s">
        <v>2072</v>
      </c>
      <c r="AG9" s="988" t="s">
        <v>2410</v>
      </c>
      <c r="AH9" s="991" t="s">
        <v>2074</v>
      </c>
      <c r="AI9" s="988" t="s">
        <v>2075</v>
      </c>
      <c r="AJ9" s="991" t="s">
        <v>2074</v>
      </c>
      <c r="AK9" s="991" t="s">
        <v>2409</v>
      </c>
      <c r="AL9" s="991" t="s">
        <v>2409</v>
      </c>
      <c r="AM9" s="991" t="s">
        <v>2409</v>
      </c>
      <c r="AN9" s="991" t="s">
        <v>2074</v>
      </c>
      <c r="AO9" s="991" t="s">
        <v>2410</v>
      </c>
      <c r="AP9" s="988" t="s">
        <v>2072</v>
      </c>
      <c r="AQ9" s="988" t="s">
        <v>2072</v>
      </c>
      <c r="AR9" s="991" t="s">
        <v>2074</v>
      </c>
      <c r="AS9" s="991" t="s">
        <v>2073</v>
      </c>
      <c r="AT9" s="991" t="s">
        <v>2073</v>
      </c>
      <c r="AU9" s="991" t="s">
        <v>2411</v>
      </c>
      <c r="AV9" s="991" t="s">
        <v>2409</v>
      </c>
      <c r="AW9" s="988" t="s">
        <v>2410</v>
      </c>
      <c r="AX9" s="991" t="s">
        <v>2074</v>
      </c>
      <c r="AY9" s="988" t="s">
        <v>2410</v>
      </c>
      <c r="AZ9" s="991" t="s">
        <v>2412</v>
      </c>
      <c r="BA9" s="991" t="s">
        <v>2074</v>
      </c>
      <c r="BB9" s="988" t="s">
        <v>2410</v>
      </c>
      <c r="BC9" s="991" t="s">
        <v>2074</v>
      </c>
      <c r="BD9" s="991" t="s">
        <v>2074</v>
      </c>
      <c r="BE9" s="991" t="s">
        <v>2072</v>
      </c>
      <c r="BF9" s="1951" t="s">
        <v>2074</v>
      </c>
      <c r="BG9" s="991" t="s">
        <v>2074</v>
      </c>
      <c r="BH9" s="991" t="s">
        <v>2073</v>
      </c>
      <c r="BI9" s="991" t="s">
        <v>2074</v>
      </c>
      <c r="BJ9" s="991" t="s">
        <v>2074</v>
      </c>
      <c r="BK9" s="991" t="s">
        <v>2412</v>
      </c>
      <c r="BL9" s="991" t="s">
        <v>2412</v>
      </c>
      <c r="BM9" s="991" t="s">
        <v>2072</v>
      </c>
      <c r="BN9" s="991" t="s">
        <v>2412</v>
      </c>
      <c r="BO9" s="991" t="s">
        <v>2409</v>
      </c>
      <c r="BP9" s="991" t="s">
        <v>2409</v>
      </c>
      <c r="BQ9" s="1951" t="s">
        <v>2074</v>
      </c>
      <c r="BR9" s="1951" t="s">
        <v>2073</v>
      </c>
    </row>
    <row r="10" spans="2:70" s="1243" customFormat="1">
      <c r="B10" s="992" t="s">
        <v>2076</v>
      </c>
      <c r="C10" s="993" t="s">
        <v>652</v>
      </c>
      <c r="D10" s="994" t="s">
        <v>652</v>
      </c>
      <c r="E10" s="994" t="s">
        <v>652</v>
      </c>
      <c r="F10" s="994" t="s">
        <v>652</v>
      </c>
      <c r="G10" s="994" t="s">
        <v>652</v>
      </c>
      <c r="H10" s="994" t="s">
        <v>652</v>
      </c>
      <c r="I10" s="994" t="s">
        <v>652</v>
      </c>
      <c r="J10" s="993" t="s">
        <v>652</v>
      </c>
      <c r="K10" s="995" t="s">
        <v>652</v>
      </c>
      <c r="L10" s="994" t="s">
        <v>652</v>
      </c>
      <c r="M10" s="994" t="s">
        <v>652</v>
      </c>
      <c r="N10" s="994" t="s">
        <v>652</v>
      </c>
      <c r="O10" s="994" t="s">
        <v>652</v>
      </c>
      <c r="P10" s="994" t="s">
        <v>652</v>
      </c>
      <c r="Q10" s="994" t="s">
        <v>652</v>
      </c>
      <c r="R10" s="993" t="s">
        <v>3158</v>
      </c>
      <c r="S10" s="993" t="s">
        <v>652</v>
      </c>
      <c r="T10" s="994" t="s">
        <v>652</v>
      </c>
      <c r="U10" s="993" t="s">
        <v>652</v>
      </c>
      <c r="V10" s="993" t="s">
        <v>652</v>
      </c>
      <c r="W10" s="993" t="s">
        <v>652</v>
      </c>
      <c r="X10" s="994" t="s">
        <v>652</v>
      </c>
      <c r="Y10" s="993" t="s">
        <v>652</v>
      </c>
      <c r="Z10" s="992" t="s">
        <v>652</v>
      </c>
      <c r="AA10" s="993" t="s">
        <v>652</v>
      </c>
      <c r="AB10" s="993" t="s">
        <v>652</v>
      </c>
      <c r="AC10" s="993" t="s">
        <v>652</v>
      </c>
      <c r="AD10" s="993" t="s">
        <v>652</v>
      </c>
      <c r="AE10" s="993" t="s">
        <v>652</v>
      </c>
      <c r="AF10" s="993" t="s">
        <v>652</v>
      </c>
      <c r="AG10" s="993" t="s">
        <v>652</v>
      </c>
      <c r="AH10" s="993" t="s">
        <v>652</v>
      </c>
      <c r="AI10" s="993" t="s">
        <v>652</v>
      </c>
      <c r="AJ10" s="993" t="s">
        <v>652</v>
      </c>
      <c r="AK10" s="993" t="s">
        <v>652</v>
      </c>
      <c r="AL10" s="993" t="s">
        <v>652</v>
      </c>
      <c r="AM10" s="993" t="s">
        <v>652</v>
      </c>
      <c r="AN10" s="993" t="s">
        <v>652</v>
      </c>
      <c r="AO10" s="993" t="s">
        <v>652</v>
      </c>
      <c r="AP10" s="993" t="s">
        <v>652</v>
      </c>
      <c r="AQ10" s="993" t="s">
        <v>652</v>
      </c>
      <c r="AR10" s="993" t="s">
        <v>652</v>
      </c>
      <c r="AS10" s="993" t="s">
        <v>652</v>
      </c>
      <c r="AT10" s="993" t="s">
        <v>652</v>
      </c>
      <c r="AU10" s="993" t="s">
        <v>652</v>
      </c>
      <c r="AV10" s="993" t="s">
        <v>652</v>
      </c>
      <c r="AW10" s="993" t="s">
        <v>652</v>
      </c>
      <c r="AX10" s="993" t="s">
        <v>652</v>
      </c>
      <c r="AY10" s="993" t="s">
        <v>652</v>
      </c>
      <c r="AZ10" s="993" t="s">
        <v>652</v>
      </c>
      <c r="BA10" s="993" t="s">
        <v>652</v>
      </c>
      <c r="BB10" s="993" t="s">
        <v>652</v>
      </c>
      <c r="BC10" s="993" t="s">
        <v>652</v>
      </c>
      <c r="BD10" s="993" t="s">
        <v>652</v>
      </c>
      <c r="BE10" s="993" t="s">
        <v>652</v>
      </c>
      <c r="BF10" s="993" t="s">
        <v>652</v>
      </c>
      <c r="BG10" s="993" t="s">
        <v>652</v>
      </c>
      <c r="BH10" s="993" t="s">
        <v>652</v>
      </c>
      <c r="BI10" s="993" t="s">
        <v>652</v>
      </c>
      <c r="BJ10" s="993" t="s">
        <v>652</v>
      </c>
      <c r="BK10" s="993" t="s">
        <v>652</v>
      </c>
      <c r="BL10" s="993" t="s">
        <v>652</v>
      </c>
      <c r="BM10" s="993" t="s">
        <v>652</v>
      </c>
      <c r="BN10" s="993" t="s">
        <v>652</v>
      </c>
      <c r="BO10" s="993" t="s">
        <v>652</v>
      </c>
      <c r="BP10" s="993" t="s">
        <v>652</v>
      </c>
      <c r="BQ10" s="997" t="s">
        <v>652</v>
      </c>
      <c r="BR10" s="997" t="s">
        <v>652</v>
      </c>
    </row>
    <row r="11" spans="2:70" s="1243" customFormat="1" ht="22.5">
      <c r="B11" s="998" t="s">
        <v>2077</v>
      </c>
      <c r="C11" s="993" t="s">
        <v>2078</v>
      </c>
      <c r="D11" s="994" t="s">
        <v>2079</v>
      </c>
      <c r="E11" s="994" t="s">
        <v>2080</v>
      </c>
      <c r="F11" s="994" t="s">
        <v>2081</v>
      </c>
      <c r="G11" s="994" t="s">
        <v>2082</v>
      </c>
      <c r="H11" s="994" t="s">
        <v>2083</v>
      </c>
      <c r="I11" s="994" t="s">
        <v>2084</v>
      </c>
      <c r="J11" s="993" t="s">
        <v>2085</v>
      </c>
      <c r="K11" s="995" t="s">
        <v>2086</v>
      </c>
      <c r="L11" s="994" t="s">
        <v>2087</v>
      </c>
      <c r="M11" s="1001" t="s">
        <v>2088</v>
      </c>
      <c r="N11" s="999" t="s">
        <v>2089</v>
      </c>
      <c r="O11" s="1001" t="s">
        <v>2090</v>
      </c>
      <c r="P11" s="999" t="s">
        <v>2091</v>
      </c>
      <c r="Q11" s="999" t="s">
        <v>2540</v>
      </c>
      <c r="R11" s="999" t="s">
        <v>3159</v>
      </c>
      <c r="S11" s="993" t="s">
        <v>2092</v>
      </c>
      <c r="T11" s="994" t="s">
        <v>2093</v>
      </c>
      <c r="U11" s="993" t="s">
        <v>2094</v>
      </c>
      <c r="V11" s="993" t="s">
        <v>2095</v>
      </c>
      <c r="W11" s="993" t="s">
        <v>2096</v>
      </c>
      <c r="X11" s="994" t="s">
        <v>2097</v>
      </c>
      <c r="Y11" s="993" t="s">
        <v>2098</v>
      </c>
      <c r="Z11" s="992" t="s">
        <v>2099</v>
      </c>
      <c r="AA11" s="993" t="s">
        <v>2100</v>
      </c>
      <c r="AB11" s="1002" t="s">
        <v>2101</v>
      </c>
      <c r="AC11" s="1003" t="s">
        <v>2102</v>
      </c>
      <c r="AD11" s="1004" t="s">
        <v>2103</v>
      </c>
      <c r="AE11" s="1005" t="s">
        <v>2104</v>
      </c>
      <c r="AF11" s="1005" t="s">
        <v>2105</v>
      </c>
      <c r="AG11" s="1005" t="s">
        <v>2106</v>
      </c>
      <c r="AH11" s="1005" t="s">
        <v>2107</v>
      </c>
      <c r="AI11" s="1005" t="s">
        <v>2533</v>
      </c>
      <c r="AJ11" s="1005" t="s">
        <v>2995</v>
      </c>
      <c r="AK11" s="1005" t="s">
        <v>2108</v>
      </c>
      <c r="AL11" s="1005" t="s">
        <v>2109</v>
      </c>
      <c r="AM11" s="1005" t="s">
        <v>2110</v>
      </c>
      <c r="AN11" s="1005" t="s">
        <v>2111</v>
      </c>
      <c r="AO11" s="1005" t="s">
        <v>2112</v>
      </c>
      <c r="AP11" s="1005" t="s">
        <v>2113</v>
      </c>
      <c r="AQ11" s="1005" t="s">
        <v>2114</v>
      </c>
      <c r="AR11" s="1005" t="s">
        <v>2115</v>
      </c>
      <c r="AS11" s="1005" t="s">
        <v>2116</v>
      </c>
      <c r="AT11" s="1005" t="s">
        <v>2117</v>
      </c>
      <c r="AU11" s="1005" t="s">
        <v>2118</v>
      </c>
      <c r="AV11" s="1005" t="s">
        <v>2119</v>
      </c>
      <c r="AW11" s="1005" t="s">
        <v>2120</v>
      </c>
      <c r="AX11" s="1005" t="s">
        <v>2121</v>
      </c>
      <c r="AY11" s="1005" t="s">
        <v>2122</v>
      </c>
      <c r="AZ11" s="1005" t="s">
        <v>2123</v>
      </c>
      <c r="BA11" s="1005" t="s">
        <v>2124</v>
      </c>
      <c r="BB11" s="1005" t="s">
        <v>2125</v>
      </c>
      <c r="BC11" s="1005" t="s">
        <v>2126</v>
      </c>
      <c r="BD11" s="1005" t="s">
        <v>2534</v>
      </c>
      <c r="BE11" s="1005" t="s">
        <v>2127</v>
      </c>
      <c r="BF11" s="1005" t="s">
        <v>3033</v>
      </c>
      <c r="BG11" s="1005" t="s">
        <v>2128</v>
      </c>
      <c r="BH11" s="1005" t="s">
        <v>2129</v>
      </c>
      <c r="BI11" s="1005" t="s">
        <v>2130</v>
      </c>
      <c r="BJ11" s="1005" t="s">
        <v>2131</v>
      </c>
      <c r="BK11" s="1005" t="s">
        <v>2132</v>
      </c>
      <c r="BL11" s="1005" t="s">
        <v>2133</v>
      </c>
      <c r="BM11" s="1005" t="s">
        <v>2134</v>
      </c>
      <c r="BN11" s="1005" t="s">
        <v>2416</v>
      </c>
      <c r="BO11" s="1005" t="s">
        <v>2541</v>
      </c>
      <c r="BP11" s="1005" t="s">
        <v>2542</v>
      </c>
      <c r="BQ11" s="1005" t="s">
        <v>2822</v>
      </c>
      <c r="BR11" s="1005" t="s">
        <v>2823</v>
      </c>
    </row>
    <row r="12" spans="2:70" s="1243" customFormat="1">
      <c r="B12" s="998" t="s">
        <v>2135</v>
      </c>
      <c r="C12" s="993" t="s">
        <v>2136</v>
      </c>
      <c r="D12" s="993" t="s">
        <v>2136</v>
      </c>
      <c r="E12" s="993" t="s">
        <v>2136</v>
      </c>
      <c r="F12" s="993" t="s">
        <v>2136</v>
      </c>
      <c r="G12" s="993" t="s">
        <v>2136</v>
      </c>
      <c r="H12" s="993" t="s">
        <v>2136</v>
      </c>
      <c r="I12" s="993" t="s">
        <v>2136</v>
      </c>
      <c r="J12" s="993" t="s">
        <v>2136</v>
      </c>
      <c r="K12" s="993" t="s">
        <v>2136</v>
      </c>
      <c r="L12" s="993" t="s">
        <v>2136</v>
      </c>
      <c r="M12" s="993" t="s">
        <v>2136</v>
      </c>
      <c r="N12" s="993" t="s">
        <v>2136</v>
      </c>
      <c r="O12" s="993" t="s">
        <v>2136</v>
      </c>
      <c r="P12" s="993" t="s">
        <v>2136</v>
      </c>
      <c r="Q12" s="993" t="s">
        <v>2136</v>
      </c>
      <c r="R12" s="993" t="s">
        <v>2136</v>
      </c>
      <c r="S12" s="993" t="s">
        <v>2136</v>
      </c>
      <c r="T12" s="993" t="s">
        <v>2136</v>
      </c>
      <c r="U12" s="993" t="s">
        <v>2136</v>
      </c>
      <c r="V12" s="993" t="s">
        <v>2136</v>
      </c>
      <c r="W12" s="993" t="s">
        <v>2136</v>
      </c>
      <c r="X12" s="993" t="s">
        <v>2136</v>
      </c>
      <c r="Y12" s="993" t="s">
        <v>2136</v>
      </c>
      <c r="Z12" s="993" t="s">
        <v>2136</v>
      </c>
      <c r="AA12" s="993" t="s">
        <v>2136</v>
      </c>
      <c r="AB12" s="993" t="s">
        <v>2136</v>
      </c>
      <c r="AC12" s="993" t="s">
        <v>2136</v>
      </c>
      <c r="AD12" s="993" t="s">
        <v>2136</v>
      </c>
      <c r="AE12" s="993" t="s">
        <v>2136</v>
      </c>
      <c r="AF12" s="993" t="s">
        <v>2136</v>
      </c>
      <c r="AG12" s="993" t="s">
        <v>2136</v>
      </c>
      <c r="AH12" s="993" t="s">
        <v>2136</v>
      </c>
      <c r="AI12" s="993" t="s">
        <v>2136</v>
      </c>
      <c r="AJ12" s="993" t="s">
        <v>2136</v>
      </c>
      <c r="AK12" s="993" t="s">
        <v>2136</v>
      </c>
      <c r="AL12" s="993" t="s">
        <v>2136</v>
      </c>
      <c r="AM12" s="993" t="s">
        <v>2136</v>
      </c>
      <c r="AN12" s="993" t="s">
        <v>2136</v>
      </c>
      <c r="AO12" s="993" t="s">
        <v>2136</v>
      </c>
      <c r="AP12" s="993" t="s">
        <v>2136</v>
      </c>
      <c r="AQ12" s="993" t="s">
        <v>2136</v>
      </c>
      <c r="AR12" s="993" t="s">
        <v>2136</v>
      </c>
      <c r="AS12" s="993" t="s">
        <v>2136</v>
      </c>
      <c r="AT12" s="993" t="s">
        <v>2136</v>
      </c>
      <c r="AU12" s="993" t="s">
        <v>2136</v>
      </c>
      <c r="AV12" s="993" t="s">
        <v>2136</v>
      </c>
      <c r="AW12" s="993" t="s">
        <v>2136</v>
      </c>
      <c r="AX12" s="993" t="s">
        <v>2136</v>
      </c>
      <c r="AY12" s="993" t="s">
        <v>2136</v>
      </c>
      <c r="AZ12" s="993" t="s">
        <v>2136</v>
      </c>
      <c r="BA12" s="993" t="s">
        <v>2136</v>
      </c>
      <c r="BB12" s="993" t="s">
        <v>2136</v>
      </c>
      <c r="BC12" s="993" t="s">
        <v>2136</v>
      </c>
      <c r="BD12" s="993" t="s">
        <v>2136</v>
      </c>
      <c r="BE12" s="993" t="s">
        <v>2136</v>
      </c>
      <c r="BF12" s="993" t="s">
        <v>2136</v>
      </c>
      <c r="BG12" s="993" t="s">
        <v>2136</v>
      </c>
      <c r="BH12" s="993" t="s">
        <v>2136</v>
      </c>
      <c r="BI12" s="993" t="s">
        <v>2136</v>
      </c>
      <c r="BJ12" s="993" t="s">
        <v>2136</v>
      </c>
      <c r="BK12" s="993" t="s">
        <v>2136</v>
      </c>
      <c r="BL12" s="993" t="s">
        <v>2136</v>
      </c>
      <c r="BM12" s="993" t="s">
        <v>2136</v>
      </c>
      <c r="BN12" s="993" t="s">
        <v>2136</v>
      </c>
      <c r="BO12" s="993" t="s">
        <v>2136</v>
      </c>
      <c r="BP12" s="993" t="s">
        <v>2136</v>
      </c>
      <c r="BQ12" s="997" t="s">
        <v>2136</v>
      </c>
      <c r="BR12" s="997" t="s">
        <v>2136</v>
      </c>
    </row>
    <row r="13" spans="2:70" s="1243" customFormat="1" ht="15">
      <c r="B13" s="992" t="s">
        <v>2413</v>
      </c>
      <c r="C13" s="993" t="s">
        <v>808</v>
      </c>
      <c r="D13" s="1001" t="s">
        <v>2824</v>
      </c>
      <c r="E13" s="1001" t="s">
        <v>2824</v>
      </c>
      <c r="F13" s="1001" t="s">
        <v>2824</v>
      </c>
      <c r="G13" s="1001" t="s">
        <v>2824</v>
      </c>
      <c r="H13" s="1001" t="s">
        <v>2824</v>
      </c>
      <c r="I13" s="1001" t="s">
        <v>2824</v>
      </c>
      <c r="J13" s="1001" t="s">
        <v>2824</v>
      </c>
      <c r="K13" s="1001" t="s">
        <v>2824</v>
      </c>
      <c r="L13" s="1001" t="s">
        <v>2824</v>
      </c>
      <c r="M13" s="1001" t="s">
        <v>2137</v>
      </c>
      <c r="N13" s="999" t="s">
        <v>2137</v>
      </c>
      <c r="O13" s="1001" t="s">
        <v>2824</v>
      </c>
      <c r="P13" s="1001" t="s">
        <v>2824</v>
      </c>
      <c r="Q13" s="1001" t="s">
        <v>2824</v>
      </c>
      <c r="R13" s="1001" t="s">
        <v>3160</v>
      </c>
      <c r="S13" s="1001" t="s">
        <v>2825</v>
      </c>
      <c r="T13" s="1001" t="s">
        <v>2825</v>
      </c>
      <c r="U13" s="1001" t="s">
        <v>2825</v>
      </c>
      <c r="V13" s="1001" t="s">
        <v>2825</v>
      </c>
      <c r="W13" s="1001" t="s">
        <v>2825</v>
      </c>
      <c r="X13" s="1001" t="s">
        <v>2825</v>
      </c>
      <c r="Y13" s="1001" t="s">
        <v>2825</v>
      </c>
      <c r="Z13" s="1001" t="s">
        <v>2825</v>
      </c>
      <c r="AA13" s="1001" t="s">
        <v>2825</v>
      </c>
      <c r="AB13" s="1001" t="s">
        <v>2825</v>
      </c>
      <c r="AC13" s="1001" t="s">
        <v>2825</v>
      </c>
      <c r="AD13" s="1001" t="s">
        <v>2825</v>
      </c>
      <c r="AE13" s="994" t="s">
        <v>2137</v>
      </c>
      <c r="AF13" s="994" t="s">
        <v>2137</v>
      </c>
      <c r="AG13" s="1001" t="s">
        <v>2825</v>
      </c>
      <c r="AH13" s="1001" t="s">
        <v>2825</v>
      </c>
      <c r="AI13" s="1001" t="s">
        <v>2825</v>
      </c>
      <c r="AJ13" s="1001" t="s">
        <v>2825</v>
      </c>
      <c r="AK13" s="1001" t="s">
        <v>2825</v>
      </c>
      <c r="AL13" s="1001" t="s">
        <v>2825</v>
      </c>
      <c r="AM13" s="1001" t="s">
        <v>2825</v>
      </c>
      <c r="AN13" s="1001" t="s">
        <v>2825</v>
      </c>
      <c r="AO13" s="1001" t="s">
        <v>2825</v>
      </c>
      <c r="AP13" s="1001" t="s">
        <v>2825</v>
      </c>
      <c r="AQ13" s="1001" t="s">
        <v>2825</v>
      </c>
      <c r="AR13" s="1001" t="s">
        <v>2825</v>
      </c>
      <c r="AS13" s="1001" t="s">
        <v>2825</v>
      </c>
      <c r="AT13" s="1001" t="s">
        <v>2825</v>
      </c>
      <c r="AU13" s="1001" t="s">
        <v>2825</v>
      </c>
      <c r="AV13" s="1001" t="s">
        <v>2825</v>
      </c>
      <c r="AW13" s="1001" t="s">
        <v>2825</v>
      </c>
      <c r="AX13" s="1001" t="s">
        <v>2825</v>
      </c>
      <c r="AY13" s="1001" t="s">
        <v>2825</v>
      </c>
      <c r="AZ13" s="1001" t="s">
        <v>2825</v>
      </c>
      <c r="BA13" s="1001" t="s">
        <v>2825</v>
      </c>
      <c r="BB13" s="1001" t="s">
        <v>2825</v>
      </c>
      <c r="BC13" s="1001" t="s">
        <v>2825</v>
      </c>
      <c r="BD13" s="1001" t="s">
        <v>2825</v>
      </c>
      <c r="BE13" s="993" t="s">
        <v>2137</v>
      </c>
      <c r="BF13" s="1001" t="s">
        <v>3038</v>
      </c>
      <c r="BG13" s="1001" t="s">
        <v>2825</v>
      </c>
      <c r="BH13" s="1001" t="s">
        <v>2825</v>
      </c>
      <c r="BI13" s="1001" t="s">
        <v>2825</v>
      </c>
      <c r="BJ13" s="1001" t="s">
        <v>2825</v>
      </c>
      <c r="BK13" s="1001" t="s">
        <v>2825</v>
      </c>
      <c r="BL13" s="1001" t="s">
        <v>2825</v>
      </c>
      <c r="BM13" s="1001" t="s">
        <v>2825</v>
      </c>
      <c r="BN13" s="1001" t="s">
        <v>2825</v>
      </c>
      <c r="BO13" s="1001" t="s">
        <v>2825</v>
      </c>
      <c r="BP13" s="1001" t="s">
        <v>2825</v>
      </c>
      <c r="BQ13" s="1001" t="s">
        <v>2825</v>
      </c>
      <c r="BR13" s="999" t="s">
        <v>2825</v>
      </c>
    </row>
    <row r="14" spans="2:70" s="1243" customFormat="1">
      <c r="B14" s="995" t="s">
        <v>2138</v>
      </c>
      <c r="C14" s="995" t="s">
        <v>2139</v>
      </c>
      <c r="D14" s="1000" t="s">
        <v>2045</v>
      </c>
      <c r="E14" s="1000" t="s">
        <v>2045</v>
      </c>
      <c r="F14" s="1000" t="s">
        <v>2045</v>
      </c>
      <c r="G14" s="1000" t="s">
        <v>2045</v>
      </c>
      <c r="H14" s="1000" t="s">
        <v>2045</v>
      </c>
      <c r="I14" s="1000" t="s">
        <v>2045</v>
      </c>
      <c r="J14" s="1000" t="s">
        <v>2045</v>
      </c>
      <c r="K14" s="1000" t="s">
        <v>2045</v>
      </c>
      <c r="L14" s="1000" t="s">
        <v>2045</v>
      </c>
      <c r="M14" s="1000" t="s">
        <v>2045</v>
      </c>
      <c r="N14" s="1000" t="s">
        <v>2045</v>
      </c>
      <c r="O14" s="1000" t="s">
        <v>2045</v>
      </c>
      <c r="P14" s="1000" t="s">
        <v>2045</v>
      </c>
      <c r="Q14" s="1000" t="s">
        <v>2045</v>
      </c>
      <c r="R14" s="1000" t="s">
        <v>2045</v>
      </c>
      <c r="S14" s="1000" t="s">
        <v>2045</v>
      </c>
      <c r="T14" s="1000" t="s">
        <v>2045</v>
      </c>
      <c r="U14" s="1000" t="s">
        <v>2045</v>
      </c>
      <c r="V14" s="1000" t="s">
        <v>2045</v>
      </c>
      <c r="W14" s="1000" t="s">
        <v>2045</v>
      </c>
      <c r="X14" s="1000" t="s">
        <v>2045</v>
      </c>
      <c r="Y14" s="1000" t="s">
        <v>2045</v>
      </c>
      <c r="Z14" s="1000" t="s">
        <v>2045</v>
      </c>
      <c r="AA14" s="1000" t="s">
        <v>2045</v>
      </c>
      <c r="AB14" s="1000" t="s">
        <v>2045</v>
      </c>
      <c r="AC14" s="1000" t="s">
        <v>2045</v>
      </c>
      <c r="AD14" s="1000" t="s">
        <v>2045</v>
      </c>
      <c r="AE14" s="1000" t="s">
        <v>2045</v>
      </c>
      <c r="AF14" s="1000" t="s">
        <v>2045</v>
      </c>
      <c r="AG14" s="1000" t="s">
        <v>2045</v>
      </c>
      <c r="AH14" s="1000" t="s">
        <v>2045</v>
      </c>
      <c r="AI14" s="1000" t="s">
        <v>2045</v>
      </c>
      <c r="AJ14" s="1000" t="s">
        <v>2045</v>
      </c>
      <c r="AK14" s="1000" t="s">
        <v>2045</v>
      </c>
      <c r="AL14" s="1000" t="s">
        <v>2045</v>
      </c>
      <c r="AM14" s="1000" t="s">
        <v>2045</v>
      </c>
      <c r="AN14" s="1000" t="s">
        <v>2045</v>
      </c>
      <c r="AO14" s="1000" t="s">
        <v>2045</v>
      </c>
      <c r="AP14" s="1000" t="s">
        <v>2045</v>
      </c>
      <c r="AQ14" s="1000" t="s">
        <v>2045</v>
      </c>
      <c r="AR14" s="1000" t="s">
        <v>2045</v>
      </c>
      <c r="AS14" s="1000" t="s">
        <v>2045</v>
      </c>
      <c r="AT14" s="1000" t="s">
        <v>2045</v>
      </c>
      <c r="AU14" s="1000" t="s">
        <v>2045</v>
      </c>
      <c r="AV14" s="1000" t="s">
        <v>2045</v>
      </c>
      <c r="AW14" s="1000" t="s">
        <v>2045</v>
      </c>
      <c r="AX14" s="1000" t="s">
        <v>2045</v>
      </c>
      <c r="AY14" s="1000" t="s">
        <v>2045</v>
      </c>
      <c r="AZ14" s="1000" t="s">
        <v>2045</v>
      </c>
      <c r="BA14" s="1000" t="s">
        <v>2045</v>
      </c>
      <c r="BB14" s="1000" t="s">
        <v>2045</v>
      </c>
      <c r="BC14" s="1000" t="s">
        <v>2045</v>
      </c>
      <c r="BD14" s="1000" t="s">
        <v>2045</v>
      </c>
      <c r="BE14" s="1000" t="s">
        <v>2045</v>
      </c>
      <c r="BF14" s="1000" t="s">
        <v>2045</v>
      </c>
      <c r="BG14" s="1000" t="s">
        <v>2045</v>
      </c>
      <c r="BH14" s="1000" t="s">
        <v>2045</v>
      </c>
      <c r="BI14" s="1000" t="s">
        <v>2045</v>
      </c>
      <c r="BJ14" s="1000" t="s">
        <v>2045</v>
      </c>
      <c r="BK14" s="1000" t="s">
        <v>2045</v>
      </c>
      <c r="BL14" s="1000" t="s">
        <v>2045</v>
      </c>
      <c r="BM14" s="1000" t="s">
        <v>2045</v>
      </c>
      <c r="BN14" s="1000" t="s">
        <v>2045</v>
      </c>
      <c r="BO14" s="1000" t="s">
        <v>2045</v>
      </c>
      <c r="BP14" s="1000" t="s">
        <v>2045</v>
      </c>
      <c r="BQ14" s="1953" t="s">
        <v>2045</v>
      </c>
      <c r="BR14" s="1145" t="s">
        <v>2045</v>
      </c>
    </row>
    <row r="15" spans="2:70" s="1243" customFormat="1">
      <c r="B15" s="1954" t="s">
        <v>2140</v>
      </c>
      <c r="C15" s="1955"/>
      <c r="D15" s="1955"/>
      <c r="E15" s="1955"/>
      <c r="F15" s="1955"/>
      <c r="G15" s="1955"/>
      <c r="H15" s="1955"/>
      <c r="I15" s="1955"/>
      <c r="J15" s="1956"/>
      <c r="K15" s="1955"/>
      <c r="L15" s="1955"/>
      <c r="M15" s="1955"/>
      <c r="N15" s="1956"/>
      <c r="O15" s="1955"/>
      <c r="P15" s="1956"/>
      <c r="Q15" s="1955"/>
      <c r="R15" s="1955"/>
      <c r="S15" s="1955"/>
      <c r="T15" s="1955"/>
      <c r="U15" s="1956"/>
      <c r="V15" s="1956"/>
      <c r="W15" s="1955"/>
      <c r="X15" s="1955"/>
      <c r="Y15" s="1956"/>
      <c r="Z15" s="1955"/>
      <c r="AA15" s="1955"/>
      <c r="AB15" s="1956"/>
      <c r="AC15" s="1955"/>
      <c r="AD15" s="1955"/>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7"/>
      <c r="BD15" s="1957"/>
      <c r="BE15" s="1957"/>
      <c r="BF15" s="1957"/>
      <c r="BG15" s="1957"/>
      <c r="BH15" s="1957"/>
      <c r="BI15" s="1957"/>
      <c r="BJ15" s="1957"/>
      <c r="BK15" s="1957"/>
      <c r="BL15" s="1957"/>
      <c r="BM15" s="1957"/>
      <c r="BN15" s="1957"/>
      <c r="BO15" s="1957"/>
      <c r="BP15" s="1957"/>
      <c r="BQ15" s="1957"/>
      <c r="BR15" s="1958"/>
    </row>
    <row r="16" spans="2:70" s="1243" customFormat="1">
      <c r="B16" s="992" t="s">
        <v>2414</v>
      </c>
      <c r="C16" s="993" t="s">
        <v>2141</v>
      </c>
      <c r="D16" s="994" t="s">
        <v>1481</v>
      </c>
      <c r="E16" s="994" t="s">
        <v>1481</v>
      </c>
      <c r="F16" s="994" t="s">
        <v>1481</v>
      </c>
      <c r="G16" s="994" t="s">
        <v>1481</v>
      </c>
      <c r="H16" s="994" t="s">
        <v>1481</v>
      </c>
      <c r="I16" s="994" t="s">
        <v>1481</v>
      </c>
      <c r="J16" s="993" t="s">
        <v>1481</v>
      </c>
      <c r="K16" s="995" t="s">
        <v>1481</v>
      </c>
      <c r="L16" s="994" t="s">
        <v>1481</v>
      </c>
      <c r="M16" s="994" t="s">
        <v>1481</v>
      </c>
      <c r="N16" s="994" t="s">
        <v>1481</v>
      </c>
      <c r="O16" s="994" t="s">
        <v>1481</v>
      </c>
      <c r="P16" s="994" t="s">
        <v>1481</v>
      </c>
      <c r="Q16" s="994" t="s">
        <v>1481</v>
      </c>
      <c r="R16" s="994" t="s">
        <v>1481</v>
      </c>
      <c r="S16" s="993" t="s">
        <v>2142</v>
      </c>
      <c r="T16" s="994" t="s">
        <v>2142</v>
      </c>
      <c r="U16" s="993" t="s">
        <v>2142</v>
      </c>
      <c r="V16" s="993" t="s">
        <v>2142</v>
      </c>
      <c r="W16" s="993" t="s">
        <v>2142</v>
      </c>
      <c r="X16" s="994" t="s">
        <v>2142</v>
      </c>
      <c r="Y16" s="993" t="s">
        <v>2142</v>
      </c>
      <c r="Z16" s="992" t="s">
        <v>2142</v>
      </c>
      <c r="AA16" s="993" t="s">
        <v>2142</v>
      </c>
      <c r="AB16" s="993" t="s">
        <v>2142</v>
      </c>
      <c r="AC16" s="995" t="s">
        <v>2142</v>
      </c>
      <c r="AD16" s="995" t="s">
        <v>2142</v>
      </c>
      <c r="AE16" s="993" t="s">
        <v>2142</v>
      </c>
      <c r="AF16" s="993" t="s">
        <v>2142</v>
      </c>
      <c r="AG16" s="993" t="s">
        <v>2142</v>
      </c>
      <c r="AH16" s="993" t="s">
        <v>2142</v>
      </c>
      <c r="AI16" s="993" t="s">
        <v>2142</v>
      </c>
      <c r="AJ16" s="993" t="s">
        <v>2142</v>
      </c>
      <c r="AK16" s="993" t="s">
        <v>2143</v>
      </c>
      <c r="AL16" s="993" t="s">
        <v>2143</v>
      </c>
      <c r="AM16" s="993" t="s">
        <v>2143</v>
      </c>
      <c r="AN16" s="993" t="s">
        <v>2143</v>
      </c>
      <c r="AO16" s="993" t="s">
        <v>2143</v>
      </c>
      <c r="AP16" s="993" t="s">
        <v>2143</v>
      </c>
      <c r="AQ16" s="993" t="s">
        <v>2143</v>
      </c>
      <c r="AR16" s="993" t="s">
        <v>2143</v>
      </c>
      <c r="AS16" s="993" t="s">
        <v>2143</v>
      </c>
      <c r="AT16" s="993" t="s">
        <v>2143</v>
      </c>
      <c r="AU16" s="993" t="s">
        <v>2143</v>
      </c>
      <c r="AV16" s="993" t="s">
        <v>2143</v>
      </c>
      <c r="AW16" s="993" t="s">
        <v>2143</v>
      </c>
      <c r="AX16" s="993" t="s">
        <v>2143</v>
      </c>
      <c r="AY16" s="993" t="s">
        <v>2143</v>
      </c>
      <c r="AZ16" s="993" t="s">
        <v>2143</v>
      </c>
      <c r="BA16" s="993" t="s">
        <v>2143</v>
      </c>
      <c r="BB16" s="993" t="s">
        <v>2143</v>
      </c>
      <c r="BC16" s="993" t="s">
        <v>2143</v>
      </c>
      <c r="BD16" s="993" t="s">
        <v>2143</v>
      </c>
      <c r="BE16" s="993" t="s">
        <v>2143</v>
      </c>
      <c r="BF16" s="993" t="s">
        <v>2143</v>
      </c>
      <c r="BG16" s="993" t="s">
        <v>2143</v>
      </c>
      <c r="BH16" s="993" t="s">
        <v>2143</v>
      </c>
      <c r="BI16" s="993" t="s">
        <v>2143</v>
      </c>
      <c r="BJ16" s="993" t="s">
        <v>2143</v>
      </c>
      <c r="BK16" s="993" t="s">
        <v>2143</v>
      </c>
      <c r="BL16" s="993" t="s">
        <v>2143</v>
      </c>
      <c r="BM16" s="993" t="s">
        <v>2143</v>
      </c>
      <c r="BN16" s="993" t="s">
        <v>2143</v>
      </c>
      <c r="BO16" s="993" t="s">
        <v>2143</v>
      </c>
      <c r="BP16" s="993" t="s">
        <v>2143</v>
      </c>
      <c r="BQ16" s="993" t="s">
        <v>2143</v>
      </c>
      <c r="BR16" s="1145" t="s">
        <v>2143</v>
      </c>
    </row>
    <row r="17" spans="2:73" s="1243" customFormat="1">
      <c r="B17" s="992" t="s">
        <v>2415</v>
      </c>
      <c r="C17" s="993" t="s">
        <v>2141</v>
      </c>
      <c r="D17" s="994" t="s">
        <v>1481</v>
      </c>
      <c r="E17" s="994" t="s">
        <v>1481</v>
      </c>
      <c r="F17" s="994" t="s">
        <v>1481</v>
      </c>
      <c r="G17" s="994" t="s">
        <v>1481</v>
      </c>
      <c r="H17" s="994" t="s">
        <v>1481</v>
      </c>
      <c r="I17" s="994" t="s">
        <v>1481</v>
      </c>
      <c r="J17" s="993" t="s">
        <v>1481</v>
      </c>
      <c r="K17" s="995" t="s">
        <v>1481</v>
      </c>
      <c r="L17" s="994" t="s">
        <v>1481</v>
      </c>
      <c r="M17" s="994" t="s">
        <v>1481</v>
      </c>
      <c r="N17" s="994" t="s">
        <v>1481</v>
      </c>
      <c r="O17" s="994" t="s">
        <v>1481</v>
      </c>
      <c r="P17" s="994" t="s">
        <v>1481</v>
      </c>
      <c r="Q17" s="994" t="s">
        <v>1481</v>
      </c>
      <c r="R17" s="994" t="s">
        <v>1481</v>
      </c>
      <c r="S17" s="993" t="s">
        <v>2142</v>
      </c>
      <c r="T17" s="994" t="s">
        <v>2142</v>
      </c>
      <c r="U17" s="993" t="s">
        <v>2142</v>
      </c>
      <c r="V17" s="993" t="s">
        <v>2142</v>
      </c>
      <c r="W17" s="993" t="s">
        <v>2142</v>
      </c>
      <c r="X17" s="994" t="s">
        <v>2142</v>
      </c>
      <c r="Y17" s="993" t="s">
        <v>2142</v>
      </c>
      <c r="Z17" s="992" t="s">
        <v>2142</v>
      </c>
      <c r="AA17" s="993" t="s">
        <v>2142</v>
      </c>
      <c r="AB17" s="993" t="s">
        <v>2142</v>
      </c>
      <c r="AC17" s="994" t="s">
        <v>2142</v>
      </c>
      <c r="AD17" s="994" t="s">
        <v>2142</v>
      </c>
      <c r="AE17" s="993" t="s">
        <v>2142</v>
      </c>
      <c r="AF17" s="993" t="s">
        <v>2142</v>
      </c>
      <c r="AG17" s="993" t="s">
        <v>2142</v>
      </c>
      <c r="AH17" s="993" t="s">
        <v>2142</v>
      </c>
      <c r="AI17" s="993" t="s">
        <v>2142</v>
      </c>
      <c r="AJ17" s="993" t="s">
        <v>2142</v>
      </c>
      <c r="AK17" s="993" t="s">
        <v>2417</v>
      </c>
      <c r="AL17" s="993" t="s">
        <v>2417</v>
      </c>
      <c r="AM17" s="993" t="s">
        <v>2417</v>
      </c>
      <c r="AN17" s="993" t="s">
        <v>2417</v>
      </c>
      <c r="AO17" s="993" t="s">
        <v>2417</v>
      </c>
      <c r="AP17" s="993" t="s">
        <v>2417</v>
      </c>
      <c r="AQ17" s="993" t="s">
        <v>2417</v>
      </c>
      <c r="AR17" s="993" t="s">
        <v>2417</v>
      </c>
      <c r="AS17" s="993" t="s">
        <v>2417</v>
      </c>
      <c r="AT17" s="993" t="s">
        <v>2417</v>
      </c>
      <c r="AU17" s="993" t="s">
        <v>2417</v>
      </c>
      <c r="AV17" s="993" t="s">
        <v>2417</v>
      </c>
      <c r="AW17" s="993" t="s">
        <v>2417</v>
      </c>
      <c r="AX17" s="993" t="s">
        <v>2417</v>
      </c>
      <c r="AY17" s="993" t="s">
        <v>2417</v>
      </c>
      <c r="AZ17" s="993" t="s">
        <v>2417</v>
      </c>
      <c r="BA17" s="993" t="s">
        <v>2417</v>
      </c>
      <c r="BB17" s="993" t="s">
        <v>2417</v>
      </c>
      <c r="BC17" s="993" t="s">
        <v>2417</v>
      </c>
      <c r="BD17" s="993" t="s">
        <v>2417</v>
      </c>
      <c r="BE17" s="993" t="s">
        <v>2417</v>
      </c>
      <c r="BF17" s="993" t="s">
        <v>2417</v>
      </c>
      <c r="BG17" s="993" t="s">
        <v>2417</v>
      </c>
      <c r="BH17" s="993" t="s">
        <v>2417</v>
      </c>
      <c r="BI17" s="993" t="s">
        <v>2417</v>
      </c>
      <c r="BJ17" s="993" t="s">
        <v>2417</v>
      </c>
      <c r="BK17" s="993" t="s">
        <v>2417</v>
      </c>
      <c r="BL17" s="993" t="s">
        <v>2417</v>
      </c>
      <c r="BM17" s="993" t="s">
        <v>2417</v>
      </c>
      <c r="BN17" s="993" t="s">
        <v>2417</v>
      </c>
      <c r="BO17" s="993" t="s">
        <v>2417</v>
      </c>
      <c r="BP17" s="993" t="s">
        <v>2417</v>
      </c>
      <c r="BQ17" s="993" t="s">
        <v>2417</v>
      </c>
      <c r="BR17" s="1145" t="s">
        <v>2417</v>
      </c>
    </row>
    <row r="18" spans="2:73" s="1243" customFormat="1" ht="22.5">
      <c r="B18" s="992" t="s">
        <v>2144</v>
      </c>
      <c r="C18" s="1005" t="s">
        <v>2145</v>
      </c>
      <c r="D18" s="1005" t="s">
        <v>2145</v>
      </c>
      <c r="E18" s="1005" t="s">
        <v>2145</v>
      </c>
      <c r="F18" s="1005" t="s">
        <v>2145</v>
      </c>
      <c r="G18" s="1005" t="s">
        <v>2145</v>
      </c>
      <c r="H18" s="1005" t="s">
        <v>2145</v>
      </c>
      <c r="I18" s="1005" t="s">
        <v>2145</v>
      </c>
      <c r="J18" s="1005" t="s">
        <v>2145</v>
      </c>
      <c r="K18" s="1005" t="s">
        <v>2145</v>
      </c>
      <c r="L18" s="1005" t="s">
        <v>2145</v>
      </c>
      <c r="M18" s="1005" t="s">
        <v>2145</v>
      </c>
      <c r="N18" s="1005" t="s">
        <v>2145</v>
      </c>
      <c r="O18" s="1005" t="s">
        <v>2145</v>
      </c>
      <c r="P18" s="1005" t="s">
        <v>2145</v>
      </c>
      <c r="Q18" s="1005" t="s">
        <v>2145</v>
      </c>
      <c r="R18" s="1005" t="s">
        <v>2145</v>
      </c>
      <c r="S18" s="1005" t="s">
        <v>2145</v>
      </c>
      <c r="T18" s="1005" t="s">
        <v>2145</v>
      </c>
      <c r="U18" s="1005" t="s">
        <v>2145</v>
      </c>
      <c r="V18" s="1005" t="s">
        <v>2145</v>
      </c>
      <c r="W18" s="1005" t="s">
        <v>2145</v>
      </c>
      <c r="X18" s="1005" t="s">
        <v>2145</v>
      </c>
      <c r="Y18" s="1005" t="s">
        <v>2145</v>
      </c>
      <c r="Z18" s="1005" t="s">
        <v>2145</v>
      </c>
      <c r="AA18" s="1005" t="s">
        <v>2145</v>
      </c>
      <c r="AB18" s="1005" t="s">
        <v>2145</v>
      </c>
      <c r="AC18" s="1005" t="s">
        <v>2145</v>
      </c>
      <c r="AD18" s="1005" t="s">
        <v>2145</v>
      </c>
      <c r="AE18" s="1005" t="s">
        <v>2145</v>
      </c>
      <c r="AF18" s="1005" t="s">
        <v>2145</v>
      </c>
      <c r="AG18" s="1005" t="s">
        <v>2993</v>
      </c>
      <c r="AH18" s="1005" t="s">
        <v>2145</v>
      </c>
      <c r="AI18" s="1005" t="s">
        <v>2145</v>
      </c>
      <c r="AJ18" s="1005" t="s">
        <v>2993</v>
      </c>
      <c r="AK18" s="1005" t="s">
        <v>2145</v>
      </c>
      <c r="AL18" s="1005" t="s">
        <v>2145</v>
      </c>
      <c r="AM18" s="1005" t="s">
        <v>2145</v>
      </c>
      <c r="AN18" s="1005" t="s">
        <v>2145</v>
      </c>
      <c r="AO18" s="1005" t="s">
        <v>2145</v>
      </c>
      <c r="AP18" s="1005" t="s">
        <v>2145</v>
      </c>
      <c r="AQ18" s="1005" t="s">
        <v>2145</v>
      </c>
      <c r="AR18" s="1005" t="s">
        <v>2145</v>
      </c>
      <c r="AS18" s="1005" t="s">
        <v>2145</v>
      </c>
      <c r="AT18" s="1005" t="s">
        <v>2145</v>
      </c>
      <c r="AU18" s="1005" t="s">
        <v>2145</v>
      </c>
      <c r="AV18" s="1005" t="s">
        <v>2145</v>
      </c>
      <c r="AW18" s="1005" t="s">
        <v>2145</v>
      </c>
      <c r="AX18" s="1005" t="s">
        <v>2145</v>
      </c>
      <c r="AY18" s="1005" t="s">
        <v>2145</v>
      </c>
      <c r="AZ18" s="1005" t="s">
        <v>2145</v>
      </c>
      <c r="BA18" s="1005" t="s">
        <v>2145</v>
      </c>
      <c r="BB18" s="1005" t="s">
        <v>2145</v>
      </c>
      <c r="BC18" s="1005" t="s">
        <v>2145</v>
      </c>
      <c r="BD18" s="1005" t="s">
        <v>2145</v>
      </c>
      <c r="BE18" s="1005" t="s">
        <v>2145</v>
      </c>
      <c r="BF18" s="1005" t="s">
        <v>2145</v>
      </c>
      <c r="BG18" s="1005" t="s">
        <v>2145</v>
      </c>
      <c r="BH18" s="1005" t="s">
        <v>2145</v>
      </c>
      <c r="BI18" s="1005" t="s">
        <v>2145</v>
      </c>
      <c r="BJ18" s="1005" t="s">
        <v>2145</v>
      </c>
      <c r="BK18" s="1005" t="s">
        <v>2145</v>
      </c>
      <c r="BL18" s="1005" t="s">
        <v>2145</v>
      </c>
      <c r="BM18" s="1005" t="s">
        <v>2145</v>
      </c>
      <c r="BN18" s="1005" t="s">
        <v>2145</v>
      </c>
      <c r="BO18" s="1005" t="s">
        <v>2145</v>
      </c>
      <c r="BP18" s="1005" t="s">
        <v>2145</v>
      </c>
      <c r="BQ18" s="1005" t="s">
        <v>2145</v>
      </c>
      <c r="BR18" s="1145" t="s">
        <v>2145</v>
      </c>
    </row>
    <row r="19" spans="2:73" s="1243" customFormat="1" ht="36.75" customHeight="1">
      <c r="B19" s="992" t="s">
        <v>2146</v>
      </c>
      <c r="C19" s="1005" t="s">
        <v>2147</v>
      </c>
      <c r="D19" s="1006" t="s">
        <v>2148</v>
      </c>
      <c r="E19" s="1006" t="s">
        <v>2148</v>
      </c>
      <c r="F19" s="1006" t="s">
        <v>2148</v>
      </c>
      <c r="G19" s="1006" t="s">
        <v>2148</v>
      </c>
      <c r="H19" s="1006" t="s">
        <v>2148</v>
      </c>
      <c r="I19" s="1006" t="s">
        <v>2148</v>
      </c>
      <c r="J19" s="1006" t="s">
        <v>2148</v>
      </c>
      <c r="K19" s="1006" t="s">
        <v>2148</v>
      </c>
      <c r="L19" s="1006" t="s">
        <v>2148</v>
      </c>
      <c r="M19" s="1006" t="s">
        <v>2148</v>
      </c>
      <c r="N19" s="1006" t="s">
        <v>2148</v>
      </c>
      <c r="O19" s="1006" t="s">
        <v>2148</v>
      </c>
      <c r="P19" s="1006" t="s">
        <v>2148</v>
      </c>
      <c r="Q19" s="1006" t="s">
        <v>2148</v>
      </c>
      <c r="R19" s="1006" t="s">
        <v>2148</v>
      </c>
      <c r="S19" s="1005" t="s">
        <v>2149</v>
      </c>
      <c r="T19" s="1005" t="s">
        <v>2149</v>
      </c>
      <c r="U19" s="1005" t="s">
        <v>2149</v>
      </c>
      <c r="V19" s="1005" t="s">
        <v>2149</v>
      </c>
      <c r="W19" s="1005" t="s">
        <v>2149</v>
      </c>
      <c r="X19" s="1005" t="s">
        <v>2149</v>
      </c>
      <c r="Y19" s="1005" t="s">
        <v>2149</v>
      </c>
      <c r="Z19" s="1005" t="s">
        <v>2149</v>
      </c>
      <c r="AA19" s="1005" t="s">
        <v>2149</v>
      </c>
      <c r="AB19" s="1005" t="s">
        <v>2149</v>
      </c>
      <c r="AC19" s="1005" t="s">
        <v>2149</v>
      </c>
      <c r="AD19" s="1005" t="s">
        <v>2149</v>
      </c>
      <c r="AE19" s="1005" t="s">
        <v>2149</v>
      </c>
      <c r="AF19" s="1005" t="s">
        <v>2149</v>
      </c>
      <c r="AG19" s="1005" t="s">
        <v>2149</v>
      </c>
      <c r="AH19" s="1005" t="s">
        <v>2149</v>
      </c>
      <c r="AI19" s="1005" t="s">
        <v>2149</v>
      </c>
      <c r="AJ19" s="1005" t="s">
        <v>2149</v>
      </c>
      <c r="AK19" s="1005" t="s">
        <v>2150</v>
      </c>
      <c r="AL19" s="1005" t="s">
        <v>2150</v>
      </c>
      <c r="AM19" s="1005" t="s">
        <v>2150</v>
      </c>
      <c r="AN19" s="1005" t="s">
        <v>2150</v>
      </c>
      <c r="AO19" s="1005" t="s">
        <v>2150</v>
      </c>
      <c r="AP19" s="1005" t="s">
        <v>2150</v>
      </c>
      <c r="AQ19" s="1005" t="s">
        <v>2150</v>
      </c>
      <c r="AR19" s="1005" t="s">
        <v>2150</v>
      </c>
      <c r="AS19" s="1005" t="s">
        <v>2150</v>
      </c>
      <c r="AT19" s="1005" t="s">
        <v>2150</v>
      </c>
      <c r="AU19" s="1005" t="s">
        <v>2150</v>
      </c>
      <c r="AV19" s="1005" t="s">
        <v>2150</v>
      </c>
      <c r="AW19" s="1005" t="s">
        <v>2150</v>
      </c>
      <c r="AX19" s="1005" t="s">
        <v>2150</v>
      </c>
      <c r="AY19" s="1005" t="s">
        <v>2150</v>
      </c>
      <c r="AZ19" s="1005" t="s">
        <v>2150</v>
      </c>
      <c r="BA19" s="1005" t="s">
        <v>2150</v>
      </c>
      <c r="BB19" s="1005" t="s">
        <v>2150</v>
      </c>
      <c r="BC19" s="1005" t="s">
        <v>2150</v>
      </c>
      <c r="BD19" s="1005" t="s">
        <v>2150</v>
      </c>
      <c r="BE19" s="1005" t="s">
        <v>2150</v>
      </c>
      <c r="BF19" s="1005" t="s">
        <v>2150</v>
      </c>
      <c r="BG19" s="1005" t="s">
        <v>2151</v>
      </c>
      <c r="BH19" s="1005" t="s">
        <v>2151</v>
      </c>
      <c r="BI19" s="1005" t="s">
        <v>2151</v>
      </c>
      <c r="BJ19" s="1005" t="s">
        <v>2151</v>
      </c>
      <c r="BK19" s="1005" t="s">
        <v>2151</v>
      </c>
      <c r="BL19" s="1005" t="s">
        <v>2151</v>
      </c>
      <c r="BM19" s="1005" t="s">
        <v>2151</v>
      </c>
      <c r="BN19" s="1005" t="s">
        <v>2151</v>
      </c>
      <c r="BO19" s="1005" t="s">
        <v>2151</v>
      </c>
      <c r="BP19" s="1005" t="s">
        <v>2151</v>
      </c>
      <c r="BQ19" s="1005" t="s">
        <v>2151</v>
      </c>
      <c r="BR19" s="1008" t="s">
        <v>2151</v>
      </c>
    </row>
    <row r="20" spans="2:73" s="1243" customFormat="1">
      <c r="B20" s="998" t="s">
        <v>2420</v>
      </c>
      <c r="C20" s="1620">
        <v>37594.917000000001</v>
      </c>
      <c r="D20" s="1621">
        <v>650</v>
      </c>
      <c r="E20" s="2146">
        <v>817.20405049999999</v>
      </c>
      <c r="F20" s="1621">
        <v>1100</v>
      </c>
      <c r="G20" s="1621">
        <v>961.41653000000008</v>
      </c>
      <c r="H20" s="1621">
        <v>2750</v>
      </c>
      <c r="I20" s="1621">
        <v>500</v>
      </c>
      <c r="J20" s="1620">
        <v>950</v>
      </c>
      <c r="K20" s="1622">
        <v>600</v>
      </c>
      <c r="L20" s="1782">
        <v>2300</v>
      </c>
      <c r="M20" s="1621">
        <v>100</v>
      </c>
      <c r="N20" s="1620">
        <v>100</v>
      </c>
      <c r="O20" s="1782">
        <v>2044.0682400000001</v>
      </c>
      <c r="P20" s="1783">
        <v>1124.2375320000001</v>
      </c>
      <c r="Q20" s="1783">
        <v>7382.69</v>
      </c>
      <c r="R20" s="1783">
        <v>346</v>
      </c>
      <c r="S20" s="1783">
        <v>2350</v>
      </c>
      <c r="T20" s="1959">
        <v>450</v>
      </c>
      <c r="U20" s="1960">
        <v>2500</v>
      </c>
      <c r="V20" s="1960">
        <v>1100</v>
      </c>
      <c r="W20" s="1783">
        <v>650</v>
      </c>
      <c r="X20" s="2147">
        <v>1703.6410080000001</v>
      </c>
      <c r="Y20" s="2148">
        <v>532.38781499999993</v>
      </c>
      <c r="Z20" s="2149">
        <v>745.34294100000011</v>
      </c>
      <c r="AA20" s="2148">
        <v>532.38781499999993</v>
      </c>
      <c r="AB20" s="2148">
        <v>8898.2752500000006</v>
      </c>
      <c r="AC20" s="2147">
        <v>631.1155500000001</v>
      </c>
      <c r="AD20" s="2150">
        <v>876.54937500000005</v>
      </c>
      <c r="AE20" s="1961">
        <v>150</v>
      </c>
      <c r="AF20" s="1961">
        <v>150</v>
      </c>
      <c r="AG20" s="1783">
        <v>1893.3466500000002</v>
      </c>
      <c r="AH20" s="1783">
        <v>5932.1835000000001</v>
      </c>
      <c r="AI20" s="2148">
        <v>1367.4170250000002</v>
      </c>
      <c r="AJ20" s="2148">
        <v>4745.7467999999999</v>
      </c>
      <c r="AK20" s="1620">
        <v>10126.6</v>
      </c>
      <c r="AL20" s="1620">
        <v>10126.6</v>
      </c>
      <c r="AM20" s="1620">
        <v>7594.95</v>
      </c>
      <c r="AN20" s="1620">
        <v>11864.367</v>
      </c>
      <c r="AO20" s="1620">
        <v>1963.471</v>
      </c>
      <c r="AP20" s="1620">
        <v>1000</v>
      </c>
      <c r="AQ20" s="1620">
        <v>1100</v>
      </c>
      <c r="AR20" s="1620">
        <v>889.82799999999997</v>
      </c>
      <c r="AS20" s="1620">
        <v>1064.7760000000001</v>
      </c>
      <c r="AT20" s="1620">
        <v>2129.5509999999999</v>
      </c>
      <c r="AU20" s="1620">
        <v>10389.826999999999</v>
      </c>
      <c r="AV20" s="1620">
        <v>9113.94</v>
      </c>
      <c r="AW20" s="1620">
        <v>701.24</v>
      </c>
      <c r="AX20" s="1620">
        <v>11864.367</v>
      </c>
      <c r="AY20" s="1620">
        <v>420.74400000000003</v>
      </c>
      <c r="AZ20" s="1620">
        <v>1777.711</v>
      </c>
      <c r="BA20" s="1620">
        <v>11864.367</v>
      </c>
      <c r="BB20" s="1620">
        <v>680.202</v>
      </c>
      <c r="BC20" s="1620">
        <v>8898.2749999999996</v>
      </c>
      <c r="BD20" s="1620">
        <v>11864.367</v>
      </c>
      <c r="BE20" s="1620">
        <v>800</v>
      </c>
      <c r="BF20" s="1620">
        <v>8898.2749999999996</v>
      </c>
      <c r="BG20" s="1620">
        <v>11864.367</v>
      </c>
      <c r="BH20" s="1620">
        <v>1277.731</v>
      </c>
      <c r="BI20" s="1620">
        <v>11864.367</v>
      </c>
      <c r="BJ20" s="1620">
        <v>14830.459000000001</v>
      </c>
      <c r="BK20" s="1620">
        <v>2539.5859999999998</v>
      </c>
      <c r="BL20" s="1620">
        <v>2793.5439999999999</v>
      </c>
      <c r="BM20" s="1620">
        <v>1500</v>
      </c>
      <c r="BN20" s="1620">
        <v>1269.7929999999999</v>
      </c>
      <c r="BO20" s="1620">
        <v>3544.31</v>
      </c>
      <c r="BP20" s="1620">
        <v>11645.59</v>
      </c>
      <c r="BQ20" s="1620">
        <v>8898.2749999999996</v>
      </c>
      <c r="BR20" s="1962">
        <v>2236.029</v>
      </c>
      <c r="BS20" s="2367"/>
      <c r="BT20" s="1784"/>
    </row>
    <row r="21" spans="2:73" s="2084" customFormat="1" ht="22.5">
      <c r="B21" s="2071" t="s">
        <v>2419</v>
      </c>
      <c r="C21" s="1961" t="s">
        <v>2143</v>
      </c>
      <c r="D21" s="2072" t="s">
        <v>2152</v>
      </c>
      <c r="E21" s="2073" t="s">
        <v>2991</v>
      </c>
      <c r="F21" s="2072" t="s">
        <v>2153</v>
      </c>
      <c r="G21" s="2073" t="s">
        <v>2992</v>
      </c>
      <c r="H21" s="2072" t="s">
        <v>2154</v>
      </c>
      <c r="I21" s="1782" t="s">
        <v>2155</v>
      </c>
      <c r="J21" s="1783" t="s">
        <v>2156</v>
      </c>
      <c r="K21" s="2074" t="s">
        <v>2157</v>
      </c>
      <c r="L21" s="1782" t="s">
        <v>2158</v>
      </c>
      <c r="M21" s="1782" t="s">
        <v>2159</v>
      </c>
      <c r="N21" s="1961" t="s">
        <v>2159</v>
      </c>
      <c r="O21" s="2075" t="s">
        <v>2990</v>
      </c>
      <c r="P21" s="2076" t="s">
        <v>2989</v>
      </c>
      <c r="Q21" s="2076" t="s">
        <v>2988</v>
      </c>
      <c r="R21" s="2076" t="s">
        <v>3166</v>
      </c>
      <c r="S21" s="2077" t="s">
        <v>2161</v>
      </c>
      <c r="T21" s="2072" t="s">
        <v>2162</v>
      </c>
      <c r="U21" s="1961" t="s">
        <v>2160</v>
      </c>
      <c r="V21" s="1961" t="s">
        <v>2153</v>
      </c>
      <c r="W21" s="1961" t="s">
        <v>2163</v>
      </c>
      <c r="X21" s="2079" t="s">
        <v>2987</v>
      </c>
      <c r="Y21" s="2076" t="s">
        <v>2985</v>
      </c>
      <c r="Z21" s="2080" t="s">
        <v>2986</v>
      </c>
      <c r="AA21" s="2081" t="s">
        <v>2985</v>
      </c>
      <c r="AB21" s="2082" t="s">
        <v>2984</v>
      </c>
      <c r="AC21" s="2083" t="s">
        <v>2983</v>
      </c>
      <c r="AD21" s="2073" t="s">
        <v>2982</v>
      </c>
      <c r="AE21" s="1961" t="s">
        <v>2164</v>
      </c>
      <c r="AF21" s="1961" t="s">
        <v>2164</v>
      </c>
      <c r="AG21" s="2076" t="s">
        <v>2981</v>
      </c>
      <c r="AH21" s="2076" t="s">
        <v>3094</v>
      </c>
      <c r="AI21" s="2076" t="s">
        <v>2980</v>
      </c>
      <c r="AJ21" s="2078" t="s">
        <v>3106</v>
      </c>
      <c r="AK21" s="2076" t="s">
        <v>2979</v>
      </c>
      <c r="AL21" s="2076" t="s">
        <v>2978</v>
      </c>
      <c r="AM21" s="2076" t="s">
        <v>2977</v>
      </c>
      <c r="AN21" s="2076" t="s">
        <v>2976</v>
      </c>
      <c r="AO21" s="2076" t="s">
        <v>2975</v>
      </c>
      <c r="AP21" s="1961" t="s">
        <v>2165</v>
      </c>
      <c r="AQ21" s="1961" t="s">
        <v>2153</v>
      </c>
      <c r="AR21" s="2076" t="s">
        <v>2974</v>
      </c>
      <c r="AS21" s="2076" t="s">
        <v>2973</v>
      </c>
      <c r="AT21" s="2076" t="s">
        <v>2972</v>
      </c>
      <c r="AU21" s="2076" t="s">
        <v>2971</v>
      </c>
      <c r="AV21" s="2076" t="s">
        <v>2970</v>
      </c>
      <c r="AW21" s="2076" t="s">
        <v>2969</v>
      </c>
      <c r="AX21" s="2076" t="s">
        <v>2968</v>
      </c>
      <c r="AY21" s="2076" t="s">
        <v>2967</v>
      </c>
      <c r="AZ21" s="2076" t="s">
        <v>2966</v>
      </c>
      <c r="BA21" s="2076" t="s">
        <v>2965</v>
      </c>
      <c r="BB21" s="2076" t="s">
        <v>2964</v>
      </c>
      <c r="BC21" s="2076" t="s">
        <v>2963</v>
      </c>
      <c r="BD21" s="2076" t="s">
        <v>2962</v>
      </c>
      <c r="BE21" s="1961" t="s">
        <v>2166</v>
      </c>
      <c r="BF21" s="2076" t="s">
        <v>3109</v>
      </c>
      <c r="BG21" s="2076" t="s">
        <v>2961</v>
      </c>
      <c r="BH21" s="2076" t="s">
        <v>2960</v>
      </c>
      <c r="BI21" s="2076" t="s">
        <v>2959</v>
      </c>
      <c r="BJ21" s="2076" t="s">
        <v>2958</v>
      </c>
      <c r="BK21" s="2076" t="s">
        <v>2957</v>
      </c>
      <c r="BL21" s="2076" t="s">
        <v>2956</v>
      </c>
      <c r="BM21" s="1961" t="s">
        <v>2167</v>
      </c>
      <c r="BN21" s="2076" t="s">
        <v>2955</v>
      </c>
      <c r="BO21" s="2076" t="s">
        <v>2954</v>
      </c>
      <c r="BP21" s="2076" t="s">
        <v>2951</v>
      </c>
      <c r="BQ21" s="2076" t="s">
        <v>2952</v>
      </c>
      <c r="BR21" s="2078" t="s">
        <v>2953</v>
      </c>
      <c r="BS21" s="2368"/>
      <c r="BT21" s="2085"/>
      <c r="BU21" s="2086"/>
    </row>
    <row r="22" spans="2:73" s="1243" customFormat="1">
      <c r="B22" s="992" t="s">
        <v>2168</v>
      </c>
      <c r="C22" s="1624" t="s">
        <v>2169</v>
      </c>
      <c r="D22" s="1623">
        <v>100</v>
      </c>
      <c r="E22" s="1623">
        <v>100</v>
      </c>
      <c r="F22" s="1623">
        <v>100</v>
      </c>
      <c r="G22" s="1623">
        <v>100</v>
      </c>
      <c r="H22" s="1623">
        <v>100</v>
      </c>
      <c r="I22" s="1623">
        <v>99.97</v>
      </c>
      <c r="J22" s="1624">
        <v>100</v>
      </c>
      <c r="K22" s="1627">
        <v>100</v>
      </c>
      <c r="L22" s="1623">
        <v>100</v>
      </c>
      <c r="M22" s="1623">
        <v>100</v>
      </c>
      <c r="N22" s="1624">
        <v>100</v>
      </c>
      <c r="O22" s="1624">
        <v>100</v>
      </c>
      <c r="P22" s="1624">
        <v>100</v>
      </c>
      <c r="Q22" s="1624">
        <v>100</v>
      </c>
      <c r="R22" s="1623">
        <v>100</v>
      </c>
      <c r="S22" s="1623">
        <v>100</v>
      </c>
      <c r="T22" s="1624">
        <v>99.992000000000004</v>
      </c>
      <c r="U22" s="1624">
        <v>100</v>
      </c>
      <c r="V22" s="1623">
        <v>100</v>
      </c>
      <c r="W22" s="1624">
        <v>100</v>
      </c>
      <c r="X22" s="1626">
        <v>100</v>
      </c>
      <c r="Y22" s="1624">
        <v>100</v>
      </c>
      <c r="Z22" s="1628">
        <v>100</v>
      </c>
      <c r="AA22" s="1625">
        <v>100</v>
      </c>
      <c r="AB22" s="1625">
        <v>99.882999999999996</v>
      </c>
      <c r="AC22" s="1625">
        <v>100</v>
      </c>
      <c r="AD22" s="1624">
        <v>100</v>
      </c>
      <c r="AE22" s="1624">
        <v>100</v>
      </c>
      <c r="AF22" s="1624">
        <v>100</v>
      </c>
      <c r="AG22" s="1624">
        <v>100</v>
      </c>
      <c r="AH22" s="1624">
        <v>99.751999999999995</v>
      </c>
      <c r="AI22" s="1624">
        <v>100</v>
      </c>
      <c r="AJ22" s="1624">
        <v>99.802000000000007</v>
      </c>
      <c r="AK22" s="1624">
        <v>100</v>
      </c>
      <c r="AL22" s="1624">
        <v>100</v>
      </c>
      <c r="AM22" s="1624">
        <v>100</v>
      </c>
      <c r="AN22" s="1624">
        <v>99.558000000000007</v>
      </c>
      <c r="AO22" s="1624">
        <v>100</v>
      </c>
      <c r="AP22" s="1624">
        <v>100</v>
      </c>
      <c r="AQ22" s="1624">
        <v>99.903999999999996</v>
      </c>
      <c r="AR22" s="1624">
        <v>99.68</v>
      </c>
      <c r="AS22" s="1624">
        <v>100</v>
      </c>
      <c r="AT22" s="1624">
        <v>100</v>
      </c>
      <c r="AU22" s="1624">
        <v>99.944000000000003</v>
      </c>
      <c r="AV22" s="1624">
        <v>100</v>
      </c>
      <c r="AW22" s="1624">
        <v>100</v>
      </c>
      <c r="AX22" s="1624">
        <v>99.734999999999999</v>
      </c>
      <c r="AY22" s="1624">
        <v>100</v>
      </c>
      <c r="AZ22" s="1624">
        <v>100</v>
      </c>
      <c r="BA22" s="1624">
        <v>99.882000000000005</v>
      </c>
      <c r="BB22" s="1624">
        <v>100</v>
      </c>
      <c r="BC22" s="1624">
        <v>99.820999999999998</v>
      </c>
      <c r="BD22" s="1624">
        <v>99.68</v>
      </c>
      <c r="BE22" s="1624">
        <v>98.97</v>
      </c>
      <c r="BF22" s="1624">
        <v>99.644999999999996</v>
      </c>
      <c r="BG22" s="1624">
        <v>99.870999999999995</v>
      </c>
      <c r="BH22" s="1624">
        <v>100</v>
      </c>
      <c r="BI22" s="1624">
        <v>99.748000000000005</v>
      </c>
      <c r="BJ22" s="1624">
        <v>99.811000000000007</v>
      </c>
      <c r="BK22" s="1624">
        <v>100</v>
      </c>
      <c r="BL22" s="1624">
        <v>100</v>
      </c>
      <c r="BM22" s="1624">
        <v>100</v>
      </c>
      <c r="BN22" s="1624">
        <v>100</v>
      </c>
      <c r="BO22" s="1624">
        <v>100</v>
      </c>
      <c r="BP22" s="1624">
        <v>100</v>
      </c>
      <c r="BQ22" s="1624">
        <v>99.674999999999997</v>
      </c>
      <c r="BR22" s="1145">
        <v>100</v>
      </c>
      <c r="BS22" s="2367"/>
      <c r="BT22" s="1749"/>
    </row>
    <row r="23" spans="2:73" s="1243" customFormat="1">
      <c r="B23" s="992" t="s">
        <v>2170</v>
      </c>
      <c r="C23" s="1624" t="s">
        <v>2143</v>
      </c>
      <c r="D23" s="1623">
        <v>100</v>
      </c>
      <c r="E23" s="1623">
        <v>100</v>
      </c>
      <c r="F23" s="1623">
        <v>100</v>
      </c>
      <c r="G23" s="1623">
        <v>100</v>
      </c>
      <c r="H23" s="1623">
        <v>100</v>
      </c>
      <c r="I23" s="1623">
        <v>100</v>
      </c>
      <c r="J23" s="1624">
        <v>100</v>
      </c>
      <c r="K23" s="1627">
        <v>100</v>
      </c>
      <c r="L23" s="1623">
        <v>100</v>
      </c>
      <c r="M23" s="1623">
        <v>100</v>
      </c>
      <c r="N23" s="1624">
        <v>100</v>
      </c>
      <c r="O23" s="1624">
        <v>100</v>
      </c>
      <c r="P23" s="1624">
        <v>100</v>
      </c>
      <c r="Q23" s="1624">
        <v>100</v>
      </c>
      <c r="R23" s="1623">
        <v>100</v>
      </c>
      <c r="S23" s="1623">
        <v>100</v>
      </c>
      <c r="T23" s="1624">
        <v>100</v>
      </c>
      <c r="U23" s="1625">
        <v>100</v>
      </c>
      <c r="V23" s="1623">
        <v>100</v>
      </c>
      <c r="W23" s="1625">
        <v>100</v>
      </c>
      <c r="X23" s="1626">
        <v>100</v>
      </c>
      <c r="Y23" s="1624">
        <v>100</v>
      </c>
      <c r="Z23" s="1628">
        <v>100</v>
      </c>
      <c r="AA23" s="1625">
        <v>100</v>
      </c>
      <c r="AB23" s="1625">
        <v>100</v>
      </c>
      <c r="AC23" s="1625">
        <v>100</v>
      </c>
      <c r="AD23" s="1624">
        <v>100</v>
      </c>
      <c r="AE23" s="1624">
        <v>100</v>
      </c>
      <c r="AF23" s="1624">
        <v>100</v>
      </c>
      <c r="AG23" s="1624">
        <v>100</v>
      </c>
      <c r="AH23" s="1624">
        <v>100</v>
      </c>
      <c r="AI23" s="1624">
        <v>100</v>
      </c>
      <c r="AJ23" s="1624">
        <v>100</v>
      </c>
      <c r="AK23" s="1624">
        <v>100</v>
      </c>
      <c r="AL23" s="1624">
        <v>100</v>
      </c>
      <c r="AM23" s="1624">
        <v>100</v>
      </c>
      <c r="AN23" s="1624">
        <v>100</v>
      </c>
      <c r="AO23" s="1624">
        <v>100</v>
      </c>
      <c r="AP23" s="1624">
        <v>100</v>
      </c>
      <c r="AQ23" s="1624">
        <v>100</v>
      </c>
      <c r="AR23" s="1624">
        <v>100</v>
      </c>
      <c r="AS23" s="1624">
        <v>100</v>
      </c>
      <c r="AT23" s="1624">
        <v>100</v>
      </c>
      <c r="AU23" s="1624">
        <v>100</v>
      </c>
      <c r="AV23" s="1624">
        <v>100</v>
      </c>
      <c r="AW23" s="1624">
        <v>100</v>
      </c>
      <c r="AX23" s="1624">
        <v>100</v>
      </c>
      <c r="AY23" s="1624">
        <v>100</v>
      </c>
      <c r="AZ23" s="1624">
        <v>100</v>
      </c>
      <c r="BA23" s="1624">
        <v>100</v>
      </c>
      <c r="BB23" s="1624">
        <v>100</v>
      </c>
      <c r="BC23" s="1624">
        <v>100</v>
      </c>
      <c r="BD23" s="1624">
        <v>100</v>
      </c>
      <c r="BE23" s="1624">
        <v>100</v>
      </c>
      <c r="BF23" s="1624">
        <v>100</v>
      </c>
      <c r="BG23" s="1624">
        <v>100</v>
      </c>
      <c r="BH23" s="1624">
        <v>100</v>
      </c>
      <c r="BI23" s="1624">
        <v>100</v>
      </c>
      <c r="BJ23" s="1624">
        <v>100</v>
      </c>
      <c r="BK23" s="1624">
        <v>100</v>
      </c>
      <c r="BL23" s="1624">
        <v>100</v>
      </c>
      <c r="BM23" s="1624">
        <v>100</v>
      </c>
      <c r="BN23" s="1624">
        <v>100</v>
      </c>
      <c r="BO23" s="1624">
        <v>100</v>
      </c>
      <c r="BP23" s="1624">
        <v>100</v>
      </c>
      <c r="BQ23" s="1624">
        <v>100</v>
      </c>
      <c r="BR23" s="1145">
        <v>100</v>
      </c>
      <c r="BS23" s="2367"/>
      <c r="BT23" s="1749"/>
    </row>
    <row r="24" spans="2:73" s="1243" customFormat="1" ht="22.5">
      <c r="B24" s="992" t="s">
        <v>2171</v>
      </c>
      <c r="C24" s="993" t="s">
        <v>2172</v>
      </c>
      <c r="D24" s="1006" t="s">
        <v>456</v>
      </c>
      <c r="E24" s="1006" t="s">
        <v>456</v>
      </c>
      <c r="F24" s="1006" t="s">
        <v>456</v>
      </c>
      <c r="G24" s="1006" t="s">
        <v>456</v>
      </c>
      <c r="H24" s="1006" t="s">
        <v>456</v>
      </c>
      <c r="I24" s="1006" t="s">
        <v>456</v>
      </c>
      <c r="J24" s="1005" t="s">
        <v>456</v>
      </c>
      <c r="K24" s="1007" t="s">
        <v>456</v>
      </c>
      <c r="L24" s="1006" t="s">
        <v>456</v>
      </c>
      <c r="M24" s="1006" t="s">
        <v>456</v>
      </c>
      <c r="N24" s="1005" t="s">
        <v>456</v>
      </c>
      <c r="O24" s="1005" t="s">
        <v>456</v>
      </c>
      <c r="P24" s="1005" t="s">
        <v>456</v>
      </c>
      <c r="Q24" s="1005" t="s">
        <v>456</v>
      </c>
      <c r="R24" s="1010" t="s">
        <v>456</v>
      </c>
      <c r="S24" s="1010" t="s">
        <v>2173</v>
      </c>
      <c r="T24" s="1010" t="s">
        <v>2174</v>
      </c>
      <c r="U24" s="1010" t="s">
        <v>2173</v>
      </c>
      <c r="V24" s="1010" t="s">
        <v>2173</v>
      </c>
      <c r="W24" s="1010" t="s">
        <v>2174</v>
      </c>
      <c r="X24" s="1010" t="s">
        <v>2173</v>
      </c>
      <c r="Y24" s="1010" t="s">
        <v>2173</v>
      </c>
      <c r="Z24" s="1010" t="s">
        <v>2173</v>
      </c>
      <c r="AA24" s="1010" t="s">
        <v>2173</v>
      </c>
      <c r="AB24" s="1010" t="s">
        <v>2173</v>
      </c>
      <c r="AC24" s="1010" t="s">
        <v>2173</v>
      </c>
      <c r="AD24" s="1010" t="s">
        <v>2173</v>
      </c>
      <c r="AE24" s="1010" t="s">
        <v>2173</v>
      </c>
      <c r="AF24" s="1010" t="s">
        <v>2173</v>
      </c>
      <c r="AG24" s="1010" t="s">
        <v>2173</v>
      </c>
      <c r="AH24" s="1010" t="s">
        <v>2173</v>
      </c>
      <c r="AI24" s="1010" t="s">
        <v>2173</v>
      </c>
      <c r="AJ24" s="1010" t="s">
        <v>2173</v>
      </c>
      <c r="AK24" s="1010" t="s">
        <v>2173</v>
      </c>
      <c r="AL24" s="1010" t="s">
        <v>2173</v>
      </c>
      <c r="AM24" s="1010" t="s">
        <v>2173</v>
      </c>
      <c r="AN24" s="1010" t="s">
        <v>2173</v>
      </c>
      <c r="AO24" s="1010" t="s">
        <v>2173</v>
      </c>
      <c r="AP24" s="1010" t="s">
        <v>2173</v>
      </c>
      <c r="AQ24" s="1010" t="s">
        <v>2174</v>
      </c>
      <c r="AR24" s="1010" t="s">
        <v>2173</v>
      </c>
      <c r="AS24" s="1010" t="s">
        <v>2173</v>
      </c>
      <c r="AT24" s="1010" t="s">
        <v>2173</v>
      </c>
      <c r="AU24" s="1010" t="s">
        <v>2173</v>
      </c>
      <c r="AV24" s="1010" t="s">
        <v>2173</v>
      </c>
      <c r="AW24" s="1010" t="s">
        <v>2173</v>
      </c>
      <c r="AX24" s="1010" t="s">
        <v>2173</v>
      </c>
      <c r="AY24" s="1010" t="s">
        <v>2173</v>
      </c>
      <c r="AZ24" s="1010" t="s">
        <v>2173</v>
      </c>
      <c r="BA24" s="1010" t="s">
        <v>2173</v>
      </c>
      <c r="BB24" s="1010" t="s">
        <v>2173</v>
      </c>
      <c r="BC24" s="1010" t="s">
        <v>2173</v>
      </c>
      <c r="BD24" s="1010" t="s">
        <v>2173</v>
      </c>
      <c r="BE24" s="1010" t="s">
        <v>2174</v>
      </c>
      <c r="BF24" s="1010" t="s">
        <v>2174</v>
      </c>
      <c r="BG24" s="1010" t="s">
        <v>2173</v>
      </c>
      <c r="BH24" s="1010" t="s">
        <v>2173</v>
      </c>
      <c r="BI24" s="1010" t="s">
        <v>2173</v>
      </c>
      <c r="BJ24" s="1010" t="s">
        <v>2173</v>
      </c>
      <c r="BK24" s="1010" t="s">
        <v>2173</v>
      </c>
      <c r="BL24" s="1010" t="s">
        <v>2173</v>
      </c>
      <c r="BM24" s="1010" t="s">
        <v>2173</v>
      </c>
      <c r="BN24" s="1010" t="s">
        <v>2173</v>
      </c>
      <c r="BO24" s="1010" t="s">
        <v>2173</v>
      </c>
      <c r="BP24" s="1010" t="s">
        <v>2173</v>
      </c>
      <c r="BQ24" s="1010" t="s">
        <v>2173</v>
      </c>
      <c r="BR24" s="1963" t="s">
        <v>2173</v>
      </c>
      <c r="BS24" s="2369"/>
      <c r="BT24" s="1749"/>
    </row>
    <row r="25" spans="2:73" s="1243" customFormat="1">
      <c r="B25" s="992" t="s">
        <v>2175</v>
      </c>
      <c r="C25" s="993" t="s">
        <v>2143</v>
      </c>
      <c r="D25" s="1012">
        <v>45183</v>
      </c>
      <c r="E25" s="1012">
        <v>45183</v>
      </c>
      <c r="F25" s="1012">
        <v>45183</v>
      </c>
      <c r="G25" s="1012">
        <v>45183</v>
      </c>
      <c r="H25" s="1012">
        <v>44791</v>
      </c>
      <c r="I25" s="1012">
        <v>44791</v>
      </c>
      <c r="J25" s="1011">
        <v>44869</v>
      </c>
      <c r="K25" s="1013">
        <v>44869</v>
      </c>
      <c r="L25" s="1012" t="s">
        <v>2543</v>
      </c>
      <c r="M25" s="1012">
        <v>44071</v>
      </c>
      <c r="N25" s="1011" t="s">
        <v>2176</v>
      </c>
      <c r="O25" s="1011" t="s">
        <v>2544</v>
      </c>
      <c r="P25" s="1011" t="s">
        <v>2544</v>
      </c>
      <c r="Q25" s="1011" t="s">
        <v>2177</v>
      </c>
      <c r="R25" s="1011" t="s">
        <v>3161</v>
      </c>
      <c r="S25" s="1011">
        <v>44517</v>
      </c>
      <c r="T25" s="1012">
        <v>44517</v>
      </c>
      <c r="U25" s="1011" t="s">
        <v>2178</v>
      </c>
      <c r="V25" s="1011" t="s">
        <v>2545</v>
      </c>
      <c r="W25" s="1014" t="s">
        <v>2545</v>
      </c>
      <c r="X25" s="1015">
        <v>44517</v>
      </c>
      <c r="Y25" s="1011">
        <v>44517</v>
      </c>
      <c r="Z25" s="1016" t="s">
        <v>2545</v>
      </c>
      <c r="AA25" s="1014" t="s">
        <v>2545</v>
      </c>
      <c r="AB25" s="1011">
        <v>44893</v>
      </c>
      <c r="AC25" s="1012">
        <v>44798</v>
      </c>
      <c r="AD25" s="1012" t="s">
        <v>2546</v>
      </c>
      <c r="AE25" s="1012">
        <v>44071</v>
      </c>
      <c r="AF25" s="1012" t="s">
        <v>2176</v>
      </c>
      <c r="AG25" s="1012" t="s">
        <v>2179</v>
      </c>
      <c r="AH25" s="1012" t="s">
        <v>2180</v>
      </c>
      <c r="AI25" s="1012" t="s">
        <v>2531</v>
      </c>
      <c r="AJ25" s="1015">
        <v>45749</v>
      </c>
      <c r="AK25" s="1012">
        <v>44090</v>
      </c>
      <c r="AL25" s="1012" t="s">
        <v>2547</v>
      </c>
      <c r="AM25" s="1012">
        <v>44469</v>
      </c>
      <c r="AN25" s="1012" t="s">
        <v>2548</v>
      </c>
      <c r="AO25" s="1012" t="s">
        <v>2549</v>
      </c>
      <c r="AP25" s="1012" t="s">
        <v>2550</v>
      </c>
      <c r="AQ25" s="1012" t="s">
        <v>2550</v>
      </c>
      <c r="AR25" s="1012" t="s">
        <v>2551</v>
      </c>
      <c r="AS25" s="1012">
        <v>44806</v>
      </c>
      <c r="AT25" s="1012">
        <v>44806</v>
      </c>
      <c r="AU25" s="1012">
        <v>44790</v>
      </c>
      <c r="AV25" s="1012" t="s">
        <v>2552</v>
      </c>
      <c r="AW25" s="1012" t="s">
        <v>2553</v>
      </c>
      <c r="AX25" s="1012" t="s">
        <v>2554</v>
      </c>
      <c r="AY25" s="1012" t="s">
        <v>2555</v>
      </c>
      <c r="AZ25" s="1012" t="s">
        <v>2556</v>
      </c>
      <c r="BA25" s="1012" t="s">
        <v>2557</v>
      </c>
      <c r="BB25" s="1012">
        <v>45177</v>
      </c>
      <c r="BC25" s="1012">
        <v>45231</v>
      </c>
      <c r="BD25" s="1012">
        <v>45625</v>
      </c>
      <c r="BE25" s="1012">
        <v>44446</v>
      </c>
      <c r="BF25" s="1012" t="s">
        <v>3034</v>
      </c>
      <c r="BG25" s="1012" t="s">
        <v>2558</v>
      </c>
      <c r="BH25" s="1012" t="s">
        <v>2559</v>
      </c>
      <c r="BI25" s="1012" t="s">
        <v>2560</v>
      </c>
      <c r="BJ25" s="1012">
        <v>44825</v>
      </c>
      <c r="BK25" s="1012" t="s">
        <v>2561</v>
      </c>
      <c r="BL25" s="1012" t="s">
        <v>2562</v>
      </c>
      <c r="BM25" s="1012" t="s">
        <v>2563</v>
      </c>
      <c r="BN25" s="1012">
        <v>45540</v>
      </c>
      <c r="BO25" s="1012">
        <v>45601</v>
      </c>
      <c r="BP25" s="1012">
        <v>45601</v>
      </c>
      <c r="BQ25" s="1012" t="s">
        <v>2826</v>
      </c>
      <c r="BR25" s="1145" t="s">
        <v>2827</v>
      </c>
    </row>
    <row r="26" spans="2:73" s="1243" customFormat="1">
      <c r="B26" s="992" t="s">
        <v>2181</v>
      </c>
      <c r="C26" s="993" t="s">
        <v>2182</v>
      </c>
      <c r="D26" s="994" t="s">
        <v>2182</v>
      </c>
      <c r="E26" s="994" t="s">
        <v>2182</v>
      </c>
      <c r="F26" s="994" t="s">
        <v>2182</v>
      </c>
      <c r="G26" s="994" t="s">
        <v>2182</v>
      </c>
      <c r="H26" s="994" t="s">
        <v>2182</v>
      </c>
      <c r="I26" s="994" t="s">
        <v>2182</v>
      </c>
      <c r="J26" s="993" t="s">
        <v>2182</v>
      </c>
      <c r="K26" s="995" t="s">
        <v>2182</v>
      </c>
      <c r="L26" s="994" t="s">
        <v>2182</v>
      </c>
      <c r="M26" s="994" t="s">
        <v>2182</v>
      </c>
      <c r="N26" s="993" t="s">
        <v>2182</v>
      </c>
      <c r="O26" s="993" t="s">
        <v>2182</v>
      </c>
      <c r="P26" s="993" t="s">
        <v>2182</v>
      </c>
      <c r="Q26" s="993" t="s">
        <v>2182</v>
      </c>
      <c r="R26" s="993" t="s">
        <v>2182</v>
      </c>
      <c r="S26" s="993" t="s">
        <v>2183</v>
      </c>
      <c r="T26" s="994" t="s">
        <v>2183</v>
      </c>
      <c r="U26" s="993" t="s">
        <v>2183</v>
      </c>
      <c r="V26" s="993" t="s">
        <v>2183</v>
      </c>
      <c r="W26" s="997" t="s">
        <v>2183</v>
      </c>
      <c r="X26" s="996" t="s">
        <v>2183</v>
      </c>
      <c r="Y26" s="993" t="s">
        <v>2183</v>
      </c>
      <c r="Z26" s="992" t="s">
        <v>2183</v>
      </c>
      <c r="AA26" s="997" t="s">
        <v>2183</v>
      </c>
      <c r="AB26" s="993" t="s">
        <v>2183</v>
      </c>
      <c r="AC26" s="994" t="s">
        <v>2183</v>
      </c>
      <c r="AD26" s="994" t="s">
        <v>2183</v>
      </c>
      <c r="AE26" s="993" t="s">
        <v>2183</v>
      </c>
      <c r="AF26" s="993" t="s">
        <v>2183</v>
      </c>
      <c r="AG26" s="993" t="s">
        <v>2183</v>
      </c>
      <c r="AH26" s="993" t="s">
        <v>2183</v>
      </c>
      <c r="AI26" s="993" t="s">
        <v>2183</v>
      </c>
      <c r="AJ26" s="993" t="s">
        <v>2183</v>
      </c>
      <c r="AK26" s="993" t="s">
        <v>2183</v>
      </c>
      <c r="AL26" s="993" t="s">
        <v>2183</v>
      </c>
      <c r="AM26" s="993" t="s">
        <v>2183</v>
      </c>
      <c r="AN26" s="993" t="s">
        <v>2183</v>
      </c>
      <c r="AO26" s="993" t="s">
        <v>2183</v>
      </c>
      <c r="AP26" s="993" t="s">
        <v>2183</v>
      </c>
      <c r="AQ26" s="993" t="s">
        <v>2183</v>
      </c>
      <c r="AR26" s="993" t="s">
        <v>2183</v>
      </c>
      <c r="AS26" s="993" t="s">
        <v>2183</v>
      </c>
      <c r="AT26" s="993" t="s">
        <v>2183</v>
      </c>
      <c r="AU26" s="993" t="s">
        <v>2183</v>
      </c>
      <c r="AV26" s="993" t="s">
        <v>2183</v>
      </c>
      <c r="AW26" s="993" t="s">
        <v>2183</v>
      </c>
      <c r="AX26" s="993" t="s">
        <v>2183</v>
      </c>
      <c r="AY26" s="993" t="s">
        <v>2183</v>
      </c>
      <c r="AZ26" s="993" t="s">
        <v>2183</v>
      </c>
      <c r="BA26" s="993" t="s">
        <v>2183</v>
      </c>
      <c r="BB26" s="993" t="s">
        <v>2183</v>
      </c>
      <c r="BC26" s="993" t="s">
        <v>2183</v>
      </c>
      <c r="BD26" s="993" t="s">
        <v>2183</v>
      </c>
      <c r="BE26" s="993" t="s">
        <v>2183</v>
      </c>
      <c r="BF26" s="993" t="s">
        <v>2183</v>
      </c>
      <c r="BG26" s="993" t="s">
        <v>2183</v>
      </c>
      <c r="BH26" s="993" t="s">
        <v>2183</v>
      </c>
      <c r="BI26" s="993" t="s">
        <v>2183</v>
      </c>
      <c r="BJ26" s="993" t="s">
        <v>2183</v>
      </c>
      <c r="BK26" s="993" t="s">
        <v>2183</v>
      </c>
      <c r="BL26" s="993" t="s">
        <v>2183</v>
      </c>
      <c r="BM26" s="993" t="s">
        <v>2183</v>
      </c>
      <c r="BN26" s="993" t="s">
        <v>2183</v>
      </c>
      <c r="BO26" s="993" t="s">
        <v>2183</v>
      </c>
      <c r="BP26" s="993" t="s">
        <v>2183</v>
      </c>
      <c r="BQ26" s="993" t="s">
        <v>2183</v>
      </c>
      <c r="BR26" s="1145" t="s">
        <v>2183</v>
      </c>
    </row>
    <row r="27" spans="2:73" s="1243" customFormat="1" ht="45">
      <c r="B27" s="1964" t="s">
        <v>2184</v>
      </c>
      <c r="C27" s="1126" t="s">
        <v>2185</v>
      </c>
      <c r="D27" s="1126" t="s">
        <v>2185</v>
      </c>
      <c r="E27" s="1126" t="s">
        <v>2185</v>
      </c>
      <c r="F27" s="1126" t="s">
        <v>2185</v>
      </c>
      <c r="G27" s="1126" t="s">
        <v>2185</v>
      </c>
      <c r="H27" s="1126" t="s">
        <v>2185</v>
      </c>
      <c r="I27" s="1126" t="s">
        <v>2185</v>
      </c>
      <c r="J27" s="1126" t="s">
        <v>2185</v>
      </c>
      <c r="K27" s="1126" t="s">
        <v>2185</v>
      </c>
      <c r="L27" s="1126" t="s">
        <v>2185</v>
      </c>
      <c r="M27" s="1126" t="s">
        <v>2185</v>
      </c>
      <c r="N27" s="1126" t="s">
        <v>2185</v>
      </c>
      <c r="O27" s="1126" t="s">
        <v>2185</v>
      </c>
      <c r="P27" s="1126" t="s">
        <v>2185</v>
      </c>
      <c r="Q27" s="1126" t="s">
        <v>2185</v>
      </c>
      <c r="R27" s="1126" t="s">
        <v>2185</v>
      </c>
      <c r="S27" s="1011" t="s">
        <v>2564</v>
      </c>
      <c r="T27" s="1011" t="s">
        <v>2564</v>
      </c>
      <c r="U27" s="1011">
        <v>48323</v>
      </c>
      <c r="V27" s="1140" t="s">
        <v>2186</v>
      </c>
      <c r="W27" s="1140" t="s">
        <v>2186</v>
      </c>
      <c r="X27" s="1011" t="s">
        <v>2564</v>
      </c>
      <c r="Y27" s="1011" t="s">
        <v>2564</v>
      </c>
      <c r="Z27" s="1141" t="s">
        <v>2186</v>
      </c>
      <c r="AA27" s="1140" t="s">
        <v>2186</v>
      </c>
      <c r="AB27" s="1011" t="s">
        <v>2565</v>
      </c>
      <c r="AC27" s="1488" t="s">
        <v>2187</v>
      </c>
      <c r="AD27" s="1488" t="s">
        <v>2188</v>
      </c>
      <c r="AE27" s="1011">
        <v>47723</v>
      </c>
      <c r="AF27" s="1011" t="s">
        <v>2189</v>
      </c>
      <c r="AG27" s="1011">
        <v>48803</v>
      </c>
      <c r="AH27" s="1011">
        <v>48835</v>
      </c>
      <c r="AI27" s="1011" t="s">
        <v>2532</v>
      </c>
      <c r="AJ27" s="1011" t="s">
        <v>2994</v>
      </c>
      <c r="AK27" s="1011">
        <v>46281</v>
      </c>
      <c r="AL27" s="1011" t="s">
        <v>2566</v>
      </c>
      <c r="AM27" s="1011" t="s">
        <v>2567</v>
      </c>
      <c r="AN27" s="1011" t="s">
        <v>2190</v>
      </c>
      <c r="AO27" s="1011" t="s">
        <v>2568</v>
      </c>
      <c r="AP27" s="1011" t="s">
        <v>2191</v>
      </c>
      <c r="AQ27" s="1011" t="s">
        <v>2191</v>
      </c>
      <c r="AR27" s="1011" t="s">
        <v>2569</v>
      </c>
      <c r="AS27" s="1139" t="s">
        <v>2570</v>
      </c>
      <c r="AT27" s="1139" t="s">
        <v>2570</v>
      </c>
      <c r="AU27" s="1011">
        <v>46616</v>
      </c>
      <c r="AV27" s="1005" t="s">
        <v>2192</v>
      </c>
      <c r="AW27" s="1011" t="s">
        <v>2571</v>
      </c>
      <c r="AX27" s="1011" t="s">
        <v>2572</v>
      </c>
      <c r="AY27" s="1011" t="s">
        <v>2573</v>
      </c>
      <c r="AZ27" s="1011" t="s">
        <v>2574</v>
      </c>
      <c r="BA27" s="1011" t="s">
        <v>2575</v>
      </c>
      <c r="BB27" s="1011">
        <v>47369</v>
      </c>
      <c r="BC27" s="1011">
        <v>47423</v>
      </c>
      <c r="BD27" s="1011">
        <v>47816</v>
      </c>
      <c r="BE27" s="1011">
        <v>46637</v>
      </c>
      <c r="BF27" s="1011" t="s">
        <v>3035</v>
      </c>
      <c r="BG27" s="1011" t="s">
        <v>2576</v>
      </c>
      <c r="BH27" s="1011" t="s">
        <v>2577</v>
      </c>
      <c r="BI27" s="1011" t="s">
        <v>2578</v>
      </c>
      <c r="BJ27" s="1011">
        <v>46651</v>
      </c>
      <c r="BK27" s="1011" t="s">
        <v>2579</v>
      </c>
      <c r="BL27" s="1011" t="s">
        <v>2580</v>
      </c>
      <c r="BM27" s="1011" t="s">
        <v>2581</v>
      </c>
      <c r="BN27" s="1011" t="s">
        <v>2582</v>
      </c>
      <c r="BO27" s="1781" t="s">
        <v>2583</v>
      </c>
      <c r="BP27" s="1781" t="s">
        <v>2583</v>
      </c>
      <c r="BQ27" s="1781" t="s">
        <v>2828</v>
      </c>
      <c r="BR27" s="1145" t="s">
        <v>2829</v>
      </c>
    </row>
    <row r="28" spans="2:73" s="1967" customFormat="1">
      <c r="B28" s="1964" t="s">
        <v>2193</v>
      </c>
      <c r="C28" s="997" t="s">
        <v>2143</v>
      </c>
      <c r="D28" s="996" t="s">
        <v>2045</v>
      </c>
      <c r="E28" s="996" t="s">
        <v>2045</v>
      </c>
      <c r="F28" s="996" t="s">
        <v>2045</v>
      </c>
      <c r="G28" s="996" t="s">
        <v>2045</v>
      </c>
      <c r="H28" s="996" t="s">
        <v>2045</v>
      </c>
      <c r="I28" s="996" t="s">
        <v>2045</v>
      </c>
      <c r="J28" s="997" t="s">
        <v>2045</v>
      </c>
      <c r="K28" s="1965" t="s">
        <v>2045</v>
      </c>
      <c r="L28" s="996" t="s">
        <v>2045</v>
      </c>
      <c r="M28" s="996" t="s">
        <v>2045</v>
      </c>
      <c r="N28" s="997" t="s">
        <v>2045</v>
      </c>
      <c r="O28" s="997" t="s">
        <v>2045</v>
      </c>
      <c r="P28" s="997" t="s">
        <v>2045</v>
      </c>
      <c r="Q28" s="997" t="s">
        <v>2045</v>
      </c>
      <c r="R28" s="997" t="s">
        <v>2045</v>
      </c>
      <c r="S28" s="997" t="s">
        <v>2045</v>
      </c>
      <c r="T28" s="996" t="s">
        <v>2045</v>
      </c>
      <c r="U28" s="997" t="s">
        <v>2045</v>
      </c>
      <c r="V28" s="997" t="s">
        <v>2045</v>
      </c>
      <c r="W28" s="997" t="s">
        <v>2045</v>
      </c>
      <c r="X28" s="996" t="s">
        <v>2045</v>
      </c>
      <c r="Y28" s="997" t="s">
        <v>2045</v>
      </c>
      <c r="Z28" s="1964" t="s">
        <v>2045</v>
      </c>
      <c r="AA28" s="997" t="s">
        <v>2045</v>
      </c>
      <c r="AB28" s="997" t="s">
        <v>2045</v>
      </c>
      <c r="AC28" s="996" t="s">
        <v>2045</v>
      </c>
      <c r="AD28" s="996" t="s">
        <v>2045</v>
      </c>
      <c r="AE28" s="997" t="s">
        <v>2045</v>
      </c>
      <c r="AF28" s="997" t="s">
        <v>2045</v>
      </c>
      <c r="AG28" s="997" t="s">
        <v>2045</v>
      </c>
      <c r="AH28" s="997" t="s">
        <v>2045</v>
      </c>
      <c r="AI28" s="997" t="s">
        <v>2045</v>
      </c>
      <c r="AJ28" s="997" t="s">
        <v>2045</v>
      </c>
      <c r="AK28" s="1966" t="s">
        <v>2045</v>
      </c>
      <c r="AL28" s="997" t="s">
        <v>2045</v>
      </c>
      <c r="AM28" s="997" t="s">
        <v>2045</v>
      </c>
      <c r="AN28" s="997" t="s">
        <v>2045</v>
      </c>
      <c r="AO28" s="997" t="s">
        <v>2045</v>
      </c>
      <c r="AP28" s="997" t="s">
        <v>2045</v>
      </c>
      <c r="AQ28" s="997" t="s">
        <v>2045</v>
      </c>
      <c r="AR28" s="997" t="s">
        <v>2046</v>
      </c>
      <c r="AS28" s="997" t="s">
        <v>2045</v>
      </c>
      <c r="AT28" s="997" t="s">
        <v>2045</v>
      </c>
      <c r="AU28" s="997" t="s">
        <v>2045</v>
      </c>
      <c r="AV28" s="997" t="s">
        <v>2045</v>
      </c>
      <c r="AW28" s="997" t="s">
        <v>2045</v>
      </c>
      <c r="AX28" s="997" t="s">
        <v>2045</v>
      </c>
      <c r="AY28" s="997" t="s">
        <v>2045</v>
      </c>
      <c r="AZ28" s="997" t="s">
        <v>2045</v>
      </c>
      <c r="BA28" s="997" t="s">
        <v>2045</v>
      </c>
      <c r="BB28" s="997" t="s">
        <v>2045</v>
      </c>
      <c r="BC28" s="997" t="s">
        <v>2045</v>
      </c>
      <c r="BD28" s="997" t="s">
        <v>2045</v>
      </c>
      <c r="BE28" s="997" t="s">
        <v>2045</v>
      </c>
      <c r="BF28" s="997" t="s">
        <v>2045</v>
      </c>
      <c r="BG28" s="997" t="s">
        <v>2045</v>
      </c>
      <c r="BH28" s="997" t="s">
        <v>2045</v>
      </c>
      <c r="BI28" s="997" t="s">
        <v>2045</v>
      </c>
      <c r="BJ28" s="997" t="s">
        <v>2045</v>
      </c>
      <c r="BK28" s="997" t="s">
        <v>2045</v>
      </c>
      <c r="BL28" s="997" t="s">
        <v>2045</v>
      </c>
      <c r="BM28" s="997" t="s">
        <v>2045</v>
      </c>
      <c r="BN28" s="997" t="s">
        <v>2045</v>
      </c>
      <c r="BO28" s="997" t="s">
        <v>2045</v>
      </c>
      <c r="BP28" s="997" t="s">
        <v>2045</v>
      </c>
      <c r="BQ28" s="997" t="s">
        <v>2045</v>
      </c>
      <c r="BR28" s="997" t="s">
        <v>2045</v>
      </c>
    </row>
    <row r="29" spans="2:73" s="1967" customFormat="1" ht="101.25">
      <c r="B29" s="1964" t="s">
        <v>2194</v>
      </c>
      <c r="C29" s="997" t="s">
        <v>2143</v>
      </c>
      <c r="D29" s="1968" t="s">
        <v>2421</v>
      </c>
      <c r="E29" s="1968" t="s">
        <v>2422</v>
      </c>
      <c r="F29" s="1968" t="s">
        <v>2422</v>
      </c>
      <c r="G29" s="1968" t="s">
        <v>2422</v>
      </c>
      <c r="H29" s="1968" t="s">
        <v>2423</v>
      </c>
      <c r="I29" s="1968" t="s">
        <v>2423</v>
      </c>
      <c r="J29" s="1969" t="s">
        <v>2424</v>
      </c>
      <c r="K29" s="1970" t="s">
        <v>2424</v>
      </c>
      <c r="L29" s="1968" t="s">
        <v>2425</v>
      </c>
      <c r="M29" s="1968" t="s">
        <v>2426</v>
      </c>
      <c r="N29" s="1969" t="s">
        <v>2427</v>
      </c>
      <c r="O29" s="1969" t="s">
        <v>2428</v>
      </c>
      <c r="P29" s="1969" t="s">
        <v>2428</v>
      </c>
      <c r="Q29" s="1969" t="s">
        <v>2429</v>
      </c>
      <c r="R29" s="1969" t="s">
        <v>3162</v>
      </c>
      <c r="S29" s="1008" t="s">
        <v>2430</v>
      </c>
      <c r="T29" s="1009" t="s">
        <v>2430</v>
      </c>
      <c r="U29" s="1008" t="s">
        <v>2431</v>
      </c>
      <c r="V29" s="1008" t="s">
        <v>2432</v>
      </c>
      <c r="W29" s="1142" t="s">
        <v>2432</v>
      </c>
      <c r="X29" s="1143" t="s">
        <v>2430</v>
      </c>
      <c r="Y29" s="1008" t="s">
        <v>2430</v>
      </c>
      <c r="Z29" s="1971" t="s">
        <v>2432</v>
      </c>
      <c r="AA29" s="1144" t="s">
        <v>2432</v>
      </c>
      <c r="AB29" s="1142" t="s">
        <v>2433</v>
      </c>
      <c r="AC29" s="1972" t="s">
        <v>2434</v>
      </c>
      <c r="AD29" s="1972" t="s">
        <v>2435</v>
      </c>
      <c r="AE29" s="1973" t="s">
        <v>2436</v>
      </c>
      <c r="AF29" s="1973" t="s">
        <v>2437</v>
      </c>
      <c r="AG29" s="1973" t="s">
        <v>2438</v>
      </c>
      <c r="AH29" s="1973" t="s">
        <v>2439</v>
      </c>
      <c r="AI29" s="1973" t="s">
        <v>2584</v>
      </c>
      <c r="AJ29" s="1973" t="s">
        <v>3107</v>
      </c>
      <c r="AK29" s="1973" t="s">
        <v>2440</v>
      </c>
      <c r="AL29" s="1973" t="s">
        <v>2441</v>
      </c>
      <c r="AM29" s="1973" t="s">
        <v>2442</v>
      </c>
      <c r="AN29" s="1973" t="s">
        <v>2443</v>
      </c>
      <c r="AO29" s="1973" t="s">
        <v>2444</v>
      </c>
      <c r="AP29" s="1973" t="s">
        <v>2445</v>
      </c>
      <c r="AQ29" s="1973" t="s">
        <v>2445</v>
      </c>
      <c r="AR29" s="1973" t="s">
        <v>2446</v>
      </c>
      <c r="AS29" s="1973" t="s">
        <v>2447</v>
      </c>
      <c r="AT29" s="1973" t="s">
        <v>2447</v>
      </c>
      <c r="AU29" s="1973" t="s">
        <v>2448</v>
      </c>
      <c r="AV29" s="1973" t="s">
        <v>2449</v>
      </c>
      <c r="AW29" s="1973" t="s">
        <v>2450</v>
      </c>
      <c r="AX29" s="1973" t="s">
        <v>2451</v>
      </c>
      <c r="AY29" s="1973" t="s">
        <v>2452</v>
      </c>
      <c r="AZ29" s="1973" t="s">
        <v>2453</v>
      </c>
      <c r="BA29" s="1973" t="s">
        <v>2454</v>
      </c>
      <c r="BB29" s="1973" t="s">
        <v>2455</v>
      </c>
      <c r="BC29" s="1973" t="s">
        <v>2456</v>
      </c>
      <c r="BD29" s="1973" t="s">
        <v>2585</v>
      </c>
      <c r="BE29" s="1973" t="s">
        <v>2457</v>
      </c>
      <c r="BF29" s="2143" t="s">
        <v>3036</v>
      </c>
      <c r="BG29" s="1973" t="s">
        <v>2458</v>
      </c>
      <c r="BH29" s="1973" t="s">
        <v>2459</v>
      </c>
      <c r="BI29" s="1973" t="s">
        <v>2460</v>
      </c>
      <c r="BJ29" s="1973" t="s">
        <v>2461</v>
      </c>
      <c r="BK29" s="1973" t="s">
        <v>2462</v>
      </c>
      <c r="BL29" s="1973" t="s">
        <v>2463</v>
      </c>
      <c r="BM29" s="1973" t="s">
        <v>2464</v>
      </c>
      <c r="BN29" s="1973" t="s">
        <v>2586</v>
      </c>
      <c r="BO29" s="1973" t="s">
        <v>2587</v>
      </c>
      <c r="BP29" s="1973" t="s">
        <v>2587</v>
      </c>
      <c r="BQ29" s="1973" t="s">
        <v>2830</v>
      </c>
      <c r="BR29" s="1973" t="s">
        <v>2831</v>
      </c>
      <c r="BS29" s="1974"/>
      <c r="BT29" s="1975"/>
    </row>
    <row r="30" spans="2:73" s="1967" customFormat="1" ht="50.45" customHeight="1">
      <c r="B30" s="1964" t="s">
        <v>2195</v>
      </c>
      <c r="C30" s="997" t="s">
        <v>2143</v>
      </c>
      <c r="D30" s="1009" t="s">
        <v>2196</v>
      </c>
      <c r="E30" s="1009" t="s">
        <v>2196</v>
      </c>
      <c r="F30" s="1009" t="s">
        <v>2196</v>
      </c>
      <c r="G30" s="1009" t="s">
        <v>2196</v>
      </c>
      <c r="H30" s="1009" t="s">
        <v>2197</v>
      </c>
      <c r="I30" s="1009" t="s">
        <v>2197</v>
      </c>
      <c r="J30" s="1008" t="s">
        <v>2198</v>
      </c>
      <c r="K30" s="1976" t="s">
        <v>2198</v>
      </c>
      <c r="L30" s="1009" t="s">
        <v>2199</v>
      </c>
      <c r="M30" s="1009" t="s">
        <v>2200</v>
      </c>
      <c r="N30" s="1008" t="s">
        <v>2201</v>
      </c>
      <c r="O30" s="1977" t="s">
        <v>2202</v>
      </c>
      <c r="P30" s="1977" t="s">
        <v>2202</v>
      </c>
      <c r="Q30" s="1008" t="s">
        <v>2203</v>
      </c>
      <c r="R30" s="1008" t="s">
        <v>3163</v>
      </c>
      <c r="S30" s="1008" t="s">
        <v>2204</v>
      </c>
      <c r="T30" s="1009" t="s">
        <v>2204</v>
      </c>
      <c r="U30" s="1008" t="s">
        <v>2205</v>
      </c>
      <c r="V30" s="1008" t="s">
        <v>2832</v>
      </c>
      <c r="W30" s="1008" t="s">
        <v>2832</v>
      </c>
      <c r="X30" s="1009" t="s">
        <v>2204</v>
      </c>
      <c r="Y30" s="1008" t="s">
        <v>2204</v>
      </c>
      <c r="Z30" s="1971" t="s">
        <v>2832</v>
      </c>
      <c r="AA30" s="1008" t="s">
        <v>2832</v>
      </c>
      <c r="AB30" s="1008" t="s">
        <v>2206</v>
      </c>
      <c r="AC30" s="1009" t="s">
        <v>2206</v>
      </c>
      <c r="AD30" s="1009" t="s">
        <v>2206</v>
      </c>
      <c r="AE30" s="1008" t="s">
        <v>2200</v>
      </c>
      <c r="AF30" s="1008" t="s">
        <v>2201</v>
      </c>
      <c r="AG30" s="1008" t="s">
        <v>2206</v>
      </c>
      <c r="AH30" s="1008" t="s">
        <v>2206</v>
      </c>
      <c r="AI30" s="1973" t="s">
        <v>2206</v>
      </c>
      <c r="AJ30" s="2352" t="s">
        <v>2206</v>
      </c>
      <c r="AK30" s="1008" t="s">
        <v>2206</v>
      </c>
      <c r="AL30" s="1008" t="s">
        <v>2206</v>
      </c>
      <c r="AM30" s="1008" t="s">
        <v>2206</v>
      </c>
      <c r="AN30" s="1008" t="s">
        <v>2206</v>
      </c>
      <c r="AO30" s="1008" t="s">
        <v>2206</v>
      </c>
      <c r="AP30" s="1008" t="s">
        <v>2207</v>
      </c>
      <c r="AQ30" s="1008" t="s">
        <v>2207</v>
      </c>
      <c r="AR30" s="1008" t="s">
        <v>2143</v>
      </c>
      <c r="AS30" s="1008" t="s">
        <v>2207</v>
      </c>
      <c r="AT30" s="1008" t="s">
        <v>2207</v>
      </c>
      <c r="AU30" s="1008" t="s">
        <v>2206</v>
      </c>
      <c r="AV30" s="1008" t="s">
        <v>2206</v>
      </c>
      <c r="AW30" s="1008" t="s">
        <v>2206</v>
      </c>
      <c r="AX30" s="1008" t="s">
        <v>2206</v>
      </c>
      <c r="AY30" s="1008" t="s">
        <v>2206</v>
      </c>
      <c r="AZ30" s="1008" t="s">
        <v>2206</v>
      </c>
      <c r="BA30" s="1008" t="s">
        <v>2206</v>
      </c>
      <c r="BB30" s="1008" t="s">
        <v>2206</v>
      </c>
      <c r="BC30" s="1008" t="s">
        <v>2206</v>
      </c>
      <c r="BD30" s="1008" t="s">
        <v>2206</v>
      </c>
      <c r="BE30" s="1008" t="s">
        <v>2207</v>
      </c>
      <c r="BF30" s="1008" t="s">
        <v>2206</v>
      </c>
      <c r="BG30" s="1008" t="s">
        <v>2206</v>
      </c>
      <c r="BH30" s="1008" t="s">
        <v>2206</v>
      </c>
      <c r="BI30" s="1008" t="s">
        <v>2206</v>
      </c>
      <c r="BJ30" s="1008" t="s">
        <v>2206</v>
      </c>
      <c r="BK30" s="1008" t="s">
        <v>2206</v>
      </c>
      <c r="BL30" s="1008" t="s">
        <v>2206</v>
      </c>
      <c r="BM30" s="1008" t="s">
        <v>2208</v>
      </c>
      <c r="BN30" s="1008" t="s">
        <v>2206</v>
      </c>
      <c r="BO30" s="1008" t="s">
        <v>2206</v>
      </c>
      <c r="BP30" s="1008" t="s">
        <v>2206</v>
      </c>
      <c r="BQ30" s="1008" t="s">
        <v>2206</v>
      </c>
      <c r="BR30" s="1008" t="s">
        <v>2206</v>
      </c>
    </row>
    <row r="31" spans="2:73" s="1979" customFormat="1">
      <c r="B31" s="1954" t="s">
        <v>2209</v>
      </c>
      <c r="C31" s="1978"/>
      <c r="D31" s="1978"/>
      <c r="E31" s="1978"/>
      <c r="F31" s="1978"/>
      <c r="G31" s="1978"/>
      <c r="H31" s="1978"/>
      <c r="I31" s="1978"/>
      <c r="J31" s="1978"/>
      <c r="K31" s="1978"/>
      <c r="L31" s="1978"/>
      <c r="M31" s="1978"/>
      <c r="N31" s="1958"/>
      <c r="O31" s="1978"/>
      <c r="P31" s="1958"/>
      <c r="Q31" s="1978"/>
      <c r="R31" s="1978"/>
      <c r="S31" s="1978"/>
      <c r="T31" s="1978"/>
      <c r="U31" s="1958"/>
      <c r="V31" s="1958"/>
      <c r="W31" s="1978"/>
      <c r="X31" s="1978"/>
      <c r="Y31" s="1958"/>
      <c r="Z31" s="1978"/>
      <c r="AA31" s="1978"/>
      <c r="AB31" s="1958"/>
      <c r="AC31" s="1978"/>
      <c r="AD31" s="1978"/>
      <c r="AE31" s="1978"/>
      <c r="AF31" s="1978"/>
      <c r="AG31" s="1978"/>
      <c r="AH31" s="1958"/>
      <c r="AI31" s="1958"/>
      <c r="AJ31" s="1958"/>
      <c r="AK31" s="1958"/>
      <c r="AL31" s="1958"/>
      <c r="AM31" s="1958"/>
      <c r="AN31" s="1958"/>
      <c r="AO31" s="1958"/>
      <c r="AP31" s="1958"/>
      <c r="AQ31" s="1958"/>
      <c r="AR31" s="1958"/>
      <c r="AS31" s="1958"/>
      <c r="AT31" s="1958"/>
      <c r="AU31" s="1958"/>
      <c r="AV31" s="1958"/>
      <c r="AW31" s="1958"/>
      <c r="AX31" s="1958"/>
      <c r="AY31" s="1958"/>
      <c r="AZ31" s="1958"/>
      <c r="BA31" s="1958"/>
      <c r="BB31" s="1958"/>
      <c r="BC31" s="1958"/>
      <c r="BD31" s="1958"/>
      <c r="BE31" s="1958"/>
      <c r="BF31" s="1958"/>
      <c r="BG31" s="1958"/>
      <c r="BH31" s="1958"/>
      <c r="BI31" s="1958"/>
      <c r="BJ31" s="1958"/>
      <c r="BK31" s="1958"/>
      <c r="BL31" s="1958"/>
      <c r="BM31" s="1958"/>
      <c r="BN31" s="1958"/>
      <c r="BO31" s="1958"/>
      <c r="BP31" s="1958"/>
      <c r="BQ31" s="1958"/>
      <c r="BR31" s="1958"/>
    </row>
    <row r="32" spans="2:73" s="1967" customFormat="1">
      <c r="B32" s="1964" t="s">
        <v>2210</v>
      </c>
      <c r="C32" s="997" t="s">
        <v>2211</v>
      </c>
      <c r="D32" s="996" t="s">
        <v>2212</v>
      </c>
      <c r="E32" s="996" t="s">
        <v>2212</v>
      </c>
      <c r="F32" s="996" t="s">
        <v>2211</v>
      </c>
      <c r="G32" s="996" t="s">
        <v>2211</v>
      </c>
      <c r="H32" s="996" t="s">
        <v>2211</v>
      </c>
      <c r="I32" s="996" t="s">
        <v>2212</v>
      </c>
      <c r="J32" s="996" t="s">
        <v>2212</v>
      </c>
      <c r="K32" s="996" t="s">
        <v>2211</v>
      </c>
      <c r="L32" s="996" t="s">
        <v>2211</v>
      </c>
      <c r="M32" s="996" t="s">
        <v>2211</v>
      </c>
      <c r="N32" s="997" t="s">
        <v>2211</v>
      </c>
      <c r="O32" s="997" t="s">
        <v>2213</v>
      </c>
      <c r="P32" s="997" t="s">
        <v>2211</v>
      </c>
      <c r="Q32" s="997" t="s">
        <v>2213</v>
      </c>
      <c r="R32" s="997" t="s">
        <v>2212</v>
      </c>
      <c r="S32" s="997" t="s">
        <v>2211</v>
      </c>
      <c r="T32" s="996" t="s">
        <v>2212</v>
      </c>
      <c r="U32" s="997" t="s">
        <v>2211</v>
      </c>
      <c r="V32" s="997" t="s">
        <v>2211</v>
      </c>
      <c r="W32" s="997" t="s">
        <v>2212</v>
      </c>
      <c r="X32" s="996" t="s">
        <v>2211</v>
      </c>
      <c r="Y32" s="997" t="s">
        <v>2212</v>
      </c>
      <c r="Z32" s="1964" t="s">
        <v>2211</v>
      </c>
      <c r="AA32" s="997" t="s">
        <v>2212</v>
      </c>
      <c r="AB32" s="997" t="s">
        <v>2213</v>
      </c>
      <c r="AC32" s="996" t="s">
        <v>2213</v>
      </c>
      <c r="AD32" s="1980" t="s">
        <v>2213</v>
      </c>
      <c r="AE32" s="1981" t="s">
        <v>2211</v>
      </c>
      <c r="AF32" s="1981" t="s">
        <v>2211</v>
      </c>
      <c r="AG32" s="1981" t="s">
        <v>2213</v>
      </c>
      <c r="AH32" s="1981" t="s">
        <v>2213</v>
      </c>
      <c r="AI32" s="1981" t="s">
        <v>2213</v>
      </c>
      <c r="AJ32" s="1981" t="s">
        <v>2213</v>
      </c>
      <c r="AK32" s="1981" t="s">
        <v>2213</v>
      </c>
      <c r="AL32" s="1981" t="s">
        <v>2213</v>
      </c>
      <c r="AM32" s="1981" t="s">
        <v>2213</v>
      </c>
      <c r="AN32" s="1981" t="s">
        <v>2213</v>
      </c>
      <c r="AO32" s="1981" t="s">
        <v>2213</v>
      </c>
      <c r="AP32" s="1981" t="s">
        <v>2211</v>
      </c>
      <c r="AQ32" s="1981" t="s">
        <v>2213</v>
      </c>
      <c r="AR32" s="1981" t="s">
        <v>2213</v>
      </c>
      <c r="AS32" s="1981" t="s">
        <v>2211</v>
      </c>
      <c r="AT32" s="1981" t="s">
        <v>2213</v>
      </c>
      <c r="AU32" s="1981" t="s">
        <v>2213</v>
      </c>
      <c r="AV32" s="1981" t="s">
        <v>2213</v>
      </c>
      <c r="AW32" s="1981" t="s">
        <v>2213</v>
      </c>
      <c r="AX32" s="1981" t="s">
        <v>2213</v>
      </c>
      <c r="AY32" s="1981" t="s">
        <v>2213</v>
      </c>
      <c r="AZ32" s="1981" t="s">
        <v>2213</v>
      </c>
      <c r="BA32" s="1981" t="s">
        <v>2213</v>
      </c>
      <c r="BB32" s="1981" t="s">
        <v>2213</v>
      </c>
      <c r="BC32" s="1981" t="s">
        <v>2213</v>
      </c>
      <c r="BD32" s="1981" t="s">
        <v>2213</v>
      </c>
      <c r="BE32" s="1981" t="s">
        <v>2213</v>
      </c>
      <c r="BF32" s="1981" t="s">
        <v>2213</v>
      </c>
      <c r="BG32" s="1981" t="s">
        <v>2213</v>
      </c>
      <c r="BH32" s="1981" t="s">
        <v>2213</v>
      </c>
      <c r="BI32" s="1981" t="s">
        <v>2211</v>
      </c>
      <c r="BJ32" s="1981" t="s">
        <v>2213</v>
      </c>
      <c r="BK32" s="1981" t="s">
        <v>2213</v>
      </c>
      <c r="BL32" s="1981" t="s">
        <v>2213</v>
      </c>
      <c r="BM32" s="1981" t="s">
        <v>2211</v>
      </c>
      <c r="BN32" s="1981" t="s">
        <v>2213</v>
      </c>
      <c r="BO32" s="1981" t="s">
        <v>2211</v>
      </c>
      <c r="BP32" s="1981" t="s">
        <v>2212</v>
      </c>
      <c r="BQ32" s="1981" t="s">
        <v>2213</v>
      </c>
      <c r="BR32" s="1981" t="s">
        <v>2833</v>
      </c>
    </row>
    <row r="33" spans="2:71" s="1967" customFormat="1" ht="104.25" customHeight="1">
      <c r="B33" s="1964" t="s">
        <v>2214</v>
      </c>
      <c r="C33" s="997" t="s">
        <v>2045</v>
      </c>
      <c r="D33" s="1009" t="s">
        <v>2215</v>
      </c>
      <c r="E33" s="1009" t="s">
        <v>2216</v>
      </c>
      <c r="F33" s="1009" t="s">
        <v>2217</v>
      </c>
      <c r="G33" s="1009" t="s">
        <v>2218</v>
      </c>
      <c r="H33" s="1009" t="s">
        <v>2219</v>
      </c>
      <c r="I33" s="1009" t="s">
        <v>2220</v>
      </c>
      <c r="J33" s="1009" t="s">
        <v>2221</v>
      </c>
      <c r="K33" s="1009" t="s">
        <v>2222</v>
      </c>
      <c r="L33" s="1009" t="s">
        <v>2217</v>
      </c>
      <c r="M33" s="1009" t="s">
        <v>2223</v>
      </c>
      <c r="N33" s="1008" t="s">
        <v>2224</v>
      </c>
      <c r="O33" s="1009" t="s">
        <v>2225</v>
      </c>
      <c r="P33" s="1008" t="s">
        <v>2226</v>
      </c>
      <c r="Q33" s="1008" t="s">
        <v>2834</v>
      </c>
      <c r="R33" s="1008" t="s">
        <v>3164</v>
      </c>
      <c r="S33" s="1146" t="s">
        <v>2227</v>
      </c>
      <c r="T33" s="1982" t="s">
        <v>2228</v>
      </c>
      <c r="U33" s="1146" t="s">
        <v>2229</v>
      </c>
      <c r="V33" s="1146" t="s">
        <v>2230</v>
      </c>
      <c r="W33" s="1146" t="s">
        <v>2835</v>
      </c>
      <c r="X33" s="1982" t="s">
        <v>2231</v>
      </c>
      <c r="Y33" s="1146" t="s">
        <v>2588</v>
      </c>
      <c r="Z33" s="1983" t="s">
        <v>2232</v>
      </c>
      <c r="AA33" s="1146" t="s">
        <v>2589</v>
      </c>
      <c r="AB33" s="1008" t="s">
        <v>2590</v>
      </c>
      <c r="AC33" s="1009" t="s">
        <v>2233</v>
      </c>
      <c r="AD33" s="1984" t="s">
        <v>2234</v>
      </c>
      <c r="AE33" s="1985" t="s">
        <v>2235</v>
      </c>
      <c r="AF33" s="1985" t="s">
        <v>2236</v>
      </c>
      <c r="AG33" s="1985" t="s">
        <v>2237</v>
      </c>
      <c r="AH33" s="1985" t="s">
        <v>2836</v>
      </c>
      <c r="AI33" s="1985" t="s">
        <v>2591</v>
      </c>
      <c r="AJ33" s="1989" t="s">
        <v>3108</v>
      </c>
      <c r="AK33" s="1985" t="s">
        <v>2238</v>
      </c>
      <c r="AL33" s="1985" t="s">
        <v>2239</v>
      </c>
      <c r="AM33" s="1985" t="s">
        <v>2240</v>
      </c>
      <c r="AN33" s="1985" t="s">
        <v>2241</v>
      </c>
      <c r="AO33" s="1985" t="s">
        <v>2242</v>
      </c>
      <c r="AP33" s="1985" t="s">
        <v>2243</v>
      </c>
      <c r="AQ33" s="1985" t="s">
        <v>2244</v>
      </c>
      <c r="AR33" s="1985">
        <v>1.1849999999999999E-2</v>
      </c>
      <c r="AS33" s="1985" t="s">
        <v>2245</v>
      </c>
      <c r="AT33" s="1985" t="s">
        <v>2246</v>
      </c>
      <c r="AU33" s="1985" t="s">
        <v>2247</v>
      </c>
      <c r="AV33" s="1985" t="s">
        <v>2248</v>
      </c>
      <c r="AW33" s="1985">
        <v>9.7999999999999997E-3</v>
      </c>
      <c r="AX33" s="1985" t="s">
        <v>2249</v>
      </c>
      <c r="AY33" s="1985" t="s">
        <v>2250</v>
      </c>
      <c r="AZ33" s="1985">
        <v>2.6849999999999999E-2</v>
      </c>
      <c r="BA33" s="1985" t="s">
        <v>2251</v>
      </c>
      <c r="BB33" s="1985" t="s">
        <v>2252</v>
      </c>
      <c r="BC33" s="1985" t="s">
        <v>2253</v>
      </c>
      <c r="BD33" s="1985" t="s">
        <v>2592</v>
      </c>
      <c r="BE33" s="1985" t="s">
        <v>2254</v>
      </c>
      <c r="BF33" s="1985" t="s">
        <v>3110</v>
      </c>
      <c r="BG33" s="1985" t="s">
        <v>2255</v>
      </c>
      <c r="BH33" s="1985" t="s">
        <v>2256</v>
      </c>
      <c r="BI33" s="1985" t="s">
        <v>2257</v>
      </c>
      <c r="BJ33" s="1985" t="s">
        <v>2258</v>
      </c>
      <c r="BK33" s="1985" t="s">
        <v>2259</v>
      </c>
      <c r="BL33" s="1985" t="s">
        <v>2260</v>
      </c>
      <c r="BM33" s="1985" t="s">
        <v>2261</v>
      </c>
      <c r="BN33" s="1985" t="s">
        <v>2418</v>
      </c>
      <c r="BO33" s="1985" t="s">
        <v>2593</v>
      </c>
      <c r="BP33" s="1985" t="s">
        <v>2594</v>
      </c>
      <c r="BQ33" s="1985" t="s">
        <v>2837</v>
      </c>
      <c r="BR33" s="1985" t="s">
        <v>2838</v>
      </c>
    </row>
    <row r="34" spans="2:71" s="1990" customFormat="1">
      <c r="B34" s="1986" t="s">
        <v>2262</v>
      </c>
      <c r="C34" s="1952" t="s">
        <v>2045</v>
      </c>
      <c r="D34" s="1987" t="s">
        <v>2046</v>
      </c>
      <c r="E34" s="1987" t="s">
        <v>2046</v>
      </c>
      <c r="F34" s="1987" t="s">
        <v>2046</v>
      </c>
      <c r="G34" s="1987" t="s">
        <v>2046</v>
      </c>
      <c r="H34" s="1987" t="s">
        <v>2046</v>
      </c>
      <c r="I34" s="1987" t="s">
        <v>2046</v>
      </c>
      <c r="J34" s="1987" t="s">
        <v>2046</v>
      </c>
      <c r="K34" s="1987" t="s">
        <v>2046</v>
      </c>
      <c r="L34" s="1987" t="s">
        <v>2046</v>
      </c>
      <c r="M34" s="1987" t="s">
        <v>2046</v>
      </c>
      <c r="N34" s="1952" t="s">
        <v>2046</v>
      </c>
      <c r="O34" s="1952" t="s">
        <v>2046</v>
      </c>
      <c r="P34" s="1952" t="s">
        <v>2046</v>
      </c>
      <c r="Q34" s="1952" t="s">
        <v>2046</v>
      </c>
      <c r="R34" s="1952" t="s">
        <v>2046</v>
      </c>
      <c r="S34" s="1952" t="s">
        <v>2046</v>
      </c>
      <c r="T34" s="1952" t="s">
        <v>2046</v>
      </c>
      <c r="U34" s="1987" t="s">
        <v>2046</v>
      </c>
      <c r="V34" s="1952" t="s">
        <v>2046</v>
      </c>
      <c r="W34" s="1952" t="s">
        <v>2046</v>
      </c>
      <c r="X34" s="1952" t="s">
        <v>2046</v>
      </c>
      <c r="Y34" s="1987" t="s">
        <v>2046</v>
      </c>
      <c r="Z34" s="1952" t="s">
        <v>2046</v>
      </c>
      <c r="AA34" s="1986" t="s">
        <v>2046</v>
      </c>
      <c r="AB34" s="1952" t="s">
        <v>2046</v>
      </c>
      <c r="AC34" s="1952" t="s">
        <v>2046</v>
      </c>
      <c r="AD34" s="1987" t="s">
        <v>2046</v>
      </c>
      <c r="AE34" s="1988" t="s">
        <v>2046</v>
      </c>
      <c r="AF34" s="1988" t="s">
        <v>2046</v>
      </c>
      <c r="AG34" s="1988" t="s">
        <v>2046</v>
      </c>
      <c r="AH34" s="1988" t="s">
        <v>2046</v>
      </c>
      <c r="AI34" s="1988" t="s">
        <v>2046</v>
      </c>
      <c r="AJ34" s="1988" t="s">
        <v>2046</v>
      </c>
      <c r="AK34" s="1988" t="s">
        <v>2046</v>
      </c>
      <c r="AL34" s="1988" t="s">
        <v>2046</v>
      </c>
      <c r="AM34" s="1988" t="s">
        <v>2046</v>
      </c>
      <c r="AN34" s="1988" t="s">
        <v>2046</v>
      </c>
      <c r="AO34" s="1988" t="s">
        <v>2046</v>
      </c>
      <c r="AP34" s="1988" t="s">
        <v>2046</v>
      </c>
      <c r="AQ34" s="1988" t="s">
        <v>2046</v>
      </c>
      <c r="AR34" s="1988" t="s">
        <v>2046</v>
      </c>
      <c r="AS34" s="1988" t="s">
        <v>2046</v>
      </c>
      <c r="AT34" s="1988" t="s">
        <v>2046</v>
      </c>
      <c r="AU34" s="1988" t="s">
        <v>2046</v>
      </c>
      <c r="AV34" s="1988" t="s">
        <v>2046</v>
      </c>
      <c r="AW34" s="1988" t="s">
        <v>2046</v>
      </c>
      <c r="AX34" s="1988" t="s">
        <v>2046</v>
      </c>
      <c r="AY34" s="1988" t="s">
        <v>2046</v>
      </c>
      <c r="AZ34" s="1988" t="s">
        <v>2046</v>
      </c>
      <c r="BA34" s="1988" t="s">
        <v>2046</v>
      </c>
      <c r="BB34" s="1988" t="s">
        <v>2046</v>
      </c>
      <c r="BC34" s="1988" t="s">
        <v>2046</v>
      </c>
      <c r="BD34" s="1988" t="s">
        <v>2046</v>
      </c>
      <c r="BE34" s="1988" t="s">
        <v>2046</v>
      </c>
      <c r="BF34" s="1988" t="s">
        <v>2046</v>
      </c>
      <c r="BG34" s="1988" t="s">
        <v>2046</v>
      </c>
      <c r="BH34" s="1988" t="s">
        <v>2046</v>
      </c>
      <c r="BI34" s="1988" t="s">
        <v>2046</v>
      </c>
      <c r="BJ34" s="1988" t="s">
        <v>2046</v>
      </c>
      <c r="BK34" s="1988" t="s">
        <v>2046</v>
      </c>
      <c r="BL34" s="1988" t="s">
        <v>2046</v>
      </c>
      <c r="BM34" s="1988" t="s">
        <v>2046</v>
      </c>
      <c r="BN34" s="1988" t="s">
        <v>2046</v>
      </c>
      <c r="BO34" s="1988" t="s">
        <v>2046</v>
      </c>
      <c r="BP34" s="1988" t="s">
        <v>2046</v>
      </c>
      <c r="BQ34" s="1989" t="s">
        <v>2046</v>
      </c>
      <c r="BR34" s="1988" t="s">
        <v>2046</v>
      </c>
    </row>
    <row r="35" spans="2:71" s="1967" customFormat="1">
      <c r="B35" s="1971" t="s">
        <v>2263</v>
      </c>
      <c r="C35" s="997" t="s">
        <v>2264</v>
      </c>
      <c r="D35" s="1009" t="s">
        <v>2265</v>
      </c>
      <c r="E35" s="1009" t="s">
        <v>2265</v>
      </c>
      <c r="F35" s="1009" t="s">
        <v>2265</v>
      </c>
      <c r="G35" s="1009" t="s">
        <v>2265</v>
      </c>
      <c r="H35" s="1009" t="s">
        <v>2265</v>
      </c>
      <c r="I35" s="1009" t="s">
        <v>2265</v>
      </c>
      <c r="J35" s="1009" t="s">
        <v>2265</v>
      </c>
      <c r="K35" s="1009" t="s">
        <v>2265</v>
      </c>
      <c r="L35" s="1009" t="s">
        <v>2265</v>
      </c>
      <c r="M35" s="1009" t="s">
        <v>2265</v>
      </c>
      <c r="N35" s="1008" t="s">
        <v>2265</v>
      </c>
      <c r="O35" s="1008" t="s">
        <v>2265</v>
      </c>
      <c r="P35" s="1008" t="s">
        <v>2265</v>
      </c>
      <c r="Q35" s="1008" t="s">
        <v>2265</v>
      </c>
      <c r="R35" s="1008" t="s">
        <v>2265</v>
      </c>
      <c r="S35" s="997" t="s">
        <v>2266</v>
      </c>
      <c r="T35" s="996" t="s">
        <v>2266</v>
      </c>
      <c r="U35" s="997" t="s">
        <v>2266</v>
      </c>
      <c r="V35" s="997" t="s">
        <v>2266</v>
      </c>
      <c r="W35" s="997" t="s">
        <v>2266</v>
      </c>
      <c r="X35" s="996" t="s">
        <v>2266</v>
      </c>
      <c r="Y35" s="997" t="s">
        <v>2266</v>
      </c>
      <c r="Z35" s="1964" t="s">
        <v>2266</v>
      </c>
      <c r="AA35" s="997" t="s">
        <v>2266</v>
      </c>
      <c r="AB35" s="997" t="s">
        <v>2266</v>
      </c>
      <c r="AC35" s="996" t="s">
        <v>2266</v>
      </c>
      <c r="AD35" s="1980" t="s">
        <v>2266</v>
      </c>
      <c r="AE35" s="1981" t="s">
        <v>2266</v>
      </c>
      <c r="AF35" s="1981" t="s">
        <v>2266</v>
      </c>
      <c r="AG35" s="1981" t="s">
        <v>2266</v>
      </c>
      <c r="AH35" s="1981" t="s">
        <v>2266</v>
      </c>
      <c r="AI35" s="1981" t="s">
        <v>2266</v>
      </c>
      <c r="AJ35" s="1981" t="s">
        <v>2266</v>
      </c>
      <c r="AK35" s="1981" t="s">
        <v>2266</v>
      </c>
      <c r="AL35" s="1981" t="s">
        <v>2266</v>
      </c>
      <c r="AM35" s="1981" t="s">
        <v>2266</v>
      </c>
      <c r="AN35" s="1981" t="s">
        <v>2266</v>
      </c>
      <c r="AO35" s="1981" t="s">
        <v>2266</v>
      </c>
      <c r="AP35" s="1981" t="s">
        <v>2266</v>
      </c>
      <c r="AQ35" s="1981" t="s">
        <v>2266</v>
      </c>
      <c r="AR35" s="1981" t="s">
        <v>2266</v>
      </c>
      <c r="AS35" s="1981" t="s">
        <v>2266</v>
      </c>
      <c r="AT35" s="1981" t="s">
        <v>2266</v>
      </c>
      <c r="AU35" s="1981" t="s">
        <v>2266</v>
      </c>
      <c r="AV35" s="1981" t="s">
        <v>2266</v>
      </c>
      <c r="AW35" s="1981" t="s">
        <v>2266</v>
      </c>
      <c r="AX35" s="1981" t="s">
        <v>2266</v>
      </c>
      <c r="AY35" s="1981" t="s">
        <v>2266</v>
      </c>
      <c r="AZ35" s="1981" t="s">
        <v>2266</v>
      </c>
      <c r="BA35" s="1981" t="s">
        <v>2266</v>
      </c>
      <c r="BB35" s="1981" t="s">
        <v>2266</v>
      </c>
      <c r="BC35" s="1981" t="s">
        <v>2266</v>
      </c>
      <c r="BD35" s="1981" t="s">
        <v>2266</v>
      </c>
      <c r="BE35" s="1981" t="s">
        <v>2266</v>
      </c>
      <c r="BF35" s="1981" t="s">
        <v>2266</v>
      </c>
      <c r="BG35" s="1981" t="s">
        <v>2266</v>
      </c>
      <c r="BH35" s="1981" t="s">
        <v>2266</v>
      </c>
      <c r="BI35" s="1981" t="s">
        <v>2266</v>
      </c>
      <c r="BJ35" s="1981" t="s">
        <v>2266</v>
      </c>
      <c r="BK35" s="1981" t="s">
        <v>2266</v>
      </c>
      <c r="BL35" s="1981" t="s">
        <v>2266</v>
      </c>
      <c r="BM35" s="1981" t="s">
        <v>2266</v>
      </c>
      <c r="BN35" s="1981" t="s">
        <v>2266</v>
      </c>
      <c r="BO35" s="1981" t="s">
        <v>2266</v>
      </c>
      <c r="BP35" s="1981" t="s">
        <v>2266</v>
      </c>
      <c r="BQ35" s="1981" t="s">
        <v>2266</v>
      </c>
      <c r="BR35" s="1981" t="s">
        <v>2266</v>
      </c>
    </row>
    <row r="36" spans="2:71" s="1967" customFormat="1">
      <c r="B36" s="1971" t="s">
        <v>2267</v>
      </c>
      <c r="C36" s="997" t="s">
        <v>2264</v>
      </c>
      <c r="D36" s="996" t="s">
        <v>2265</v>
      </c>
      <c r="E36" s="996" t="s">
        <v>2265</v>
      </c>
      <c r="G36" s="996" t="s">
        <v>2265</v>
      </c>
      <c r="H36" s="996" t="s">
        <v>2265</v>
      </c>
      <c r="I36" s="996" t="s">
        <v>2265</v>
      </c>
      <c r="J36" s="996" t="s">
        <v>2265</v>
      </c>
      <c r="K36" s="996" t="s">
        <v>2265</v>
      </c>
      <c r="L36" s="996" t="s">
        <v>2265</v>
      </c>
      <c r="M36" s="996" t="s">
        <v>2265</v>
      </c>
      <c r="N36" s="997" t="s">
        <v>2265</v>
      </c>
      <c r="O36" s="997" t="s">
        <v>2265</v>
      </c>
      <c r="P36" s="997" t="s">
        <v>2265</v>
      </c>
      <c r="Q36" s="997" t="s">
        <v>2265</v>
      </c>
      <c r="R36" s="997" t="s">
        <v>2265</v>
      </c>
      <c r="S36" s="997" t="s">
        <v>2266</v>
      </c>
      <c r="T36" s="996" t="s">
        <v>2266</v>
      </c>
      <c r="U36" s="997" t="s">
        <v>2266</v>
      </c>
      <c r="V36" s="997" t="s">
        <v>2266</v>
      </c>
      <c r="W36" s="997" t="s">
        <v>2266</v>
      </c>
      <c r="X36" s="996" t="s">
        <v>2266</v>
      </c>
      <c r="Y36" s="997" t="s">
        <v>2266</v>
      </c>
      <c r="Z36" s="1964" t="s">
        <v>2266</v>
      </c>
      <c r="AA36" s="997" t="s">
        <v>2266</v>
      </c>
      <c r="AB36" s="997" t="s">
        <v>2266</v>
      </c>
      <c r="AC36" s="996" t="s">
        <v>2266</v>
      </c>
      <c r="AD36" s="1980" t="s">
        <v>2266</v>
      </c>
      <c r="AE36" s="1981" t="s">
        <v>2266</v>
      </c>
      <c r="AF36" s="1981" t="s">
        <v>2266</v>
      </c>
      <c r="AG36" s="1981" t="s">
        <v>2266</v>
      </c>
      <c r="AH36" s="1981" t="s">
        <v>2266</v>
      </c>
      <c r="AI36" s="1981" t="s">
        <v>2266</v>
      </c>
      <c r="AJ36" s="1981" t="s">
        <v>2266</v>
      </c>
      <c r="AK36" s="1981" t="s">
        <v>2266</v>
      </c>
      <c r="AL36" s="1981" t="s">
        <v>2266</v>
      </c>
      <c r="AM36" s="1981" t="s">
        <v>2266</v>
      </c>
      <c r="AN36" s="1981" t="s">
        <v>2266</v>
      </c>
      <c r="AO36" s="1981" t="s">
        <v>2266</v>
      </c>
      <c r="AP36" s="1981" t="s">
        <v>2266</v>
      </c>
      <c r="AQ36" s="1981" t="s">
        <v>2266</v>
      </c>
      <c r="AR36" s="1981" t="s">
        <v>2266</v>
      </c>
      <c r="AS36" s="1981" t="s">
        <v>2266</v>
      </c>
      <c r="AT36" s="1981" t="s">
        <v>2266</v>
      </c>
      <c r="AU36" s="1981" t="s">
        <v>2266</v>
      </c>
      <c r="AV36" s="1981" t="s">
        <v>2266</v>
      </c>
      <c r="AW36" s="1981" t="s">
        <v>2266</v>
      </c>
      <c r="AX36" s="1981" t="s">
        <v>2266</v>
      </c>
      <c r="AY36" s="1981" t="s">
        <v>2266</v>
      </c>
      <c r="AZ36" s="1981" t="s">
        <v>2266</v>
      </c>
      <c r="BA36" s="1981" t="s">
        <v>2266</v>
      </c>
      <c r="BB36" s="1981" t="s">
        <v>2266</v>
      </c>
      <c r="BC36" s="1981" t="s">
        <v>2266</v>
      </c>
      <c r="BD36" s="1981" t="s">
        <v>2266</v>
      </c>
      <c r="BE36" s="1981" t="s">
        <v>2266</v>
      </c>
      <c r="BF36" s="1981" t="s">
        <v>2266</v>
      </c>
      <c r="BG36" s="1981" t="s">
        <v>2266</v>
      </c>
      <c r="BH36" s="1981" t="s">
        <v>2266</v>
      </c>
      <c r="BI36" s="1981" t="s">
        <v>2266</v>
      </c>
      <c r="BJ36" s="1981" t="s">
        <v>2266</v>
      </c>
      <c r="BK36" s="1981" t="s">
        <v>2266</v>
      </c>
      <c r="BL36" s="1981" t="s">
        <v>2266</v>
      </c>
      <c r="BM36" s="1981" t="s">
        <v>2266</v>
      </c>
      <c r="BN36" s="1981" t="s">
        <v>2266</v>
      </c>
      <c r="BO36" s="1981" t="s">
        <v>2266</v>
      </c>
      <c r="BP36" s="1981" t="s">
        <v>2266</v>
      </c>
      <c r="BQ36" s="1981" t="s">
        <v>2266</v>
      </c>
      <c r="BR36" s="1981" t="s">
        <v>2266</v>
      </c>
    </row>
    <row r="37" spans="2:71" s="1967" customFormat="1">
      <c r="B37" s="1964" t="s">
        <v>2268</v>
      </c>
      <c r="C37" s="997" t="s">
        <v>2143</v>
      </c>
      <c r="D37" s="996" t="s">
        <v>2046</v>
      </c>
      <c r="E37" s="996" t="s">
        <v>2046</v>
      </c>
      <c r="F37" s="996" t="s">
        <v>2265</v>
      </c>
      <c r="G37" s="996" t="s">
        <v>2046</v>
      </c>
      <c r="H37" s="996" t="s">
        <v>2046</v>
      </c>
      <c r="I37" s="996" t="s">
        <v>2046</v>
      </c>
      <c r="J37" s="996" t="s">
        <v>2046</v>
      </c>
      <c r="K37" s="996" t="s">
        <v>2046</v>
      </c>
      <c r="L37" s="996" t="s">
        <v>2046</v>
      </c>
      <c r="M37" s="996" t="s">
        <v>2046</v>
      </c>
      <c r="N37" s="997" t="s">
        <v>2046</v>
      </c>
      <c r="O37" s="997" t="s">
        <v>2046</v>
      </c>
      <c r="P37" s="997" t="s">
        <v>2046</v>
      </c>
      <c r="Q37" s="997" t="s">
        <v>2046</v>
      </c>
      <c r="R37" s="997" t="s">
        <v>2046</v>
      </c>
      <c r="S37" s="997" t="s">
        <v>2046</v>
      </c>
      <c r="T37" s="996" t="s">
        <v>2046</v>
      </c>
      <c r="U37" s="997" t="s">
        <v>2046</v>
      </c>
      <c r="V37" s="997" t="s">
        <v>2046</v>
      </c>
      <c r="W37" s="997" t="s">
        <v>2046</v>
      </c>
      <c r="X37" s="996" t="s">
        <v>2046</v>
      </c>
      <c r="Y37" s="997" t="s">
        <v>2046</v>
      </c>
      <c r="Z37" s="1964" t="s">
        <v>2046</v>
      </c>
      <c r="AA37" s="997" t="s">
        <v>2046</v>
      </c>
      <c r="AB37" s="997" t="s">
        <v>2046</v>
      </c>
      <c r="AC37" s="996" t="s">
        <v>2046</v>
      </c>
      <c r="AD37" s="1980" t="s">
        <v>2046</v>
      </c>
      <c r="AE37" s="1981" t="s">
        <v>2046</v>
      </c>
      <c r="AF37" s="1981" t="s">
        <v>2046</v>
      </c>
      <c r="AG37" s="1981" t="s">
        <v>2046</v>
      </c>
      <c r="AH37" s="1981" t="s">
        <v>2046</v>
      </c>
      <c r="AI37" s="1981" t="s">
        <v>2046</v>
      </c>
      <c r="AJ37" s="1981" t="s">
        <v>2046</v>
      </c>
      <c r="AK37" s="1981" t="s">
        <v>2046</v>
      </c>
      <c r="AL37" s="1981" t="s">
        <v>2046</v>
      </c>
      <c r="AM37" s="1981" t="s">
        <v>2046</v>
      </c>
      <c r="AN37" s="1981" t="s">
        <v>2046</v>
      </c>
      <c r="AO37" s="1981" t="s">
        <v>2046</v>
      </c>
      <c r="AP37" s="1981" t="s">
        <v>2046</v>
      </c>
      <c r="AQ37" s="1981" t="s">
        <v>2046</v>
      </c>
      <c r="AR37" s="1981" t="s">
        <v>2046</v>
      </c>
      <c r="AS37" s="1981" t="s">
        <v>2046</v>
      </c>
      <c r="AT37" s="1981" t="s">
        <v>2046</v>
      </c>
      <c r="AU37" s="1981" t="s">
        <v>2046</v>
      </c>
      <c r="AV37" s="1981" t="s">
        <v>2046</v>
      </c>
      <c r="AW37" s="1981" t="s">
        <v>2046</v>
      </c>
      <c r="AX37" s="1981" t="s">
        <v>2046</v>
      </c>
      <c r="AY37" s="1981" t="s">
        <v>2046</v>
      </c>
      <c r="AZ37" s="1981" t="s">
        <v>2046</v>
      </c>
      <c r="BA37" s="1981" t="s">
        <v>2046</v>
      </c>
      <c r="BB37" s="1981" t="s">
        <v>2046</v>
      </c>
      <c r="BC37" s="1981" t="s">
        <v>2046</v>
      </c>
      <c r="BD37" s="1981" t="s">
        <v>2046</v>
      </c>
      <c r="BE37" s="1981" t="s">
        <v>2046</v>
      </c>
      <c r="BF37" s="1981" t="s">
        <v>2046</v>
      </c>
      <c r="BG37" s="1981" t="s">
        <v>2046</v>
      </c>
      <c r="BH37" s="1981" t="s">
        <v>2046</v>
      </c>
      <c r="BI37" s="1981" t="s">
        <v>2046</v>
      </c>
      <c r="BJ37" s="1981" t="s">
        <v>2046</v>
      </c>
      <c r="BK37" s="1981" t="s">
        <v>2046</v>
      </c>
      <c r="BL37" s="1981" t="s">
        <v>2046</v>
      </c>
      <c r="BM37" s="1981" t="s">
        <v>2046</v>
      </c>
      <c r="BN37" s="1981" t="s">
        <v>2046</v>
      </c>
      <c r="BO37" s="1981" t="s">
        <v>2046</v>
      </c>
      <c r="BP37" s="1981" t="s">
        <v>2046</v>
      </c>
      <c r="BQ37" s="1981" t="s">
        <v>2046</v>
      </c>
      <c r="BR37" s="1981" t="s">
        <v>2046</v>
      </c>
    </row>
    <row r="38" spans="2:71" s="1967" customFormat="1">
      <c r="B38" s="1964" t="s">
        <v>2269</v>
      </c>
      <c r="C38" s="997" t="s">
        <v>2270</v>
      </c>
      <c r="D38" s="996" t="s">
        <v>2271</v>
      </c>
      <c r="E38" s="996" t="s">
        <v>2271</v>
      </c>
      <c r="F38" s="996" t="s">
        <v>2046</v>
      </c>
      <c r="G38" s="996" t="s">
        <v>2271</v>
      </c>
      <c r="H38" s="996" t="s">
        <v>2271</v>
      </c>
      <c r="I38" s="996" t="s">
        <v>2271</v>
      </c>
      <c r="J38" s="996" t="s">
        <v>2271</v>
      </c>
      <c r="K38" s="996" t="s">
        <v>2271</v>
      </c>
      <c r="L38" s="996" t="s">
        <v>2271</v>
      </c>
      <c r="M38" s="996" t="s">
        <v>2271</v>
      </c>
      <c r="N38" s="996" t="s">
        <v>2271</v>
      </c>
      <c r="O38" s="996" t="s">
        <v>2271</v>
      </c>
      <c r="P38" s="996" t="s">
        <v>2271</v>
      </c>
      <c r="Q38" s="996" t="s">
        <v>2271</v>
      </c>
      <c r="R38" s="996" t="s">
        <v>2271</v>
      </c>
      <c r="S38" s="997" t="s">
        <v>2272</v>
      </c>
      <c r="T38" s="996" t="s">
        <v>2272</v>
      </c>
      <c r="U38" s="997" t="s">
        <v>2272</v>
      </c>
      <c r="V38" s="997" t="s">
        <v>2272</v>
      </c>
      <c r="W38" s="997" t="s">
        <v>2272</v>
      </c>
      <c r="X38" s="996" t="s">
        <v>2272</v>
      </c>
      <c r="Y38" s="997" t="s">
        <v>2272</v>
      </c>
      <c r="Z38" s="1964" t="s">
        <v>2272</v>
      </c>
      <c r="AA38" s="997" t="s">
        <v>2272</v>
      </c>
      <c r="AB38" s="997" t="s">
        <v>2272</v>
      </c>
      <c r="AC38" s="996" t="s">
        <v>2272</v>
      </c>
      <c r="AD38" s="1980" t="s">
        <v>2272</v>
      </c>
      <c r="AE38" s="1981" t="s">
        <v>2272</v>
      </c>
      <c r="AF38" s="1981" t="s">
        <v>2272</v>
      </c>
      <c r="AG38" s="1981" t="s">
        <v>2272</v>
      </c>
      <c r="AH38" s="1981" t="s">
        <v>2272</v>
      </c>
      <c r="AI38" s="1981" t="s">
        <v>2272</v>
      </c>
      <c r="AJ38" s="1981" t="s">
        <v>2272</v>
      </c>
      <c r="AK38" s="1981" t="s">
        <v>2272</v>
      </c>
      <c r="AL38" s="1981" t="s">
        <v>2272</v>
      </c>
      <c r="AM38" s="1981" t="s">
        <v>2272</v>
      </c>
      <c r="AN38" s="1981" t="s">
        <v>2272</v>
      </c>
      <c r="AO38" s="1981" t="s">
        <v>2272</v>
      </c>
      <c r="AP38" s="1981" t="s">
        <v>2272</v>
      </c>
      <c r="AQ38" s="1981" t="s">
        <v>2272</v>
      </c>
      <c r="AR38" s="1981" t="s">
        <v>2272</v>
      </c>
      <c r="AS38" s="1981" t="s">
        <v>2272</v>
      </c>
      <c r="AT38" s="1981" t="s">
        <v>2272</v>
      </c>
      <c r="AU38" s="1981" t="s">
        <v>2272</v>
      </c>
      <c r="AV38" s="1981" t="s">
        <v>2272</v>
      </c>
      <c r="AW38" s="1981" t="s">
        <v>2272</v>
      </c>
      <c r="AX38" s="1981" t="s">
        <v>2272</v>
      </c>
      <c r="AY38" s="1981" t="s">
        <v>2272</v>
      </c>
      <c r="AZ38" s="1981" t="s">
        <v>2272</v>
      </c>
      <c r="BA38" s="1981" t="s">
        <v>2272</v>
      </c>
      <c r="BB38" s="1981" t="s">
        <v>2272</v>
      </c>
      <c r="BC38" s="1981" t="s">
        <v>2272</v>
      </c>
      <c r="BD38" s="1981" t="s">
        <v>2272</v>
      </c>
      <c r="BE38" s="1981" t="s">
        <v>2272</v>
      </c>
      <c r="BF38" s="1981" t="s">
        <v>2272</v>
      </c>
      <c r="BG38" s="1981" t="s">
        <v>2272</v>
      </c>
      <c r="BH38" s="1981" t="s">
        <v>2272</v>
      </c>
      <c r="BI38" s="1981" t="s">
        <v>2272</v>
      </c>
      <c r="BJ38" s="1981" t="s">
        <v>2272</v>
      </c>
      <c r="BK38" s="1981" t="s">
        <v>2272</v>
      </c>
      <c r="BL38" s="1981" t="s">
        <v>2272</v>
      </c>
      <c r="BM38" s="1981" t="s">
        <v>2272</v>
      </c>
      <c r="BN38" s="1981" t="s">
        <v>2272</v>
      </c>
      <c r="BO38" s="1981" t="s">
        <v>2272</v>
      </c>
      <c r="BP38" s="1981" t="s">
        <v>2272</v>
      </c>
      <c r="BQ38" s="1981" t="s">
        <v>2272</v>
      </c>
      <c r="BR38" s="1981" t="s">
        <v>2272</v>
      </c>
      <c r="BS38" s="1979"/>
    </row>
    <row r="39" spans="2:71" s="1979" customFormat="1">
      <c r="B39" s="1954" t="s">
        <v>2273</v>
      </c>
      <c r="C39" s="1978"/>
      <c r="D39" s="1978"/>
      <c r="E39" s="1978"/>
      <c r="F39" s="996" t="s">
        <v>2271</v>
      </c>
      <c r="G39" s="1978"/>
      <c r="H39" s="1978"/>
      <c r="I39" s="1978"/>
      <c r="J39" s="1978"/>
      <c r="K39" s="1978"/>
      <c r="L39" s="1978"/>
      <c r="M39" s="1978"/>
      <c r="N39" s="1958"/>
      <c r="O39" s="1978"/>
      <c r="P39" s="1958"/>
      <c r="Q39" s="1978"/>
      <c r="R39" s="1978"/>
      <c r="S39" s="1978"/>
      <c r="T39" s="1978"/>
      <c r="U39" s="1958"/>
      <c r="V39" s="1958"/>
      <c r="W39" s="1978"/>
      <c r="X39" s="1978"/>
      <c r="Y39" s="1958"/>
      <c r="Z39" s="1978"/>
      <c r="AA39" s="1978"/>
      <c r="AB39" s="1958"/>
      <c r="AC39" s="1978"/>
      <c r="AD39" s="1978"/>
      <c r="AE39" s="1978"/>
      <c r="AF39" s="1978"/>
      <c r="AG39" s="1978"/>
      <c r="AH39" s="1958"/>
      <c r="AI39" s="1958"/>
      <c r="AJ39" s="1958"/>
      <c r="AK39" s="1958"/>
      <c r="AL39" s="1958"/>
      <c r="AM39" s="1958"/>
      <c r="AN39" s="1958"/>
      <c r="AO39" s="1958"/>
      <c r="AP39" s="1958"/>
      <c r="AQ39" s="1958"/>
      <c r="AR39" s="1958"/>
      <c r="AS39" s="1958"/>
      <c r="AT39" s="1958"/>
      <c r="AU39" s="1958"/>
      <c r="AV39" s="1958"/>
      <c r="AW39" s="1958"/>
      <c r="AX39" s="1958"/>
      <c r="AY39" s="1958"/>
      <c r="AZ39" s="1958"/>
      <c r="BA39" s="1958"/>
      <c r="BB39" s="1958"/>
      <c r="BC39" s="1958"/>
      <c r="BD39" s="1958"/>
      <c r="BE39" s="1958"/>
      <c r="BF39" s="1958"/>
      <c r="BG39" s="1958"/>
      <c r="BH39" s="1958"/>
      <c r="BI39" s="1958"/>
      <c r="BJ39" s="1958"/>
      <c r="BK39" s="1958"/>
      <c r="BL39" s="1958"/>
      <c r="BM39" s="1958"/>
      <c r="BN39" s="1958"/>
      <c r="BO39" s="1958"/>
      <c r="BP39" s="1958"/>
      <c r="BQ39" s="1958"/>
      <c r="BR39" s="1958"/>
    </row>
    <row r="40" spans="2:71" s="1967" customFormat="1">
      <c r="B40" s="1964" t="s">
        <v>2274</v>
      </c>
      <c r="C40" s="997" t="s">
        <v>2143</v>
      </c>
      <c r="D40" s="993" t="s">
        <v>2839</v>
      </c>
      <c r="E40" s="993" t="s">
        <v>2839</v>
      </c>
      <c r="F40" s="993" t="s">
        <v>2839</v>
      </c>
      <c r="G40" s="993" t="s">
        <v>2839</v>
      </c>
      <c r="H40" s="993" t="s">
        <v>2839</v>
      </c>
      <c r="I40" s="993" t="s">
        <v>2839</v>
      </c>
      <c r="J40" s="993" t="s">
        <v>2839</v>
      </c>
      <c r="K40" s="993" t="s">
        <v>2839</v>
      </c>
      <c r="L40" s="993" t="s">
        <v>2839</v>
      </c>
      <c r="M40" s="993" t="s">
        <v>2839</v>
      </c>
      <c r="N40" s="993" t="s">
        <v>2839</v>
      </c>
      <c r="O40" s="993" t="s">
        <v>2839</v>
      </c>
      <c r="P40" s="993" t="s">
        <v>2839</v>
      </c>
      <c r="Q40" s="993" t="s">
        <v>2839</v>
      </c>
      <c r="R40" s="993" t="s">
        <v>3037</v>
      </c>
      <c r="S40" s="993" t="s">
        <v>2839</v>
      </c>
      <c r="T40" s="993" t="s">
        <v>2839</v>
      </c>
      <c r="U40" s="993" t="s">
        <v>2839</v>
      </c>
      <c r="V40" s="993" t="s">
        <v>2839</v>
      </c>
      <c r="W40" s="993" t="s">
        <v>2839</v>
      </c>
      <c r="X40" s="993" t="s">
        <v>2839</v>
      </c>
      <c r="Y40" s="993" t="s">
        <v>2839</v>
      </c>
      <c r="Z40" s="993" t="s">
        <v>2839</v>
      </c>
      <c r="AA40" s="993" t="s">
        <v>2839</v>
      </c>
      <c r="AB40" s="993" t="s">
        <v>2839</v>
      </c>
      <c r="AC40" s="993" t="s">
        <v>2839</v>
      </c>
      <c r="AD40" s="993" t="s">
        <v>2839</v>
      </c>
      <c r="AE40" s="993" t="s">
        <v>2839</v>
      </c>
      <c r="AF40" s="993" t="s">
        <v>2839</v>
      </c>
      <c r="AG40" s="993" t="s">
        <v>2839</v>
      </c>
      <c r="AH40" s="993" t="s">
        <v>2839</v>
      </c>
      <c r="AI40" s="993" t="s">
        <v>2839</v>
      </c>
      <c r="AJ40" s="993" t="s">
        <v>2839</v>
      </c>
      <c r="AK40" s="993" t="s">
        <v>2839</v>
      </c>
      <c r="AL40" s="993" t="s">
        <v>2839</v>
      </c>
      <c r="AM40" s="993" t="s">
        <v>2839</v>
      </c>
      <c r="AN40" s="993" t="s">
        <v>2839</v>
      </c>
      <c r="AO40" s="993" t="s">
        <v>2839</v>
      </c>
      <c r="AP40" s="993" t="s">
        <v>2839</v>
      </c>
      <c r="AQ40" s="993" t="s">
        <v>2839</v>
      </c>
      <c r="AR40" s="993" t="s">
        <v>2839</v>
      </c>
      <c r="AS40" s="993" t="s">
        <v>2839</v>
      </c>
      <c r="AT40" s="993" t="s">
        <v>2839</v>
      </c>
      <c r="AU40" s="993" t="s">
        <v>2839</v>
      </c>
      <c r="AV40" s="993" t="s">
        <v>2839</v>
      </c>
      <c r="AW40" s="993" t="s">
        <v>2839</v>
      </c>
      <c r="AX40" s="993" t="s">
        <v>2839</v>
      </c>
      <c r="AY40" s="993" t="s">
        <v>2839</v>
      </c>
      <c r="AZ40" s="993" t="s">
        <v>2839</v>
      </c>
      <c r="BA40" s="993" t="s">
        <v>2839</v>
      </c>
      <c r="BB40" s="993" t="s">
        <v>2839</v>
      </c>
      <c r="BC40" s="993" t="s">
        <v>2839</v>
      </c>
      <c r="BD40" s="993" t="s">
        <v>2839</v>
      </c>
      <c r="BE40" s="993" t="s">
        <v>2839</v>
      </c>
      <c r="BF40" s="993" t="s">
        <v>3037</v>
      </c>
      <c r="BG40" s="993" t="s">
        <v>2839</v>
      </c>
      <c r="BH40" s="993" t="s">
        <v>2839</v>
      </c>
      <c r="BI40" s="993" t="s">
        <v>2839</v>
      </c>
      <c r="BJ40" s="993" t="s">
        <v>2839</v>
      </c>
      <c r="BK40" s="993" t="s">
        <v>2839</v>
      </c>
      <c r="BL40" s="993" t="s">
        <v>2839</v>
      </c>
      <c r="BM40" s="993" t="s">
        <v>2839</v>
      </c>
      <c r="BN40" s="993" t="s">
        <v>2839</v>
      </c>
      <c r="BO40" s="993" t="s">
        <v>2839</v>
      </c>
      <c r="BP40" s="993" t="s">
        <v>2839</v>
      </c>
      <c r="BQ40" s="993" t="s">
        <v>2839</v>
      </c>
      <c r="BR40" s="993" t="s">
        <v>2839</v>
      </c>
    </row>
    <row r="41" spans="2:71" s="1967" customFormat="1">
      <c r="B41" s="1964" t="s">
        <v>2275</v>
      </c>
      <c r="C41" s="997" t="s">
        <v>2143</v>
      </c>
      <c r="D41" s="996" t="s">
        <v>2276</v>
      </c>
      <c r="E41" s="996" t="s">
        <v>2276</v>
      </c>
      <c r="F41" s="996" t="s">
        <v>2276</v>
      </c>
      <c r="G41" s="996" t="s">
        <v>2276</v>
      </c>
      <c r="H41" s="996" t="s">
        <v>2276</v>
      </c>
      <c r="I41" s="996" t="s">
        <v>2276</v>
      </c>
      <c r="J41" s="996" t="s">
        <v>2276</v>
      </c>
      <c r="K41" s="996" t="s">
        <v>2276</v>
      </c>
      <c r="L41" s="996" t="s">
        <v>2276</v>
      </c>
      <c r="M41" s="1009" t="s">
        <v>2276</v>
      </c>
      <c r="N41" s="1009" t="s">
        <v>2276</v>
      </c>
      <c r="O41" s="1009" t="s">
        <v>2276</v>
      </c>
      <c r="P41" s="1009" t="s">
        <v>2276</v>
      </c>
      <c r="Q41" s="1009" t="s">
        <v>2276</v>
      </c>
      <c r="R41" s="1009" t="s">
        <v>2276</v>
      </c>
      <c r="S41" s="997" t="s">
        <v>2276</v>
      </c>
      <c r="T41" s="996" t="s">
        <v>2276</v>
      </c>
      <c r="U41" s="997" t="s">
        <v>2276</v>
      </c>
      <c r="V41" s="997" t="s">
        <v>2276</v>
      </c>
      <c r="W41" s="997" t="s">
        <v>2276</v>
      </c>
      <c r="X41" s="996" t="s">
        <v>2276</v>
      </c>
      <c r="Y41" s="997" t="s">
        <v>2276</v>
      </c>
      <c r="Z41" s="1964" t="s">
        <v>2276</v>
      </c>
      <c r="AA41" s="997" t="s">
        <v>2276</v>
      </c>
      <c r="AB41" s="997" t="s">
        <v>2276</v>
      </c>
      <c r="AC41" s="996" t="s">
        <v>2276</v>
      </c>
      <c r="AD41" s="996" t="s">
        <v>2276</v>
      </c>
      <c r="AE41" s="997" t="s">
        <v>2276</v>
      </c>
      <c r="AF41" s="997" t="s">
        <v>2276</v>
      </c>
      <c r="AG41" s="997" t="s">
        <v>2276</v>
      </c>
      <c r="AH41" s="997" t="s">
        <v>2276</v>
      </c>
      <c r="AI41" s="997" t="s">
        <v>2276</v>
      </c>
      <c r="AJ41" s="997" t="s">
        <v>2276</v>
      </c>
      <c r="AK41" s="997" t="s">
        <v>2276</v>
      </c>
      <c r="AL41" s="997" t="s">
        <v>2276</v>
      </c>
      <c r="AM41" s="997" t="s">
        <v>2276</v>
      </c>
      <c r="AN41" s="997" t="s">
        <v>2276</v>
      </c>
      <c r="AO41" s="997" t="s">
        <v>2276</v>
      </c>
      <c r="AP41" s="997" t="s">
        <v>2276</v>
      </c>
      <c r="AQ41" s="997" t="s">
        <v>2276</v>
      </c>
      <c r="AR41" s="997" t="s">
        <v>2276</v>
      </c>
      <c r="AS41" s="997" t="s">
        <v>2276</v>
      </c>
      <c r="AT41" s="997" t="s">
        <v>2276</v>
      </c>
      <c r="AU41" s="997" t="s">
        <v>2276</v>
      </c>
      <c r="AV41" s="997" t="s">
        <v>2276</v>
      </c>
      <c r="AW41" s="997" t="s">
        <v>2276</v>
      </c>
      <c r="AX41" s="997" t="s">
        <v>2276</v>
      </c>
      <c r="AY41" s="997" t="s">
        <v>2276</v>
      </c>
      <c r="AZ41" s="997" t="s">
        <v>2276</v>
      </c>
      <c r="BA41" s="997" t="s">
        <v>2276</v>
      </c>
      <c r="BB41" s="997" t="s">
        <v>2276</v>
      </c>
      <c r="BC41" s="997" t="s">
        <v>2276</v>
      </c>
      <c r="BD41" s="997" t="s">
        <v>2276</v>
      </c>
      <c r="BE41" s="997" t="s">
        <v>2276</v>
      </c>
      <c r="BF41" s="997" t="s">
        <v>2276</v>
      </c>
      <c r="BG41" s="997" t="s">
        <v>2276</v>
      </c>
      <c r="BH41" s="997" t="s">
        <v>2276</v>
      </c>
      <c r="BI41" s="997" t="s">
        <v>2276</v>
      </c>
      <c r="BJ41" s="997" t="s">
        <v>2276</v>
      </c>
      <c r="BK41" s="997" t="s">
        <v>2276</v>
      </c>
      <c r="BL41" s="997" t="s">
        <v>2276</v>
      </c>
      <c r="BM41" s="997" t="s">
        <v>2276</v>
      </c>
      <c r="BN41" s="997" t="s">
        <v>2276</v>
      </c>
      <c r="BO41" s="997" t="s">
        <v>2276</v>
      </c>
      <c r="BP41" s="997" t="s">
        <v>2276</v>
      </c>
      <c r="BQ41" s="997" t="s">
        <v>2276</v>
      </c>
      <c r="BR41" s="997" t="s">
        <v>2276</v>
      </c>
    </row>
    <row r="42" spans="2:71" s="1967" customFormat="1">
      <c r="B42" s="1964" t="s">
        <v>2277</v>
      </c>
      <c r="C42" s="997" t="s">
        <v>2143</v>
      </c>
      <c r="D42" s="996" t="s">
        <v>2276</v>
      </c>
      <c r="E42" s="996" t="s">
        <v>2276</v>
      </c>
      <c r="F42" s="996" t="s">
        <v>2276</v>
      </c>
      <c r="G42" s="996" t="s">
        <v>2276</v>
      </c>
      <c r="H42" s="996" t="s">
        <v>2276</v>
      </c>
      <c r="I42" s="996" t="s">
        <v>2276</v>
      </c>
      <c r="J42" s="996" t="s">
        <v>2276</v>
      </c>
      <c r="K42" s="996" t="s">
        <v>2276</v>
      </c>
      <c r="L42" s="996" t="s">
        <v>2276</v>
      </c>
      <c r="M42" s="996" t="s">
        <v>2276</v>
      </c>
      <c r="N42" s="997" t="s">
        <v>2276</v>
      </c>
      <c r="O42" s="997" t="s">
        <v>2276</v>
      </c>
      <c r="P42" s="997" t="s">
        <v>2276</v>
      </c>
      <c r="Q42" s="997" t="s">
        <v>2276</v>
      </c>
      <c r="R42" s="997" t="s">
        <v>2276</v>
      </c>
      <c r="S42" s="997" t="s">
        <v>2276</v>
      </c>
      <c r="T42" s="996" t="s">
        <v>2276</v>
      </c>
      <c r="U42" s="997" t="s">
        <v>2276</v>
      </c>
      <c r="V42" s="997" t="s">
        <v>2276</v>
      </c>
      <c r="W42" s="997" t="s">
        <v>2276</v>
      </c>
      <c r="X42" s="996" t="s">
        <v>2276</v>
      </c>
      <c r="Y42" s="997" t="s">
        <v>2276</v>
      </c>
      <c r="Z42" s="1964" t="s">
        <v>2276</v>
      </c>
      <c r="AA42" s="997" t="s">
        <v>2276</v>
      </c>
      <c r="AB42" s="997" t="s">
        <v>2276</v>
      </c>
      <c r="AC42" s="996" t="s">
        <v>2276</v>
      </c>
      <c r="AD42" s="996" t="s">
        <v>2276</v>
      </c>
      <c r="AE42" s="997" t="s">
        <v>2276</v>
      </c>
      <c r="AF42" s="997" t="s">
        <v>2276</v>
      </c>
      <c r="AG42" s="997" t="s">
        <v>2276</v>
      </c>
      <c r="AH42" s="997" t="s">
        <v>2276</v>
      </c>
      <c r="AI42" s="997" t="s">
        <v>2276</v>
      </c>
      <c r="AJ42" s="997" t="s">
        <v>2276</v>
      </c>
      <c r="AK42" s="997" t="s">
        <v>2276</v>
      </c>
      <c r="AL42" s="997" t="s">
        <v>2276</v>
      </c>
      <c r="AM42" s="997" t="s">
        <v>2276</v>
      </c>
      <c r="AN42" s="997" t="s">
        <v>2276</v>
      </c>
      <c r="AO42" s="997" t="s">
        <v>2276</v>
      </c>
      <c r="AP42" s="997" t="s">
        <v>2276</v>
      </c>
      <c r="AQ42" s="997" t="s">
        <v>2276</v>
      </c>
      <c r="AR42" s="997" t="s">
        <v>2276</v>
      </c>
      <c r="AS42" s="997" t="s">
        <v>2276</v>
      </c>
      <c r="AT42" s="997" t="s">
        <v>2276</v>
      </c>
      <c r="AU42" s="997" t="s">
        <v>2276</v>
      </c>
      <c r="AV42" s="997" t="s">
        <v>2276</v>
      </c>
      <c r="AW42" s="997" t="s">
        <v>2276</v>
      </c>
      <c r="AX42" s="997" t="s">
        <v>2276</v>
      </c>
      <c r="AY42" s="997" t="s">
        <v>2276</v>
      </c>
      <c r="AZ42" s="997" t="s">
        <v>2276</v>
      </c>
      <c r="BA42" s="997" t="s">
        <v>2276</v>
      </c>
      <c r="BB42" s="997" t="s">
        <v>2276</v>
      </c>
      <c r="BC42" s="997" t="s">
        <v>2276</v>
      </c>
      <c r="BD42" s="997" t="s">
        <v>2276</v>
      </c>
      <c r="BE42" s="997" t="s">
        <v>2276</v>
      </c>
      <c r="BF42" s="997" t="s">
        <v>2276</v>
      </c>
      <c r="BG42" s="997" t="s">
        <v>2276</v>
      </c>
      <c r="BH42" s="997" t="s">
        <v>2276</v>
      </c>
      <c r="BI42" s="997" t="s">
        <v>2276</v>
      </c>
      <c r="BJ42" s="997" t="s">
        <v>2276</v>
      </c>
      <c r="BK42" s="997" t="s">
        <v>2276</v>
      </c>
      <c r="BL42" s="997" t="s">
        <v>2276</v>
      </c>
      <c r="BM42" s="997" t="s">
        <v>2276</v>
      </c>
      <c r="BN42" s="997" t="s">
        <v>2276</v>
      </c>
      <c r="BO42" s="997" t="s">
        <v>2276</v>
      </c>
      <c r="BP42" s="997" t="s">
        <v>2276</v>
      </c>
      <c r="BQ42" s="997" t="s">
        <v>2276</v>
      </c>
      <c r="BR42" s="997" t="s">
        <v>2276</v>
      </c>
    </row>
    <row r="43" spans="2:71" s="1967" customFormat="1">
      <c r="B43" s="1964" t="s">
        <v>2278</v>
      </c>
      <c r="C43" s="997" t="s">
        <v>2143</v>
      </c>
      <c r="D43" s="996" t="s">
        <v>2276</v>
      </c>
      <c r="E43" s="996" t="s">
        <v>2276</v>
      </c>
      <c r="F43" s="996" t="s">
        <v>2276</v>
      </c>
      <c r="G43" s="996" t="s">
        <v>2276</v>
      </c>
      <c r="H43" s="996" t="s">
        <v>2276</v>
      </c>
      <c r="I43" s="996" t="s">
        <v>2276</v>
      </c>
      <c r="J43" s="996" t="s">
        <v>2276</v>
      </c>
      <c r="K43" s="996" t="s">
        <v>2276</v>
      </c>
      <c r="L43" s="996" t="s">
        <v>2276</v>
      </c>
      <c r="M43" s="996" t="s">
        <v>2276</v>
      </c>
      <c r="N43" s="997" t="s">
        <v>2276</v>
      </c>
      <c r="O43" s="997" t="s">
        <v>2276</v>
      </c>
      <c r="P43" s="997" t="s">
        <v>2276</v>
      </c>
      <c r="Q43" s="997" t="s">
        <v>2276</v>
      </c>
      <c r="R43" s="997" t="s">
        <v>2276</v>
      </c>
      <c r="S43" s="997" t="s">
        <v>2276</v>
      </c>
      <c r="T43" s="996" t="s">
        <v>2276</v>
      </c>
      <c r="U43" s="997" t="s">
        <v>2276</v>
      </c>
      <c r="V43" s="997" t="s">
        <v>2276</v>
      </c>
      <c r="W43" s="997" t="s">
        <v>2276</v>
      </c>
      <c r="X43" s="996" t="s">
        <v>2276</v>
      </c>
      <c r="Y43" s="997" t="s">
        <v>2276</v>
      </c>
      <c r="Z43" s="1964" t="s">
        <v>2276</v>
      </c>
      <c r="AA43" s="997" t="s">
        <v>2276</v>
      </c>
      <c r="AB43" s="997" t="s">
        <v>2276</v>
      </c>
      <c r="AC43" s="996" t="s">
        <v>2276</v>
      </c>
      <c r="AD43" s="996" t="s">
        <v>2276</v>
      </c>
      <c r="AE43" s="997" t="s">
        <v>2276</v>
      </c>
      <c r="AF43" s="997" t="s">
        <v>2276</v>
      </c>
      <c r="AG43" s="997" t="s">
        <v>2276</v>
      </c>
      <c r="AH43" s="997" t="s">
        <v>2276</v>
      </c>
      <c r="AI43" s="997" t="s">
        <v>2276</v>
      </c>
      <c r="AJ43" s="997" t="s">
        <v>2276</v>
      </c>
      <c r="AK43" s="997" t="s">
        <v>2276</v>
      </c>
      <c r="AL43" s="997" t="s">
        <v>2276</v>
      </c>
      <c r="AM43" s="997" t="s">
        <v>2276</v>
      </c>
      <c r="AN43" s="997" t="s">
        <v>2276</v>
      </c>
      <c r="AO43" s="997" t="s">
        <v>2276</v>
      </c>
      <c r="AP43" s="997" t="s">
        <v>2276</v>
      </c>
      <c r="AQ43" s="997" t="s">
        <v>2276</v>
      </c>
      <c r="AR43" s="997" t="s">
        <v>2276</v>
      </c>
      <c r="AS43" s="997" t="s">
        <v>2276</v>
      </c>
      <c r="AT43" s="997" t="s">
        <v>2276</v>
      </c>
      <c r="AU43" s="997" t="s">
        <v>2276</v>
      </c>
      <c r="AV43" s="997" t="s">
        <v>2276</v>
      </c>
      <c r="AW43" s="997" t="s">
        <v>2276</v>
      </c>
      <c r="AX43" s="997" t="s">
        <v>2276</v>
      </c>
      <c r="AY43" s="997" t="s">
        <v>2276</v>
      </c>
      <c r="AZ43" s="997" t="s">
        <v>2276</v>
      </c>
      <c r="BA43" s="997" t="s">
        <v>2276</v>
      </c>
      <c r="BB43" s="997" t="s">
        <v>2276</v>
      </c>
      <c r="BC43" s="997" t="s">
        <v>2276</v>
      </c>
      <c r="BD43" s="997" t="s">
        <v>2276</v>
      </c>
      <c r="BE43" s="997" t="s">
        <v>2276</v>
      </c>
      <c r="BF43" s="997" t="s">
        <v>2276</v>
      </c>
      <c r="BG43" s="997" t="s">
        <v>2276</v>
      </c>
      <c r="BH43" s="997" t="s">
        <v>2276</v>
      </c>
      <c r="BI43" s="997" t="s">
        <v>2276</v>
      </c>
      <c r="BJ43" s="997" t="s">
        <v>2276</v>
      </c>
      <c r="BK43" s="997" t="s">
        <v>2276</v>
      </c>
      <c r="BL43" s="997" t="s">
        <v>2276</v>
      </c>
      <c r="BM43" s="997" t="s">
        <v>2276</v>
      </c>
      <c r="BN43" s="997" t="s">
        <v>2276</v>
      </c>
      <c r="BO43" s="997" t="s">
        <v>2276</v>
      </c>
      <c r="BP43" s="997" t="s">
        <v>2276</v>
      </c>
      <c r="BQ43" s="997" t="s">
        <v>2276</v>
      </c>
      <c r="BR43" s="997" t="s">
        <v>2276</v>
      </c>
    </row>
    <row r="44" spans="2:71" s="1967" customFormat="1">
      <c r="B44" s="1964" t="s">
        <v>2279</v>
      </c>
      <c r="C44" s="997" t="s">
        <v>2143</v>
      </c>
      <c r="D44" s="996" t="s">
        <v>2276</v>
      </c>
      <c r="E44" s="996" t="s">
        <v>2276</v>
      </c>
      <c r="F44" s="996" t="s">
        <v>2276</v>
      </c>
      <c r="G44" s="996" t="s">
        <v>2276</v>
      </c>
      <c r="H44" s="996" t="s">
        <v>2276</v>
      </c>
      <c r="I44" s="996" t="s">
        <v>2276</v>
      </c>
      <c r="J44" s="996" t="s">
        <v>2276</v>
      </c>
      <c r="K44" s="996" t="s">
        <v>2276</v>
      </c>
      <c r="L44" s="996" t="s">
        <v>2276</v>
      </c>
      <c r="M44" s="996" t="s">
        <v>2276</v>
      </c>
      <c r="N44" s="997" t="s">
        <v>2276</v>
      </c>
      <c r="O44" s="997" t="s">
        <v>2276</v>
      </c>
      <c r="P44" s="997" t="s">
        <v>2276</v>
      </c>
      <c r="Q44" s="997" t="s">
        <v>2276</v>
      </c>
      <c r="R44" s="997" t="s">
        <v>2276</v>
      </c>
      <c r="S44" s="997" t="s">
        <v>2276</v>
      </c>
      <c r="T44" s="996" t="s">
        <v>2276</v>
      </c>
      <c r="U44" s="997" t="s">
        <v>2276</v>
      </c>
      <c r="V44" s="997" t="s">
        <v>2276</v>
      </c>
      <c r="W44" s="997" t="s">
        <v>2276</v>
      </c>
      <c r="X44" s="996" t="s">
        <v>2276</v>
      </c>
      <c r="Y44" s="997" t="s">
        <v>2276</v>
      </c>
      <c r="Z44" s="1964" t="s">
        <v>2276</v>
      </c>
      <c r="AA44" s="997" t="s">
        <v>2276</v>
      </c>
      <c r="AB44" s="997" t="s">
        <v>2276</v>
      </c>
      <c r="AC44" s="996" t="s">
        <v>2276</v>
      </c>
      <c r="AD44" s="996" t="s">
        <v>2276</v>
      </c>
      <c r="AE44" s="997" t="s">
        <v>2276</v>
      </c>
      <c r="AF44" s="997" t="s">
        <v>2276</v>
      </c>
      <c r="AG44" s="997" t="s">
        <v>2276</v>
      </c>
      <c r="AH44" s="997" t="s">
        <v>2276</v>
      </c>
      <c r="AI44" s="997" t="s">
        <v>2276</v>
      </c>
      <c r="AJ44" s="997" t="s">
        <v>2276</v>
      </c>
      <c r="AK44" s="997" t="s">
        <v>2276</v>
      </c>
      <c r="AL44" s="997" t="s">
        <v>2276</v>
      </c>
      <c r="AM44" s="997" t="s">
        <v>2276</v>
      </c>
      <c r="AN44" s="997" t="s">
        <v>2276</v>
      </c>
      <c r="AO44" s="997" t="s">
        <v>2276</v>
      </c>
      <c r="AP44" s="997" t="s">
        <v>2276</v>
      </c>
      <c r="AQ44" s="997" t="s">
        <v>2276</v>
      </c>
      <c r="AR44" s="997" t="s">
        <v>2276</v>
      </c>
      <c r="AS44" s="997" t="s">
        <v>2276</v>
      </c>
      <c r="AT44" s="997" t="s">
        <v>2276</v>
      </c>
      <c r="AU44" s="997" t="s">
        <v>2276</v>
      </c>
      <c r="AV44" s="997" t="s">
        <v>2276</v>
      </c>
      <c r="AW44" s="997" t="s">
        <v>2276</v>
      </c>
      <c r="AX44" s="997" t="s">
        <v>2276</v>
      </c>
      <c r="AY44" s="997" t="s">
        <v>2276</v>
      </c>
      <c r="AZ44" s="997" t="s">
        <v>2276</v>
      </c>
      <c r="BA44" s="997" t="s">
        <v>2276</v>
      </c>
      <c r="BB44" s="997" t="s">
        <v>2276</v>
      </c>
      <c r="BC44" s="997" t="s">
        <v>2276</v>
      </c>
      <c r="BD44" s="997" t="s">
        <v>2276</v>
      </c>
      <c r="BE44" s="997" t="s">
        <v>2276</v>
      </c>
      <c r="BF44" s="997" t="s">
        <v>2276</v>
      </c>
      <c r="BG44" s="997" t="s">
        <v>2276</v>
      </c>
      <c r="BH44" s="997" t="s">
        <v>2276</v>
      </c>
      <c r="BI44" s="997" t="s">
        <v>2276</v>
      </c>
      <c r="BJ44" s="997" t="s">
        <v>2276</v>
      </c>
      <c r="BK44" s="997" t="s">
        <v>2276</v>
      </c>
      <c r="BL44" s="997" t="s">
        <v>2276</v>
      </c>
      <c r="BM44" s="997" t="s">
        <v>2276</v>
      </c>
      <c r="BN44" s="997" t="s">
        <v>2276</v>
      </c>
      <c r="BO44" s="997" t="s">
        <v>2276</v>
      </c>
      <c r="BP44" s="997" t="s">
        <v>2276</v>
      </c>
      <c r="BQ44" s="997" t="s">
        <v>2276</v>
      </c>
      <c r="BR44" s="997" t="s">
        <v>2276</v>
      </c>
    </row>
    <row r="45" spans="2:71" s="1967" customFormat="1">
      <c r="B45" s="1964" t="s">
        <v>2280</v>
      </c>
      <c r="C45" s="997" t="s">
        <v>2143</v>
      </c>
      <c r="D45" s="996" t="s">
        <v>2276</v>
      </c>
      <c r="E45" s="996" t="s">
        <v>2276</v>
      </c>
      <c r="F45" s="996" t="s">
        <v>2276</v>
      </c>
      <c r="G45" s="996" t="s">
        <v>2276</v>
      </c>
      <c r="H45" s="996" t="s">
        <v>2276</v>
      </c>
      <c r="I45" s="996" t="s">
        <v>2276</v>
      </c>
      <c r="J45" s="996" t="s">
        <v>2276</v>
      </c>
      <c r="K45" s="996" t="s">
        <v>2276</v>
      </c>
      <c r="L45" s="996" t="s">
        <v>2276</v>
      </c>
      <c r="M45" s="996" t="s">
        <v>2276</v>
      </c>
      <c r="N45" s="997" t="s">
        <v>2276</v>
      </c>
      <c r="O45" s="997" t="s">
        <v>2276</v>
      </c>
      <c r="P45" s="997" t="s">
        <v>2276</v>
      </c>
      <c r="Q45" s="997" t="s">
        <v>2276</v>
      </c>
      <c r="R45" s="997" t="s">
        <v>2276</v>
      </c>
      <c r="S45" s="997" t="s">
        <v>2276</v>
      </c>
      <c r="T45" s="996" t="s">
        <v>2276</v>
      </c>
      <c r="U45" s="997" t="s">
        <v>2276</v>
      </c>
      <c r="V45" s="997" t="s">
        <v>2276</v>
      </c>
      <c r="W45" s="997" t="s">
        <v>2276</v>
      </c>
      <c r="X45" s="996" t="s">
        <v>2276</v>
      </c>
      <c r="Y45" s="997" t="s">
        <v>2276</v>
      </c>
      <c r="Z45" s="1964" t="s">
        <v>2276</v>
      </c>
      <c r="AA45" s="997" t="s">
        <v>2276</v>
      </c>
      <c r="AB45" s="997" t="s">
        <v>2276</v>
      </c>
      <c r="AC45" s="996" t="s">
        <v>2276</v>
      </c>
      <c r="AD45" s="996" t="s">
        <v>2276</v>
      </c>
      <c r="AE45" s="997" t="s">
        <v>2276</v>
      </c>
      <c r="AF45" s="997" t="s">
        <v>2276</v>
      </c>
      <c r="AG45" s="997" t="s">
        <v>2276</v>
      </c>
      <c r="AH45" s="997" t="s">
        <v>2276</v>
      </c>
      <c r="AI45" s="997" t="s">
        <v>2276</v>
      </c>
      <c r="AJ45" s="997" t="s">
        <v>2276</v>
      </c>
      <c r="AK45" s="997" t="s">
        <v>2276</v>
      </c>
      <c r="AL45" s="997" t="s">
        <v>2276</v>
      </c>
      <c r="AM45" s="997" t="s">
        <v>2276</v>
      </c>
      <c r="AN45" s="997" t="s">
        <v>2276</v>
      </c>
      <c r="AO45" s="997" t="s">
        <v>2276</v>
      </c>
      <c r="AP45" s="997" t="s">
        <v>2276</v>
      </c>
      <c r="AQ45" s="997" t="s">
        <v>2276</v>
      </c>
      <c r="AR45" s="997" t="s">
        <v>2276</v>
      </c>
      <c r="AS45" s="997" t="s">
        <v>2276</v>
      </c>
      <c r="AT45" s="997" t="s">
        <v>2276</v>
      </c>
      <c r="AU45" s="997" t="s">
        <v>2276</v>
      </c>
      <c r="AV45" s="997" t="s">
        <v>2276</v>
      </c>
      <c r="AW45" s="997" t="s">
        <v>2276</v>
      </c>
      <c r="AX45" s="997" t="s">
        <v>2276</v>
      </c>
      <c r="AY45" s="997" t="s">
        <v>2276</v>
      </c>
      <c r="AZ45" s="997" t="s">
        <v>2276</v>
      </c>
      <c r="BA45" s="997" t="s">
        <v>2276</v>
      </c>
      <c r="BB45" s="997" t="s">
        <v>2276</v>
      </c>
      <c r="BC45" s="997" t="s">
        <v>2276</v>
      </c>
      <c r="BD45" s="997" t="s">
        <v>2276</v>
      </c>
      <c r="BE45" s="997" t="s">
        <v>2276</v>
      </c>
      <c r="BF45" s="997" t="s">
        <v>2276</v>
      </c>
      <c r="BG45" s="997" t="s">
        <v>2276</v>
      </c>
      <c r="BH45" s="997" t="s">
        <v>2276</v>
      </c>
      <c r="BI45" s="997" t="s">
        <v>2276</v>
      </c>
      <c r="BJ45" s="997" t="s">
        <v>2276</v>
      </c>
      <c r="BK45" s="997" t="s">
        <v>2276</v>
      </c>
      <c r="BL45" s="997" t="s">
        <v>2276</v>
      </c>
      <c r="BM45" s="997" t="s">
        <v>2276</v>
      </c>
      <c r="BN45" s="997" t="s">
        <v>2276</v>
      </c>
      <c r="BO45" s="997" t="s">
        <v>2276</v>
      </c>
      <c r="BP45" s="997" t="s">
        <v>2276</v>
      </c>
      <c r="BQ45" s="997" t="s">
        <v>2276</v>
      </c>
      <c r="BR45" s="997" t="s">
        <v>2276</v>
      </c>
    </row>
    <row r="46" spans="2:71" s="1967" customFormat="1">
      <c r="B46" s="1964" t="s">
        <v>2281</v>
      </c>
      <c r="C46" s="997" t="s">
        <v>2143</v>
      </c>
      <c r="D46" s="996" t="s">
        <v>2276</v>
      </c>
      <c r="E46" s="996" t="s">
        <v>2276</v>
      </c>
      <c r="F46" s="996" t="s">
        <v>2276</v>
      </c>
      <c r="G46" s="996" t="s">
        <v>2276</v>
      </c>
      <c r="H46" s="996" t="s">
        <v>2276</v>
      </c>
      <c r="I46" s="996" t="s">
        <v>2276</v>
      </c>
      <c r="J46" s="996" t="s">
        <v>2276</v>
      </c>
      <c r="K46" s="996" t="s">
        <v>2276</v>
      </c>
      <c r="L46" s="996" t="s">
        <v>2276</v>
      </c>
      <c r="M46" s="996" t="s">
        <v>2276</v>
      </c>
      <c r="N46" s="997" t="s">
        <v>2276</v>
      </c>
      <c r="O46" s="997" t="s">
        <v>2276</v>
      </c>
      <c r="P46" s="997" t="s">
        <v>2276</v>
      </c>
      <c r="Q46" s="997" t="s">
        <v>2276</v>
      </c>
      <c r="R46" s="997" t="s">
        <v>2276</v>
      </c>
      <c r="S46" s="997" t="s">
        <v>2276</v>
      </c>
      <c r="T46" s="996" t="s">
        <v>2276</v>
      </c>
      <c r="U46" s="997" t="s">
        <v>2276</v>
      </c>
      <c r="V46" s="997" t="s">
        <v>2276</v>
      </c>
      <c r="W46" s="997" t="s">
        <v>2276</v>
      </c>
      <c r="X46" s="996" t="s">
        <v>2276</v>
      </c>
      <c r="Y46" s="997" t="s">
        <v>2276</v>
      </c>
      <c r="Z46" s="1964" t="s">
        <v>2276</v>
      </c>
      <c r="AA46" s="997" t="s">
        <v>2276</v>
      </c>
      <c r="AB46" s="997" t="s">
        <v>2276</v>
      </c>
      <c r="AC46" s="996" t="s">
        <v>2276</v>
      </c>
      <c r="AD46" s="996" t="s">
        <v>2276</v>
      </c>
      <c r="AE46" s="997" t="s">
        <v>2276</v>
      </c>
      <c r="AF46" s="997" t="s">
        <v>2276</v>
      </c>
      <c r="AG46" s="997" t="s">
        <v>2276</v>
      </c>
      <c r="AH46" s="997" t="s">
        <v>2276</v>
      </c>
      <c r="AI46" s="997" t="s">
        <v>2276</v>
      </c>
      <c r="AJ46" s="997" t="s">
        <v>2276</v>
      </c>
      <c r="AK46" s="997" t="s">
        <v>2276</v>
      </c>
      <c r="AL46" s="997" t="s">
        <v>2276</v>
      </c>
      <c r="AM46" s="997" t="s">
        <v>2276</v>
      </c>
      <c r="AN46" s="997" t="s">
        <v>2276</v>
      </c>
      <c r="AO46" s="997" t="s">
        <v>2276</v>
      </c>
      <c r="AP46" s="997" t="s">
        <v>2276</v>
      </c>
      <c r="AQ46" s="997" t="s">
        <v>2276</v>
      </c>
      <c r="AR46" s="997" t="s">
        <v>2276</v>
      </c>
      <c r="AS46" s="997" t="s">
        <v>2276</v>
      </c>
      <c r="AT46" s="997" t="s">
        <v>2276</v>
      </c>
      <c r="AU46" s="997" t="s">
        <v>2276</v>
      </c>
      <c r="AV46" s="997" t="s">
        <v>2276</v>
      </c>
      <c r="AW46" s="997" t="s">
        <v>2276</v>
      </c>
      <c r="AX46" s="997" t="s">
        <v>2276</v>
      </c>
      <c r="AY46" s="997" t="s">
        <v>2276</v>
      </c>
      <c r="AZ46" s="997" t="s">
        <v>2276</v>
      </c>
      <c r="BA46" s="997" t="s">
        <v>2276</v>
      </c>
      <c r="BB46" s="997" t="s">
        <v>2276</v>
      </c>
      <c r="BC46" s="997" t="s">
        <v>2276</v>
      </c>
      <c r="BD46" s="997" t="s">
        <v>2276</v>
      </c>
      <c r="BE46" s="997" t="s">
        <v>2276</v>
      </c>
      <c r="BF46" s="997" t="s">
        <v>2276</v>
      </c>
      <c r="BG46" s="997" t="s">
        <v>2276</v>
      </c>
      <c r="BH46" s="997" t="s">
        <v>2276</v>
      </c>
      <c r="BI46" s="997" t="s">
        <v>2276</v>
      </c>
      <c r="BJ46" s="997" t="s">
        <v>2276</v>
      </c>
      <c r="BK46" s="997" t="s">
        <v>2276</v>
      </c>
      <c r="BL46" s="997" t="s">
        <v>2276</v>
      </c>
      <c r="BM46" s="997" t="s">
        <v>2276</v>
      </c>
      <c r="BN46" s="997" t="s">
        <v>2276</v>
      </c>
      <c r="BO46" s="997" t="s">
        <v>2276</v>
      </c>
      <c r="BP46" s="997" t="s">
        <v>2276</v>
      </c>
      <c r="BQ46" s="997" t="s">
        <v>2276</v>
      </c>
      <c r="BR46" s="997" t="s">
        <v>2276</v>
      </c>
    </row>
    <row r="47" spans="2:71" s="1967" customFormat="1">
      <c r="B47" s="1964" t="s">
        <v>2282</v>
      </c>
      <c r="C47" s="997" t="s">
        <v>2046</v>
      </c>
      <c r="D47" s="996" t="s">
        <v>2045</v>
      </c>
      <c r="E47" s="996" t="s">
        <v>2045</v>
      </c>
      <c r="F47" s="996" t="s">
        <v>2045</v>
      </c>
      <c r="G47" s="996" t="s">
        <v>2045</v>
      </c>
      <c r="H47" s="996" t="s">
        <v>2045</v>
      </c>
      <c r="I47" s="996" t="s">
        <v>2045</v>
      </c>
      <c r="J47" s="996" t="s">
        <v>2045</v>
      </c>
      <c r="K47" s="996" t="s">
        <v>2045</v>
      </c>
      <c r="L47" s="996" t="s">
        <v>2045</v>
      </c>
      <c r="M47" s="996" t="s">
        <v>2045</v>
      </c>
      <c r="N47" s="997" t="s">
        <v>2045</v>
      </c>
      <c r="O47" s="997" t="s">
        <v>2045</v>
      </c>
      <c r="P47" s="997" t="s">
        <v>2045</v>
      </c>
      <c r="Q47" s="997" t="s">
        <v>2045</v>
      </c>
      <c r="R47" s="997" t="s">
        <v>2045</v>
      </c>
      <c r="S47" s="997" t="s">
        <v>2276</v>
      </c>
      <c r="T47" s="997" t="s">
        <v>2276</v>
      </c>
      <c r="U47" s="997" t="s">
        <v>2276</v>
      </c>
      <c r="V47" s="997" t="s">
        <v>2276</v>
      </c>
      <c r="W47" s="997" t="s">
        <v>2276</v>
      </c>
      <c r="X47" s="997" t="s">
        <v>2276</v>
      </c>
      <c r="Y47" s="997" t="s">
        <v>2276</v>
      </c>
      <c r="Z47" s="997" t="s">
        <v>2276</v>
      </c>
      <c r="AA47" s="997" t="s">
        <v>2276</v>
      </c>
      <c r="AB47" s="997" t="s">
        <v>2276</v>
      </c>
      <c r="AC47" s="997" t="s">
        <v>2276</v>
      </c>
      <c r="AD47" s="997" t="s">
        <v>2276</v>
      </c>
      <c r="AE47" s="997" t="s">
        <v>2276</v>
      </c>
      <c r="AF47" s="997" t="s">
        <v>2276</v>
      </c>
      <c r="AG47" s="997" t="s">
        <v>2276</v>
      </c>
      <c r="AH47" s="997" t="s">
        <v>2276</v>
      </c>
      <c r="AI47" s="997" t="s">
        <v>2276</v>
      </c>
      <c r="AJ47" s="997" t="s">
        <v>2276</v>
      </c>
      <c r="AK47" s="997" t="s">
        <v>2276</v>
      </c>
      <c r="AL47" s="997" t="s">
        <v>2276</v>
      </c>
      <c r="AM47" s="997" t="s">
        <v>2276</v>
      </c>
      <c r="AN47" s="997" t="s">
        <v>2276</v>
      </c>
      <c r="AO47" s="997" t="s">
        <v>2276</v>
      </c>
      <c r="AP47" s="997" t="s">
        <v>2276</v>
      </c>
      <c r="AQ47" s="997" t="s">
        <v>2276</v>
      </c>
      <c r="AR47" s="997" t="s">
        <v>2276</v>
      </c>
      <c r="AS47" s="997" t="s">
        <v>2276</v>
      </c>
      <c r="AT47" s="997" t="s">
        <v>2276</v>
      </c>
      <c r="AU47" s="997" t="s">
        <v>2276</v>
      </c>
      <c r="AV47" s="997" t="s">
        <v>2276</v>
      </c>
      <c r="AW47" s="997" t="s">
        <v>2276</v>
      </c>
      <c r="AX47" s="997" t="s">
        <v>2276</v>
      </c>
      <c r="AY47" s="997" t="s">
        <v>2276</v>
      </c>
      <c r="AZ47" s="997" t="s">
        <v>2276</v>
      </c>
      <c r="BA47" s="997" t="s">
        <v>2276</v>
      </c>
      <c r="BB47" s="997" t="s">
        <v>2276</v>
      </c>
      <c r="BC47" s="997" t="s">
        <v>2276</v>
      </c>
      <c r="BD47" s="997" t="s">
        <v>2276</v>
      </c>
      <c r="BE47" s="997" t="s">
        <v>2276</v>
      </c>
      <c r="BF47" s="997" t="s">
        <v>2276</v>
      </c>
      <c r="BG47" s="997" t="s">
        <v>2276</v>
      </c>
      <c r="BH47" s="997" t="s">
        <v>2276</v>
      </c>
      <c r="BI47" s="997" t="s">
        <v>2276</v>
      </c>
      <c r="BJ47" s="997" t="s">
        <v>2276</v>
      </c>
      <c r="BK47" s="997" t="s">
        <v>2276</v>
      </c>
      <c r="BL47" s="997" t="s">
        <v>2276</v>
      </c>
      <c r="BM47" s="997" t="s">
        <v>2276</v>
      </c>
      <c r="BN47" s="997" t="s">
        <v>2276</v>
      </c>
      <c r="BO47" s="997" t="s">
        <v>2276</v>
      </c>
      <c r="BP47" s="997" t="s">
        <v>2276</v>
      </c>
      <c r="BQ47" s="997" t="s">
        <v>2276</v>
      </c>
      <c r="BR47" s="997" t="s">
        <v>2276</v>
      </c>
    </row>
    <row r="48" spans="2:71" s="1967" customFormat="1" ht="11.1" customHeight="1">
      <c r="B48" s="1964" t="s">
        <v>2283</v>
      </c>
      <c r="C48" s="997" t="s">
        <v>2143</v>
      </c>
      <c r="D48" s="996" t="s">
        <v>2284</v>
      </c>
      <c r="E48" s="996" t="s">
        <v>2284</v>
      </c>
      <c r="F48" s="996" t="s">
        <v>2284</v>
      </c>
      <c r="G48" s="996" t="s">
        <v>2284</v>
      </c>
      <c r="H48" s="996" t="s">
        <v>2284</v>
      </c>
      <c r="I48" s="996" t="s">
        <v>2284</v>
      </c>
      <c r="J48" s="996" t="s">
        <v>2284</v>
      </c>
      <c r="K48" s="996" t="s">
        <v>2284</v>
      </c>
      <c r="L48" s="996" t="s">
        <v>2284</v>
      </c>
      <c r="M48" s="996" t="s">
        <v>2284</v>
      </c>
      <c r="N48" s="997" t="s">
        <v>2284</v>
      </c>
      <c r="O48" s="997" t="s">
        <v>2284</v>
      </c>
      <c r="P48" s="997" t="s">
        <v>2284</v>
      </c>
      <c r="Q48" s="997" t="s">
        <v>2284</v>
      </c>
      <c r="R48" s="997" t="s">
        <v>2284</v>
      </c>
      <c r="S48" s="997" t="s">
        <v>2276</v>
      </c>
      <c r="T48" s="997" t="s">
        <v>2276</v>
      </c>
      <c r="U48" s="997" t="s">
        <v>2276</v>
      </c>
      <c r="V48" s="997" t="s">
        <v>2276</v>
      </c>
      <c r="W48" s="997" t="s">
        <v>2276</v>
      </c>
      <c r="X48" s="997" t="s">
        <v>2276</v>
      </c>
      <c r="Y48" s="997" t="s">
        <v>2276</v>
      </c>
      <c r="Z48" s="997" t="s">
        <v>2276</v>
      </c>
      <c r="AA48" s="997" t="s">
        <v>2276</v>
      </c>
      <c r="AB48" s="997" t="s">
        <v>2276</v>
      </c>
      <c r="AC48" s="997" t="s">
        <v>2276</v>
      </c>
      <c r="AD48" s="997" t="s">
        <v>2276</v>
      </c>
      <c r="AE48" s="997" t="s">
        <v>2276</v>
      </c>
      <c r="AF48" s="997" t="s">
        <v>2276</v>
      </c>
      <c r="AG48" s="997" t="s">
        <v>2276</v>
      </c>
      <c r="AH48" s="997" t="s">
        <v>2276</v>
      </c>
      <c r="AI48" s="997" t="s">
        <v>2276</v>
      </c>
      <c r="AJ48" s="997" t="s">
        <v>2276</v>
      </c>
      <c r="AK48" s="997" t="s">
        <v>2276</v>
      </c>
      <c r="AL48" s="997" t="s">
        <v>2276</v>
      </c>
      <c r="AM48" s="997" t="s">
        <v>2276</v>
      </c>
      <c r="AN48" s="997" t="s">
        <v>2276</v>
      </c>
      <c r="AO48" s="997" t="s">
        <v>2276</v>
      </c>
      <c r="AP48" s="997" t="s">
        <v>2276</v>
      </c>
      <c r="AQ48" s="997" t="s">
        <v>2276</v>
      </c>
      <c r="AR48" s="997" t="s">
        <v>2276</v>
      </c>
      <c r="AS48" s="997" t="s">
        <v>2276</v>
      </c>
      <c r="AT48" s="997" t="s">
        <v>2276</v>
      </c>
      <c r="AU48" s="997" t="s">
        <v>2276</v>
      </c>
      <c r="AV48" s="997" t="s">
        <v>2276</v>
      </c>
      <c r="AW48" s="997" t="s">
        <v>2276</v>
      </c>
      <c r="AX48" s="997" t="s">
        <v>2276</v>
      </c>
      <c r="AY48" s="997" t="s">
        <v>2276</v>
      </c>
      <c r="AZ48" s="997" t="s">
        <v>2276</v>
      </c>
      <c r="BA48" s="997" t="s">
        <v>2276</v>
      </c>
      <c r="BB48" s="997" t="s">
        <v>2276</v>
      </c>
      <c r="BC48" s="997" t="s">
        <v>2276</v>
      </c>
      <c r="BD48" s="997" t="s">
        <v>2276</v>
      </c>
      <c r="BE48" s="997" t="s">
        <v>2276</v>
      </c>
      <c r="BF48" s="997" t="s">
        <v>2276</v>
      </c>
      <c r="BG48" s="997" t="s">
        <v>2276</v>
      </c>
      <c r="BH48" s="997" t="s">
        <v>2276</v>
      </c>
      <c r="BI48" s="997" t="s">
        <v>2276</v>
      </c>
      <c r="BJ48" s="997" t="s">
        <v>2276</v>
      </c>
      <c r="BK48" s="997" t="s">
        <v>2276</v>
      </c>
      <c r="BL48" s="997" t="s">
        <v>2276</v>
      </c>
      <c r="BM48" s="997" t="s">
        <v>2276</v>
      </c>
      <c r="BN48" s="997" t="s">
        <v>2276</v>
      </c>
      <c r="BO48" s="997" t="s">
        <v>2276</v>
      </c>
      <c r="BP48" s="997" t="s">
        <v>2276</v>
      </c>
      <c r="BQ48" s="997" t="s">
        <v>2276</v>
      </c>
      <c r="BR48" s="997" t="s">
        <v>2276</v>
      </c>
    </row>
    <row r="49" spans="1:141" s="1967" customFormat="1">
      <c r="B49" s="1964" t="s">
        <v>2285</v>
      </c>
      <c r="C49" s="997" t="s">
        <v>2143</v>
      </c>
      <c r="D49" s="996" t="s">
        <v>2286</v>
      </c>
      <c r="E49" s="996" t="s">
        <v>2286</v>
      </c>
      <c r="F49" s="996" t="s">
        <v>2286</v>
      </c>
      <c r="G49" s="996" t="s">
        <v>2286</v>
      </c>
      <c r="H49" s="996" t="s">
        <v>2286</v>
      </c>
      <c r="I49" s="996" t="s">
        <v>2286</v>
      </c>
      <c r="J49" s="996" t="s">
        <v>2286</v>
      </c>
      <c r="K49" s="996" t="s">
        <v>2286</v>
      </c>
      <c r="L49" s="996" t="s">
        <v>2286</v>
      </c>
      <c r="M49" s="1009" t="s">
        <v>2286</v>
      </c>
      <c r="N49" s="1009" t="s">
        <v>2286</v>
      </c>
      <c r="O49" s="1009" t="s">
        <v>2286</v>
      </c>
      <c r="P49" s="1009" t="s">
        <v>2286</v>
      </c>
      <c r="Q49" s="1009" t="s">
        <v>2286</v>
      </c>
      <c r="R49" s="1009" t="s">
        <v>2286</v>
      </c>
      <c r="S49" s="997" t="s">
        <v>2276</v>
      </c>
      <c r="T49" s="997" t="s">
        <v>2276</v>
      </c>
      <c r="U49" s="997" t="s">
        <v>2276</v>
      </c>
      <c r="V49" s="997" t="s">
        <v>2276</v>
      </c>
      <c r="W49" s="997" t="s">
        <v>2276</v>
      </c>
      <c r="X49" s="997" t="s">
        <v>2276</v>
      </c>
      <c r="Y49" s="997" t="s">
        <v>2276</v>
      </c>
      <c r="Z49" s="997" t="s">
        <v>2276</v>
      </c>
      <c r="AA49" s="997" t="s">
        <v>2276</v>
      </c>
      <c r="AB49" s="997" t="s">
        <v>2276</v>
      </c>
      <c r="AC49" s="997" t="s">
        <v>2276</v>
      </c>
      <c r="AD49" s="997" t="s">
        <v>2276</v>
      </c>
      <c r="AE49" s="997" t="s">
        <v>2276</v>
      </c>
      <c r="AF49" s="997" t="s">
        <v>2276</v>
      </c>
      <c r="AG49" s="997" t="s">
        <v>2276</v>
      </c>
      <c r="AH49" s="997" t="s">
        <v>2276</v>
      </c>
      <c r="AI49" s="997" t="s">
        <v>2276</v>
      </c>
      <c r="AJ49" s="997" t="s">
        <v>2276</v>
      </c>
      <c r="AK49" s="997" t="s">
        <v>2276</v>
      </c>
      <c r="AL49" s="997" t="s">
        <v>2276</v>
      </c>
      <c r="AM49" s="997" t="s">
        <v>2276</v>
      </c>
      <c r="AN49" s="997" t="s">
        <v>2276</v>
      </c>
      <c r="AO49" s="997" t="s">
        <v>2276</v>
      </c>
      <c r="AP49" s="997" t="s">
        <v>2276</v>
      </c>
      <c r="AQ49" s="997" t="s">
        <v>2276</v>
      </c>
      <c r="AR49" s="997" t="s">
        <v>2276</v>
      </c>
      <c r="AS49" s="997" t="s">
        <v>2276</v>
      </c>
      <c r="AT49" s="997" t="s">
        <v>2276</v>
      </c>
      <c r="AU49" s="997" t="s">
        <v>2276</v>
      </c>
      <c r="AV49" s="997" t="s">
        <v>2276</v>
      </c>
      <c r="AW49" s="997" t="s">
        <v>2276</v>
      </c>
      <c r="AX49" s="997" t="s">
        <v>2276</v>
      </c>
      <c r="AY49" s="997" t="s">
        <v>2276</v>
      </c>
      <c r="AZ49" s="997" t="s">
        <v>2276</v>
      </c>
      <c r="BA49" s="997" t="s">
        <v>2276</v>
      </c>
      <c r="BB49" s="997" t="s">
        <v>2276</v>
      </c>
      <c r="BC49" s="997" t="s">
        <v>2276</v>
      </c>
      <c r="BD49" s="997" t="s">
        <v>2276</v>
      </c>
      <c r="BE49" s="997" t="s">
        <v>2276</v>
      </c>
      <c r="BF49" s="997" t="s">
        <v>2276</v>
      </c>
      <c r="BG49" s="997" t="s">
        <v>2276</v>
      </c>
      <c r="BH49" s="997" t="s">
        <v>2276</v>
      </c>
      <c r="BI49" s="997" t="s">
        <v>2276</v>
      </c>
      <c r="BJ49" s="997" t="s">
        <v>2276</v>
      </c>
      <c r="BK49" s="997" t="s">
        <v>2276</v>
      </c>
      <c r="BL49" s="997" t="s">
        <v>2276</v>
      </c>
      <c r="BM49" s="997" t="s">
        <v>2276</v>
      </c>
      <c r="BN49" s="997" t="s">
        <v>2276</v>
      </c>
      <c r="BO49" s="997" t="s">
        <v>2276</v>
      </c>
      <c r="BP49" s="997" t="s">
        <v>2276</v>
      </c>
      <c r="BQ49" s="997" t="s">
        <v>2276</v>
      </c>
      <c r="BR49" s="997" t="s">
        <v>2276</v>
      </c>
    </row>
    <row r="50" spans="1:141" s="1967" customFormat="1">
      <c r="B50" s="1964" t="s">
        <v>2287</v>
      </c>
      <c r="C50" s="997" t="s">
        <v>2143</v>
      </c>
      <c r="D50" s="996" t="s">
        <v>2288</v>
      </c>
      <c r="E50" s="996" t="s">
        <v>2288</v>
      </c>
      <c r="F50" s="996" t="s">
        <v>2288</v>
      </c>
      <c r="G50" s="996" t="s">
        <v>2288</v>
      </c>
      <c r="H50" s="996" t="s">
        <v>2288</v>
      </c>
      <c r="I50" s="996" t="s">
        <v>2288</v>
      </c>
      <c r="J50" s="996" t="s">
        <v>2288</v>
      </c>
      <c r="K50" s="996" t="s">
        <v>2288</v>
      </c>
      <c r="L50" s="996" t="s">
        <v>2288</v>
      </c>
      <c r="M50" s="1009" t="s">
        <v>2288</v>
      </c>
      <c r="N50" s="1008" t="s">
        <v>2288</v>
      </c>
      <c r="O50" s="1008" t="s">
        <v>2288</v>
      </c>
      <c r="P50" s="1008" t="s">
        <v>2288</v>
      </c>
      <c r="Q50" s="1008" t="s">
        <v>2288</v>
      </c>
      <c r="R50" s="1008" t="s">
        <v>2288</v>
      </c>
      <c r="S50" s="997" t="s">
        <v>2276</v>
      </c>
      <c r="T50" s="997" t="s">
        <v>2276</v>
      </c>
      <c r="U50" s="997" t="s">
        <v>2276</v>
      </c>
      <c r="V50" s="997" t="s">
        <v>2276</v>
      </c>
      <c r="W50" s="997" t="s">
        <v>2276</v>
      </c>
      <c r="X50" s="997" t="s">
        <v>2276</v>
      </c>
      <c r="Y50" s="997" t="s">
        <v>2276</v>
      </c>
      <c r="Z50" s="997" t="s">
        <v>2276</v>
      </c>
      <c r="AA50" s="997" t="s">
        <v>2276</v>
      </c>
      <c r="AB50" s="997" t="s">
        <v>2276</v>
      </c>
      <c r="AC50" s="997" t="s">
        <v>2276</v>
      </c>
      <c r="AD50" s="997" t="s">
        <v>2276</v>
      </c>
      <c r="AE50" s="997" t="s">
        <v>2276</v>
      </c>
      <c r="AF50" s="997" t="s">
        <v>2276</v>
      </c>
      <c r="AG50" s="997" t="s">
        <v>2276</v>
      </c>
      <c r="AH50" s="997" t="s">
        <v>2276</v>
      </c>
      <c r="AI50" s="997" t="s">
        <v>2276</v>
      </c>
      <c r="AJ50" s="997" t="s">
        <v>2276</v>
      </c>
      <c r="AK50" s="997" t="s">
        <v>2276</v>
      </c>
      <c r="AL50" s="997" t="s">
        <v>2276</v>
      </c>
      <c r="AM50" s="997" t="s">
        <v>2276</v>
      </c>
      <c r="AN50" s="997" t="s">
        <v>2276</v>
      </c>
      <c r="AO50" s="997" t="s">
        <v>2276</v>
      </c>
      <c r="AP50" s="997" t="s">
        <v>2276</v>
      </c>
      <c r="AQ50" s="997" t="s">
        <v>2276</v>
      </c>
      <c r="AR50" s="997" t="s">
        <v>2276</v>
      </c>
      <c r="AS50" s="997" t="s">
        <v>2276</v>
      </c>
      <c r="AT50" s="997" t="s">
        <v>2276</v>
      </c>
      <c r="AU50" s="997" t="s">
        <v>2276</v>
      </c>
      <c r="AV50" s="997" t="s">
        <v>2276</v>
      </c>
      <c r="AW50" s="997" t="s">
        <v>2276</v>
      </c>
      <c r="AX50" s="997" t="s">
        <v>2276</v>
      </c>
      <c r="AY50" s="997" t="s">
        <v>2276</v>
      </c>
      <c r="AZ50" s="997" t="s">
        <v>2276</v>
      </c>
      <c r="BA50" s="997" t="s">
        <v>2276</v>
      </c>
      <c r="BB50" s="997" t="s">
        <v>2276</v>
      </c>
      <c r="BC50" s="997" t="s">
        <v>2276</v>
      </c>
      <c r="BD50" s="997" t="s">
        <v>2276</v>
      </c>
      <c r="BE50" s="997" t="s">
        <v>2276</v>
      </c>
      <c r="BF50" s="997" t="s">
        <v>2276</v>
      </c>
      <c r="BG50" s="997" t="s">
        <v>2276</v>
      </c>
      <c r="BH50" s="997" t="s">
        <v>2276</v>
      </c>
      <c r="BI50" s="997" t="s">
        <v>2276</v>
      </c>
      <c r="BJ50" s="997" t="s">
        <v>2276</v>
      </c>
      <c r="BK50" s="997" t="s">
        <v>2276</v>
      </c>
      <c r="BL50" s="997" t="s">
        <v>2276</v>
      </c>
      <c r="BM50" s="997" t="s">
        <v>2276</v>
      </c>
      <c r="BN50" s="997" t="s">
        <v>2276</v>
      </c>
      <c r="BO50" s="997" t="s">
        <v>2276</v>
      </c>
      <c r="BP50" s="997" t="s">
        <v>2276</v>
      </c>
      <c r="BQ50" s="997" t="s">
        <v>2276</v>
      </c>
      <c r="BR50" s="997" t="s">
        <v>2276</v>
      </c>
    </row>
    <row r="51" spans="1:141" s="1967" customFormat="1">
      <c r="B51" s="1964" t="s">
        <v>2289</v>
      </c>
      <c r="C51" s="997" t="s">
        <v>2143</v>
      </c>
      <c r="D51" s="996" t="s">
        <v>2290</v>
      </c>
      <c r="E51" s="996" t="s">
        <v>2290</v>
      </c>
      <c r="F51" s="996" t="s">
        <v>2290</v>
      </c>
      <c r="G51" s="996" t="s">
        <v>2290</v>
      </c>
      <c r="H51" s="996" t="s">
        <v>2290</v>
      </c>
      <c r="I51" s="996" t="s">
        <v>2290</v>
      </c>
      <c r="J51" s="996" t="s">
        <v>2290</v>
      </c>
      <c r="K51" s="996" t="s">
        <v>2290</v>
      </c>
      <c r="L51" s="996" t="s">
        <v>2290</v>
      </c>
      <c r="M51" s="1009" t="s">
        <v>2290</v>
      </c>
      <c r="N51" s="1009" t="s">
        <v>2290</v>
      </c>
      <c r="O51" s="1009" t="s">
        <v>2290</v>
      </c>
      <c r="P51" s="1009" t="s">
        <v>2290</v>
      </c>
      <c r="Q51" s="1009" t="s">
        <v>2290</v>
      </c>
      <c r="R51" s="1009" t="s">
        <v>2290</v>
      </c>
      <c r="S51" s="997" t="s">
        <v>2276</v>
      </c>
      <c r="T51" s="997" t="s">
        <v>2276</v>
      </c>
      <c r="U51" s="997" t="s">
        <v>2276</v>
      </c>
      <c r="V51" s="997" t="s">
        <v>2276</v>
      </c>
      <c r="W51" s="997" t="s">
        <v>2276</v>
      </c>
      <c r="X51" s="997" t="s">
        <v>2276</v>
      </c>
      <c r="Y51" s="997" t="s">
        <v>2276</v>
      </c>
      <c r="Z51" s="997" t="s">
        <v>2276</v>
      </c>
      <c r="AA51" s="997" t="s">
        <v>2276</v>
      </c>
      <c r="AB51" s="997" t="s">
        <v>2276</v>
      </c>
      <c r="AC51" s="997" t="s">
        <v>2276</v>
      </c>
      <c r="AD51" s="997" t="s">
        <v>2276</v>
      </c>
      <c r="AE51" s="997" t="s">
        <v>2276</v>
      </c>
      <c r="AF51" s="997" t="s">
        <v>2276</v>
      </c>
      <c r="AG51" s="997" t="s">
        <v>2276</v>
      </c>
      <c r="AH51" s="997" t="s">
        <v>2276</v>
      </c>
      <c r="AI51" s="997" t="s">
        <v>2276</v>
      </c>
      <c r="AJ51" s="997" t="s">
        <v>2276</v>
      </c>
      <c r="AK51" s="997" t="s">
        <v>2276</v>
      </c>
      <c r="AL51" s="997" t="s">
        <v>2276</v>
      </c>
      <c r="AM51" s="997" t="s">
        <v>2276</v>
      </c>
      <c r="AN51" s="997" t="s">
        <v>2276</v>
      </c>
      <c r="AO51" s="997" t="s">
        <v>2276</v>
      </c>
      <c r="AP51" s="997" t="s">
        <v>2276</v>
      </c>
      <c r="AQ51" s="997" t="s">
        <v>2276</v>
      </c>
      <c r="AR51" s="997" t="s">
        <v>2276</v>
      </c>
      <c r="AS51" s="997" t="s">
        <v>2276</v>
      </c>
      <c r="AT51" s="997" t="s">
        <v>2276</v>
      </c>
      <c r="AU51" s="997" t="s">
        <v>2276</v>
      </c>
      <c r="AV51" s="997" t="s">
        <v>2276</v>
      </c>
      <c r="AW51" s="997" t="s">
        <v>2276</v>
      </c>
      <c r="AX51" s="997" t="s">
        <v>2276</v>
      </c>
      <c r="AY51" s="997" t="s">
        <v>2276</v>
      </c>
      <c r="AZ51" s="997" t="s">
        <v>2276</v>
      </c>
      <c r="BA51" s="997" t="s">
        <v>2276</v>
      </c>
      <c r="BB51" s="997" t="s">
        <v>2276</v>
      </c>
      <c r="BC51" s="997" t="s">
        <v>2276</v>
      </c>
      <c r="BD51" s="997" t="s">
        <v>2276</v>
      </c>
      <c r="BE51" s="997" t="s">
        <v>2276</v>
      </c>
      <c r="BF51" s="997" t="s">
        <v>2276</v>
      </c>
      <c r="BG51" s="997" t="s">
        <v>2276</v>
      </c>
      <c r="BH51" s="997" t="s">
        <v>2276</v>
      </c>
      <c r="BI51" s="997" t="s">
        <v>2276</v>
      </c>
      <c r="BJ51" s="997" t="s">
        <v>2276</v>
      </c>
      <c r="BK51" s="997" t="s">
        <v>2276</v>
      </c>
      <c r="BL51" s="997" t="s">
        <v>2276</v>
      </c>
      <c r="BM51" s="997" t="s">
        <v>2276</v>
      </c>
      <c r="BN51" s="997" t="s">
        <v>2276</v>
      </c>
      <c r="BO51" s="997" t="s">
        <v>2276</v>
      </c>
      <c r="BP51" s="997" t="s">
        <v>2276</v>
      </c>
      <c r="BQ51" s="997" t="s">
        <v>2276</v>
      </c>
      <c r="BR51" s="997" t="s">
        <v>2276</v>
      </c>
    </row>
    <row r="52" spans="1:141" s="1967" customFormat="1">
      <c r="B52" s="1964" t="s">
        <v>2291</v>
      </c>
      <c r="C52" s="997" t="s">
        <v>2143</v>
      </c>
      <c r="D52" s="997" t="s">
        <v>2143</v>
      </c>
      <c r="E52" s="997" t="s">
        <v>2143</v>
      </c>
      <c r="F52" s="997" t="s">
        <v>2143</v>
      </c>
      <c r="G52" s="997" t="s">
        <v>2143</v>
      </c>
      <c r="H52" s="997" t="s">
        <v>2143</v>
      </c>
      <c r="I52" s="997" t="s">
        <v>2143</v>
      </c>
      <c r="J52" s="997" t="s">
        <v>2143</v>
      </c>
      <c r="K52" s="997" t="s">
        <v>2143</v>
      </c>
      <c r="L52" s="997" t="s">
        <v>2143</v>
      </c>
      <c r="M52" s="997" t="s">
        <v>2143</v>
      </c>
      <c r="N52" s="997" t="s">
        <v>2143</v>
      </c>
      <c r="O52" s="997" t="s">
        <v>2143</v>
      </c>
      <c r="P52" s="997" t="s">
        <v>2143</v>
      </c>
      <c r="Q52" s="997" t="s">
        <v>2143</v>
      </c>
      <c r="R52" s="997" t="s">
        <v>2143</v>
      </c>
      <c r="S52" s="997" t="s">
        <v>2143</v>
      </c>
      <c r="T52" s="997" t="s">
        <v>2143</v>
      </c>
      <c r="U52" s="997" t="s">
        <v>2143</v>
      </c>
      <c r="V52" s="997" t="s">
        <v>2143</v>
      </c>
      <c r="W52" s="997" t="s">
        <v>2143</v>
      </c>
      <c r="X52" s="997" t="s">
        <v>2143</v>
      </c>
      <c r="Y52" s="997" t="s">
        <v>2143</v>
      </c>
      <c r="Z52" s="997" t="s">
        <v>2143</v>
      </c>
      <c r="AA52" s="997" t="s">
        <v>2143</v>
      </c>
      <c r="AB52" s="997" t="s">
        <v>2143</v>
      </c>
      <c r="AC52" s="997" t="s">
        <v>2143</v>
      </c>
      <c r="AD52" s="997" t="s">
        <v>2143</v>
      </c>
      <c r="AE52" s="997" t="s">
        <v>2143</v>
      </c>
      <c r="AF52" s="997" t="s">
        <v>2143</v>
      </c>
      <c r="AG52" s="997" t="s">
        <v>2143</v>
      </c>
      <c r="AH52" s="997" t="s">
        <v>2143</v>
      </c>
      <c r="AI52" s="997" t="s">
        <v>2143</v>
      </c>
      <c r="AJ52" s="997" t="s">
        <v>2143</v>
      </c>
      <c r="AK52" s="997" t="s">
        <v>2292</v>
      </c>
      <c r="AL52" s="997" t="s">
        <v>2292</v>
      </c>
      <c r="AM52" s="997" t="s">
        <v>2292</v>
      </c>
      <c r="AN52" s="997" t="s">
        <v>2292</v>
      </c>
      <c r="AO52" s="997" t="s">
        <v>2292</v>
      </c>
      <c r="AP52" s="997" t="s">
        <v>2292</v>
      </c>
      <c r="AQ52" s="997" t="s">
        <v>2292</v>
      </c>
      <c r="AR52" s="997" t="s">
        <v>2292</v>
      </c>
      <c r="AS52" s="997" t="s">
        <v>2292</v>
      </c>
      <c r="AT52" s="997" t="s">
        <v>2292</v>
      </c>
      <c r="AU52" s="997" t="s">
        <v>2292</v>
      </c>
      <c r="AV52" s="997" t="s">
        <v>2292</v>
      </c>
      <c r="AW52" s="997" t="s">
        <v>2292</v>
      </c>
      <c r="AX52" s="997" t="s">
        <v>2292</v>
      </c>
      <c r="AY52" s="997" t="s">
        <v>2292</v>
      </c>
      <c r="AZ52" s="997" t="s">
        <v>2292</v>
      </c>
      <c r="BA52" s="997" t="s">
        <v>2292</v>
      </c>
      <c r="BB52" s="997" t="s">
        <v>2292</v>
      </c>
      <c r="BC52" s="997" t="s">
        <v>2292</v>
      </c>
      <c r="BD52" s="997" t="s">
        <v>2292</v>
      </c>
      <c r="BE52" s="997" t="s">
        <v>2292</v>
      </c>
      <c r="BF52" s="997" t="s">
        <v>2292</v>
      </c>
      <c r="BG52" s="997" t="s">
        <v>2143</v>
      </c>
      <c r="BH52" s="997" t="s">
        <v>2143</v>
      </c>
      <c r="BI52" s="997" t="s">
        <v>2143</v>
      </c>
      <c r="BJ52" s="997" t="s">
        <v>2143</v>
      </c>
      <c r="BK52" s="997" t="s">
        <v>2143</v>
      </c>
      <c r="BL52" s="997" t="s">
        <v>2143</v>
      </c>
      <c r="BM52" s="997" t="s">
        <v>2143</v>
      </c>
      <c r="BN52" s="997" t="s">
        <v>2143</v>
      </c>
      <c r="BO52" s="997" t="s">
        <v>2143</v>
      </c>
      <c r="BP52" s="997" t="s">
        <v>2143</v>
      </c>
      <c r="BQ52" s="997" t="s">
        <v>2143</v>
      </c>
      <c r="BR52" s="997" t="s">
        <v>2143</v>
      </c>
    </row>
    <row r="53" spans="1:141" s="1967" customFormat="1" ht="22.5">
      <c r="B53" s="1964" t="s">
        <v>2293</v>
      </c>
      <c r="C53" s="1952" t="s">
        <v>2294</v>
      </c>
      <c r="D53" s="996" t="s">
        <v>2065</v>
      </c>
      <c r="E53" s="996" t="s">
        <v>2065</v>
      </c>
      <c r="F53" s="996" t="s">
        <v>2065</v>
      </c>
      <c r="G53" s="996" t="s">
        <v>2065</v>
      </c>
      <c r="H53" s="996" t="s">
        <v>2065</v>
      </c>
      <c r="I53" s="996" t="s">
        <v>2065</v>
      </c>
      <c r="J53" s="996" t="s">
        <v>2065</v>
      </c>
      <c r="K53" s="996" t="s">
        <v>2065</v>
      </c>
      <c r="L53" s="996" t="s">
        <v>2065</v>
      </c>
      <c r="M53" s="996" t="s">
        <v>2065</v>
      </c>
      <c r="N53" s="996" t="s">
        <v>2065</v>
      </c>
      <c r="O53" s="996" t="s">
        <v>2065</v>
      </c>
      <c r="P53" s="996" t="s">
        <v>2065</v>
      </c>
      <c r="Q53" s="996" t="s">
        <v>2065</v>
      </c>
      <c r="R53" s="996" t="s">
        <v>457</v>
      </c>
      <c r="S53" s="997" t="s">
        <v>469</v>
      </c>
      <c r="T53" s="997" t="s">
        <v>469</v>
      </c>
      <c r="U53" s="997" t="s">
        <v>469</v>
      </c>
      <c r="V53" s="997" t="s">
        <v>469</v>
      </c>
      <c r="W53" s="997" t="s">
        <v>469</v>
      </c>
      <c r="X53" s="997" t="s">
        <v>469</v>
      </c>
      <c r="Y53" s="997" t="s">
        <v>469</v>
      </c>
      <c r="Z53" s="997" t="s">
        <v>469</v>
      </c>
      <c r="AA53" s="997" t="s">
        <v>469</v>
      </c>
      <c r="AB53" s="997" t="s">
        <v>469</v>
      </c>
      <c r="AC53" s="997"/>
      <c r="AD53" s="997" t="s">
        <v>469</v>
      </c>
      <c r="AE53" s="997" t="s">
        <v>469</v>
      </c>
      <c r="AF53" s="997" t="s">
        <v>469</v>
      </c>
      <c r="AG53" s="997" t="s">
        <v>469</v>
      </c>
      <c r="AH53" s="997" t="s">
        <v>469</v>
      </c>
      <c r="AI53" s="997" t="s">
        <v>469</v>
      </c>
      <c r="AJ53" s="997" t="s">
        <v>469</v>
      </c>
      <c r="AK53" s="997" t="s">
        <v>2295</v>
      </c>
      <c r="AL53" s="997" t="s">
        <v>2295</v>
      </c>
      <c r="AM53" s="997" t="s">
        <v>2295</v>
      </c>
      <c r="AN53" s="997" t="s">
        <v>2295</v>
      </c>
      <c r="AO53" s="997" t="s">
        <v>2295</v>
      </c>
      <c r="AP53" s="997" t="s">
        <v>2295</v>
      </c>
      <c r="AQ53" s="997" t="s">
        <v>2295</v>
      </c>
      <c r="AR53" s="997" t="s">
        <v>2295</v>
      </c>
      <c r="AS53" s="997" t="s">
        <v>2295</v>
      </c>
      <c r="AT53" s="997" t="s">
        <v>2295</v>
      </c>
      <c r="AU53" s="997" t="s">
        <v>2295</v>
      </c>
      <c r="AV53" s="997" t="s">
        <v>2295</v>
      </c>
      <c r="AW53" s="997" t="s">
        <v>2295</v>
      </c>
      <c r="AX53" s="997" t="s">
        <v>2295</v>
      </c>
      <c r="AY53" s="997" t="s">
        <v>2295</v>
      </c>
      <c r="AZ53" s="997" t="s">
        <v>2295</v>
      </c>
      <c r="BA53" s="997" t="s">
        <v>2295</v>
      </c>
      <c r="BB53" s="997" t="s">
        <v>2295</v>
      </c>
      <c r="BC53" s="997" t="s">
        <v>2295</v>
      </c>
      <c r="BD53" s="997" t="s">
        <v>2295</v>
      </c>
      <c r="BE53" s="997" t="s">
        <v>2295</v>
      </c>
      <c r="BF53" s="997" t="s">
        <v>2295</v>
      </c>
      <c r="BG53" s="1008" t="s">
        <v>2296</v>
      </c>
      <c r="BH53" s="1008" t="s">
        <v>2296</v>
      </c>
      <c r="BI53" s="1008" t="s">
        <v>2296</v>
      </c>
      <c r="BJ53" s="1008" t="s">
        <v>2296</v>
      </c>
      <c r="BK53" s="1008" t="s">
        <v>2296</v>
      </c>
      <c r="BL53" s="1008" t="s">
        <v>2296</v>
      </c>
      <c r="BM53" s="1008" t="s">
        <v>2296</v>
      </c>
      <c r="BN53" s="1008" t="s">
        <v>2296</v>
      </c>
      <c r="BO53" s="1008" t="s">
        <v>2296</v>
      </c>
      <c r="BP53" s="1008" t="s">
        <v>2296</v>
      </c>
      <c r="BQ53" s="1008" t="s">
        <v>2296</v>
      </c>
      <c r="BR53" s="1008" t="s">
        <v>2296</v>
      </c>
    </row>
    <row r="54" spans="1:141" s="1967" customFormat="1" ht="33.75">
      <c r="B54" s="1971" t="s">
        <v>2297</v>
      </c>
      <c r="C54" s="1952" t="s">
        <v>2143</v>
      </c>
      <c r="D54" s="996" t="s">
        <v>469</v>
      </c>
      <c r="E54" s="996" t="s">
        <v>469</v>
      </c>
      <c r="F54" s="996" t="s">
        <v>469</v>
      </c>
      <c r="G54" s="996" t="s">
        <v>469</v>
      </c>
      <c r="H54" s="996" t="s">
        <v>469</v>
      </c>
      <c r="I54" s="996" t="s">
        <v>469</v>
      </c>
      <c r="J54" s="996" t="s">
        <v>469</v>
      </c>
      <c r="K54" s="996" t="s">
        <v>469</v>
      </c>
      <c r="L54" s="996" t="s">
        <v>469</v>
      </c>
      <c r="M54" s="996" t="s">
        <v>469</v>
      </c>
      <c r="N54" s="996" t="s">
        <v>469</v>
      </c>
      <c r="O54" s="996" t="s">
        <v>469</v>
      </c>
      <c r="P54" s="996" t="s">
        <v>469</v>
      </c>
      <c r="Q54" s="996" t="s">
        <v>469</v>
      </c>
      <c r="R54" s="996" t="s">
        <v>469</v>
      </c>
      <c r="S54" s="1008" t="s">
        <v>2295</v>
      </c>
      <c r="T54" s="1008" t="s">
        <v>2295</v>
      </c>
      <c r="U54" s="1008" t="s">
        <v>2295</v>
      </c>
      <c r="V54" s="1008" t="s">
        <v>2295</v>
      </c>
      <c r="W54" s="1008" t="s">
        <v>2295</v>
      </c>
      <c r="X54" s="1008" t="s">
        <v>2295</v>
      </c>
      <c r="Y54" s="1008" t="s">
        <v>2295</v>
      </c>
      <c r="Z54" s="1008" t="s">
        <v>2295</v>
      </c>
      <c r="AA54" s="1008" t="s">
        <v>2295</v>
      </c>
      <c r="AB54" s="1008" t="s">
        <v>2295</v>
      </c>
      <c r="AC54" s="1008" t="s">
        <v>2295</v>
      </c>
      <c r="AD54" s="1008" t="s">
        <v>2295</v>
      </c>
      <c r="AE54" s="1008" t="s">
        <v>2295</v>
      </c>
      <c r="AF54" s="1008" t="s">
        <v>2295</v>
      </c>
      <c r="AG54" s="1008" t="s">
        <v>2295</v>
      </c>
      <c r="AH54" s="1008" t="s">
        <v>2295</v>
      </c>
      <c r="AI54" s="1008" t="s">
        <v>2295</v>
      </c>
      <c r="AJ54" s="1008" t="s">
        <v>2295</v>
      </c>
      <c r="AK54" s="1008" t="s">
        <v>2298</v>
      </c>
      <c r="AL54" s="1008" t="s">
        <v>2298</v>
      </c>
      <c r="AM54" s="1008" t="s">
        <v>2298</v>
      </c>
      <c r="AN54" s="1008" t="s">
        <v>2298</v>
      </c>
      <c r="AO54" s="1008" t="s">
        <v>2298</v>
      </c>
      <c r="AP54" s="1008" t="s">
        <v>2298</v>
      </c>
      <c r="AQ54" s="1008" t="s">
        <v>2298</v>
      </c>
      <c r="AR54" s="1008" t="s">
        <v>2298</v>
      </c>
      <c r="AS54" s="1008" t="s">
        <v>2298</v>
      </c>
      <c r="AT54" s="1008" t="s">
        <v>2298</v>
      </c>
      <c r="AU54" s="1008" t="s">
        <v>2298</v>
      </c>
      <c r="AV54" s="1008" t="s">
        <v>2298</v>
      </c>
      <c r="AW54" s="1008" t="s">
        <v>2298</v>
      </c>
      <c r="AX54" s="1008" t="s">
        <v>2298</v>
      </c>
      <c r="AY54" s="1008" t="s">
        <v>2298</v>
      </c>
      <c r="AZ54" s="1008" t="s">
        <v>2298</v>
      </c>
      <c r="BA54" s="1008" t="s">
        <v>2298</v>
      </c>
      <c r="BB54" s="1008" t="s">
        <v>2298</v>
      </c>
      <c r="BC54" s="1008" t="s">
        <v>2298</v>
      </c>
      <c r="BD54" s="1008" t="s">
        <v>2298</v>
      </c>
      <c r="BE54" s="1008" t="s">
        <v>2298</v>
      </c>
      <c r="BF54" s="1008" t="s">
        <v>2298</v>
      </c>
      <c r="BG54" s="1008" t="s">
        <v>2299</v>
      </c>
      <c r="BH54" s="1008" t="s">
        <v>2299</v>
      </c>
      <c r="BI54" s="1008" t="s">
        <v>2299</v>
      </c>
      <c r="BJ54" s="1008" t="s">
        <v>2299</v>
      </c>
      <c r="BK54" s="1008" t="s">
        <v>2299</v>
      </c>
      <c r="BL54" s="1008" t="s">
        <v>2299</v>
      </c>
      <c r="BM54" s="1008" t="s">
        <v>2299</v>
      </c>
      <c r="BN54" s="1008" t="s">
        <v>2299</v>
      </c>
      <c r="BO54" s="1008" t="s">
        <v>2299</v>
      </c>
      <c r="BP54" s="1008" t="s">
        <v>2299</v>
      </c>
      <c r="BQ54" s="1008" t="s">
        <v>2299</v>
      </c>
      <c r="BR54" s="1008" t="s">
        <v>2299</v>
      </c>
    </row>
    <row r="55" spans="1:141" s="1967" customFormat="1">
      <c r="B55" s="1964" t="s">
        <v>2300</v>
      </c>
      <c r="C55" s="997" t="s">
        <v>2046</v>
      </c>
      <c r="D55" s="997" t="s">
        <v>2046</v>
      </c>
      <c r="E55" s="997" t="s">
        <v>2046</v>
      </c>
      <c r="F55" s="997" t="s">
        <v>2046</v>
      </c>
      <c r="G55" s="997" t="s">
        <v>2046</v>
      </c>
      <c r="H55" s="997" t="s">
        <v>2046</v>
      </c>
      <c r="I55" s="997" t="s">
        <v>2046</v>
      </c>
      <c r="J55" s="997" t="s">
        <v>2046</v>
      </c>
      <c r="K55" s="997" t="s">
        <v>2046</v>
      </c>
      <c r="L55" s="997" t="s">
        <v>2046</v>
      </c>
      <c r="M55" s="997" t="s">
        <v>2046</v>
      </c>
      <c r="N55" s="997" t="s">
        <v>2046</v>
      </c>
      <c r="O55" s="997" t="s">
        <v>2046</v>
      </c>
      <c r="P55" s="997" t="s">
        <v>2046</v>
      </c>
      <c r="Q55" s="997" t="s">
        <v>2046</v>
      </c>
      <c r="R55" s="997" t="s">
        <v>2046</v>
      </c>
      <c r="S55" s="997" t="s">
        <v>2046</v>
      </c>
      <c r="T55" s="996" t="s">
        <v>2046</v>
      </c>
      <c r="U55" s="997" t="s">
        <v>2046</v>
      </c>
      <c r="V55" s="997" t="s">
        <v>2046</v>
      </c>
      <c r="W55" s="997" t="s">
        <v>2046</v>
      </c>
      <c r="X55" s="996" t="s">
        <v>2046</v>
      </c>
      <c r="Y55" s="997" t="s">
        <v>2046</v>
      </c>
      <c r="Z55" s="1964" t="s">
        <v>2046</v>
      </c>
      <c r="AA55" s="997" t="s">
        <v>2046</v>
      </c>
      <c r="AB55" s="997" t="s">
        <v>2046</v>
      </c>
      <c r="AC55" s="997" t="s">
        <v>2046</v>
      </c>
      <c r="AD55" s="997" t="s">
        <v>2046</v>
      </c>
      <c r="AE55" s="997" t="s">
        <v>2046</v>
      </c>
      <c r="AF55" s="997" t="s">
        <v>2046</v>
      </c>
      <c r="AG55" s="997" t="s">
        <v>2046</v>
      </c>
      <c r="AH55" s="997" t="s">
        <v>2046</v>
      </c>
      <c r="AI55" s="997" t="s">
        <v>2046</v>
      </c>
      <c r="AJ55" s="997" t="s">
        <v>2046</v>
      </c>
      <c r="AK55" s="997" t="s">
        <v>2046</v>
      </c>
      <c r="AL55" s="997" t="s">
        <v>2046</v>
      </c>
      <c r="AM55" s="997" t="s">
        <v>2046</v>
      </c>
      <c r="AN55" s="997" t="s">
        <v>2046</v>
      </c>
      <c r="AO55" s="997" t="s">
        <v>2046</v>
      </c>
      <c r="AP55" s="997" t="s">
        <v>2046</v>
      </c>
      <c r="AQ55" s="997" t="s">
        <v>2046</v>
      </c>
      <c r="AR55" s="997" t="s">
        <v>2046</v>
      </c>
      <c r="AS55" s="997" t="s">
        <v>2046</v>
      </c>
      <c r="AT55" s="997" t="s">
        <v>2046</v>
      </c>
      <c r="AU55" s="997" t="s">
        <v>2046</v>
      </c>
      <c r="AV55" s="997" t="s">
        <v>2046</v>
      </c>
      <c r="AW55" s="997" t="s">
        <v>2046</v>
      </c>
      <c r="AX55" s="997" t="s">
        <v>2046</v>
      </c>
      <c r="AY55" s="997" t="s">
        <v>2046</v>
      </c>
      <c r="AZ55" s="997" t="s">
        <v>2046</v>
      </c>
      <c r="BA55" s="997" t="s">
        <v>2046</v>
      </c>
      <c r="BB55" s="997" t="s">
        <v>2046</v>
      </c>
      <c r="BC55" s="997" t="s">
        <v>2046</v>
      </c>
      <c r="BD55" s="997" t="s">
        <v>2046</v>
      </c>
      <c r="BE55" s="997" t="s">
        <v>2046</v>
      </c>
      <c r="BF55" s="997" t="s">
        <v>2046</v>
      </c>
      <c r="BG55" s="997" t="s">
        <v>2046</v>
      </c>
      <c r="BH55" s="997" t="s">
        <v>2046</v>
      </c>
      <c r="BI55" s="997" t="s">
        <v>2046</v>
      </c>
      <c r="BJ55" s="997" t="s">
        <v>2046</v>
      </c>
      <c r="BK55" s="997" t="s">
        <v>2046</v>
      </c>
      <c r="BL55" s="997" t="s">
        <v>2046</v>
      </c>
      <c r="BM55" s="997" t="s">
        <v>2046</v>
      </c>
      <c r="BN55" s="997" t="s">
        <v>2046</v>
      </c>
      <c r="BO55" s="997" t="s">
        <v>2046</v>
      </c>
      <c r="BP55" s="997" t="s">
        <v>2046</v>
      </c>
      <c r="BQ55" s="997" t="s">
        <v>2046</v>
      </c>
      <c r="BR55" s="997" t="s">
        <v>2046</v>
      </c>
    </row>
    <row r="56" spans="1:141" s="1967" customFormat="1">
      <c r="B56" s="1964" t="s">
        <v>2301</v>
      </c>
      <c r="C56" s="997" t="s">
        <v>2143</v>
      </c>
      <c r="D56" s="997" t="s">
        <v>2143</v>
      </c>
      <c r="E56" s="997" t="s">
        <v>2143</v>
      </c>
      <c r="F56" s="997" t="s">
        <v>2143</v>
      </c>
      <c r="G56" s="997" t="s">
        <v>2143</v>
      </c>
      <c r="H56" s="997" t="s">
        <v>2143</v>
      </c>
      <c r="I56" s="997" t="s">
        <v>2143</v>
      </c>
      <c r="J56" s="997" t="s">
        <v>2143</v>
      </c>
      <c r="K56" s="997" t="s">
        <v>2143</v>
      </c>
      <c r="L56" s="997" t="s">
        <v>2143</v>
      </c>
      <c r="M56" s="997" t="s">
        <v>2143</v>
      </c>
      <c r="N56" s="997" t="s">
        <v>2143</v>
      </c>
      <c r="O56" s="997" t="s">
        <v>2143</v>
      </c>
      <c r="P56" s="997" t="s">
        <v>2143</v>
      </c>
      <c r="Q56" s="997" t="s">
        <v>2143</v>
      </c>
      <c r="R56" s="997" t="s">
        <v>2143</v>
      </c>
      <c r="S56" s="997" t="s">
        <v>2143</v>
      </c>
      <c r="T56" s="997" t="s">
        <v>2143</v>
      </c>
      <c r="U56" s="997" t="s">
        <v>2143</v>
      </c>
      <c r="V56" s="997" t="s">
        <v>2143</v>
      </c>
      <c r="W56" s="997" t="s">
        <v>2143</v>
      </c>
      <c r="X56" s="997" t="s">
        <v>2143</v>
      </c>
      <c r="Y56" s="997" t="s">
        <v>2143</v>
      </c>
      <c r="Z56" s="997" t="s">
        <v>2143</v>
      </c>
      <c r="AA56" s="997" t="s">
        <v>2143</v>
      </c>
      <c r="AB56" s="997" t="s">
        <v>2143</v>
      </c>
      <c r="AC56" s="997" t="s">
        <v>2143</v>
      </c>
      <c r="AD56" s="997" t="s">
        <v>2143</v>
      </c>
      <c r="AE56" s="997" t="s">
        <v>2143</v>
      </c>
      <c r="AF56" s="997" t="s">
        <v>2143</v>
      </c>
      <c r="AG56" s="997" t="s">
        <v>2143</v>
      </c>
      <c r="AH56" s="997" t="s">
        <v>2143</v>
      </c>
      <c r="AI56" s="997" t="s">
        <v>2143</v>
      </c>
      <c r="AJ56" s="997" t="s">
        <v>2143</v>
      </c>
      <c r="AK56" s="997" t="s">
        <v>2143</v>
      </c>
      <c r="AL56" s="997" t="s">
        <v>2143</v>
      </c>
      <c r="AM56" s="997" t="s">
        <v>2143</v>
      </c>
      <c r="AN56" s="997" t="s">
        <v>2143</v>
      </c>
      <c r="AO56" s="997" t="s">
        <v>2143</v>
      </c>
      <c r="AP56" s="997" t="s">
        <v>2143</v>
      </c>
      <c r="AQ56" s="997" t="s">
        <v>2143</v>
      </c>
      <c r="AR56" s="997" t="s">
        <v>2143</v>
      </c>
      <c r="AS56" s="997" t="s">
        <v>2143</v>
      </c>
      <c r="AT56" s="997" t="s">
        <v>2143</v>
      </c>
      <c r="AU56" s="997" t="s">
        <v>2143</v>
      </c>
      <c r="AV56" s="997" t="s">
        <v>2143</v>
      </c>
      <c r="AW56" s="997" t="s">
        <v>2143</v>
      </c>
      <c r="AX56" s="997" t="s">
        <v>2143</v>
      </c>
      <c r="AY56" s="997" t="s">
        <v>2143</v>
      </c>
      <c r="AZ56" s="997" t="s">
        <v>2143</v>
      </c>
      <c r="BA56" s="997" t="s">
        <v>2143</v>
      </c>
      <c r="BB56" s="997" t="s">
        <v>2143</v>
      </c>
      <c r="BC56" s="997" t="s">
        <v>2143</v>
      </c>
      <c r="BD56" s="997" t="s">
        <v>2143</v>
      </c>
      <c r="BE56" s="997" t="s">
        <v>2143</v>
      </c>
      <c r="BF56" s="997" t="s">
        <v>2143</v>
      </c>
      <c r="BG56" s="997" t="s">
        <v>2143</v>
      </c>
      <c r="BH56" s="997" t="s">
        <v>2143</v>
      </c>
      <c r="BI56" s="997" t="s">
        <v>2143</v>
      </c>
      <c r="BJ56" s="997" t="s">
        <v>2143</v>
      </c>
      <c r="BK56" s="997" t="s">
        <v>2143</v>
      </c>
      <c r="BL56" s="997" t="s">
        <v>2143</v>
      </c>
      <c r="BM56" s="997" t="s">
        <v>2143</v>
      </c>
      <c r="BN56" s="997" t="s">
        <v>2143</v>
      </c>
      <c r="BO56" s="997" t="s">
        <v>2143</v>
      </c>
      <c r="BP56" s="997" t="s">
        <v>2143</v>
      </c>
      <c r="BQ56" s="997" t="s">
        <v>2143</v>
      </c>
      <c r="BR56" s="997" t="s">
        <v>2143</v>
      </c>
    </row>
    <row r="57" spans="1:141" s="1967" customFormat="1" ht="56.25">
      <c r="B57" s="1964" t="s">
        <v>2302</v>
      </c>
      <c r="C57" s="1971" t="s">
        <v>2303</v>
      </c>
      <c r="D57" s="1971" t="s">
        <v>2303</v>
      </c>
      <c r="E57" s="1971" t="s">
        <v>2303</v>
      </c>
      <c r="F57" s="1971" t="s">
        <v>2303</v>
      </c>
      <c r="G57" s="1971" t="s">
        <v>2303</v>
      </c>
      <c r="H57" s="1971" t="s">
        <v>2303</v>
      </c>
      <c r="I57" s="1971" t="s">
        <v>2303</v>
      </c>
      <c r="J57" s="1971" t="s">
        <v>2840</v>
      </c>
      <c r="K57" s="1971" t="s">
        <v>2840</v>
      </c>
      <c r="L57" s="1971" t="s">
        <v>2840</v>
      </c>
      <c r="M57" s="1971" t="s">
        <v>2840</v>
      </c>
      <c r="N57" s="1971" t="s">
        <v>2840</v>
      </c>
      <c r="O57" s="1971" t="s">
        <v>2840</v>
      </c>
      <c r="P57" s="1971" t="s">
        <v>2840</v>
      </c>
      <c r="Q57" s="1971" t="s">
        <v>2840</v>
      </c>
      <c r="R57" s="1971" t="s">
        <v>3165</v>
      </c>
      <c r="S57" s="1971" t="s">
        <v>2840</v>
      </c>
      <c r="T57" s="1971" t="s">
        <v>2840</v>
      </c>
      <c r="U57" s="1971" t="s">
        <v>2840</v>
      </c>
      <c r="V57" s="1971" t="s">
        <v>2840</v>
      </c>
      <c r="W57" s="1971" t="s">
        <v>2840</v>
      </c>
      <c r="X57" s="1971" t="s">
        <v>2840</v>
      </c>
      <c r="Y57" s="1971" t="s">
        <v>2840</v>
      </c>
      <c r="Z57" s="1971" t="s">
        <v>2840</v>
      </c>
      <c r="AA57" s="1971" t="s">
        <v>2840</v>
      </c>
      <c r="AB57" s="1971" t="s">
        <v>2840</v>
      </c>
      <c r="AC57" s="1971" t="s">
        <v>2840</v>
      </c>
      <c r="AD57" s="1971" t="s">
        <v>2840</v>
      </c>
      <c r="AE57" s="1971" t="s">
        <v>2840</v>
      </c>
      <c r="AF57" s="1971" t="s">
        <v>2840</v>
      </c>
      <c r="AG57" s="1971" t="s">
        <v>2840</v>
      </c>
      <c r="AH57" s="1971" t="s">
        <v>2840</v>
      </c>
      <c r="AI57" s="1971" t="s">
        <v>2840</v>
      </c>
      <c r="AJ57" s="1971" t="s">
        <v>2840</v>
      </c>
      <c r="AK57" s="1971" t="s">
        <v>2840</v>
      </c>
      <c r="AL57" s="1971" t="s">
        <v>2840</v>
      </c>
      <c r="AM57" s="1971" t="s">
        <v>2840</v>
      </c>
      <c r="AN57" s="1971" t="s">
        <v>2840</v>
      </c>
      <c r="AO57" s="1971" t="s">
        <v>2840</v>
      </c>
      <c r="AP57" s="1971" t="s">
        <v>2840</v>
      </c>
      <c r="AQ57" s="1971" t="s">
        <v>2840</v>
      </c>
      <c r="AR57" s="1971" t="s">
        <v>2840</v>
      </c>
      <c r="AS57" s="1971" t="s">
        <v>2840</v>
      </c>
      <c r="AT57" s="1971" t="s">
        <v>2840</v>
      </c>
      <c r="AU57" s="1971" t="s">
        <v>2840</v>
      </c>
      <c r="AV57" s="1971" t="s">
        <v>2840</v>
      </c>
      <c r="AW57" s="1971" t="s">
        <v>2840</v>
      </c>
      <c r="AX57" s="1971" t="s">
        <v>2840</v>
      </c>
      <c r="AY57" s="1971" t="s">
        <v>2840</v>
      </c>
      <c r="AZ57" s="1971" t="s">
        <v>2840</v>
      </c>
      <c r="BA57" s="1971" t="s">
        <v>2840</v>
      </c>
      <c r="BB57" s="1971" t="s">
        <v>2840</v>
      </c>
      <c r="BC57" s="1971" t="s">
        <v>2840</v>
      </c>
      <c r="BD57" s="1971" t="s">
        <v>2840</v>
      </c>
      <c r="BE57" s="1971" t="s">
        <v>2840</v>
      </c>
      <c r="BF57" s="1971" t="s">
        <v>2840</v>
      </c>
      <c r="BG57" s="1971" t="s">
        <v>2840</v>
      </c>
      <c r="BH57" s="1971" t="s">
        <v>2840</v>
      </c>
      <c r="BI57" s="1971" t="s">
        <v>2840</v>
      </c>
      <c r="BJ57" s="1971" t="s">
        <v>2840</v>
      </c>
      <c r="BK57" s="1971" t="s">
        <v>2840</v>
      </c>
      <c r="BL57" s="1971" t="s">
        <v>2840</v>
      </c>
      <c r="BM57" s="1971" t="s">
        <v>2840</v>
      </c>
      <c r="BN57" s="1971" t="s">
        <v>2840</v>
      </c>
      <c r="BO57" s="1971" t="s">
        <v>2840</v>
      </c>
      <c r="BP57" s="1971" t="s">
        <v>2840</v>
      </c>
      <c r="BQ57" s="1971" t="s">
        <v>2840</v>
      </c>
      <c r="BR57" s="1971" t="s">
        <v>2840</v>
      </c>
      <c r="BS57" s="1979"/>
      <c r="BT57" s="1979"/>
      <c r="BU57" s="1979"/>
      <c r="BV57" s="1979"/>
      <c r="BW57" s="1979"/>
      <c r="BX57" s="1979"/>
      <c r="BY57" s="1979"/>
      <c r="BZ57" s="1979"/>
      <c r="CA57" s="1979"/>
      <c r="CB57" s="1979"/>
      <c r="CC57" s="1979"/>
      <c r="CD57" s="1979"/>
      <c r="CE57" s="1979"/>
      <c r="CF57" s="1979"/>
      <c r="CG57" s="1979"/>
      <c r="CH57" s="1979"/>
      <c r="CI57" s="1979"/>
      <c r="CJ57" s="1979"/>
      <c r="CK57" s="1979"/>
      <c r="CL57" s="1979"/>
      <c r="CM57" s="1979"/>
      <c r="CN57" s="1979"/>
      <c r="CO57" s="1979"/>
      <c r="CP57" s="1979"/>
      <c r="CQ57" s="1979"/>
      <c r="CR57" s="1979"/>
      <c r="CS57" s="1979"/>
      <c r="CT57" s="1979"/>
      <c r="CU57" s="1979"/>
      <c r="CV57" s="1979"/>
      <c r="CW57" s="1979"/>
      <c r="CX57" s="1979"/>
      <c r="CY57" s="1979"/>
      <c r="CZ57" s="1979"/>
      <c r="DA57" s="1979"/>
      <c r="DB57" s="1979"/>
      <c r="DC57" s="1979"/>
      <c r="DD57" s="1979"/>
      <c r="DE57" s="1979"/>
      <c r="DF57" s="1979"/>
      <c r="DG57" s="1979"/>
      <c r="DH57" s="1979"/>
      <c r="DI57" s="1979"/>
      <c r="DJ57" s="1979"/>
      <c r="DK57" s="1979"/>
      <c r="DL57" s="1979"/>
      <c r="DM57" s="1979"/>
      <c r="DN57" s="1979"/>
      <c r="DO57" s="1979"/>
      <c r="DP57" s="1979"/>
      <c r="DQ57" s="1979"/>
      <c r="DR57" s="1979"/>
      <c r="DS57" s="1979"/>
      <c r="DT57" s="1979"/>
      <c r="DU57" s="1979"/>
      <c r="DV57" s="1979"/>
      <c r="DW57" s="1979"/>
      <c r="DX57" s="1979"/>
      <c r="DY57" s="1979"/>
      <c r="DZ57" s="1979"/>
      <c r="EA57" s="1979"/>
      <c r="EB57" s="1979"/>
      <c r="EC57" s="1979"/>
      <c r="ED57" s="1979"/>
      <c r="EE57" s="1979"/>
      <c r="EF57" s="1979"/>
      <c r="EG57" s="1979"/>
      <c r="EH57" s="1979"/>
      <c r="EI57" s="1979"/>
      <c r="EJ57" s="1979"/>
      <c r="EK57" s="1979"/>
    </row>
    <row r="58" spans="1:141" s="1967" customFormat="1">
      <c r="B58" s="1017"/>
      <c r="C58" s="1017"/>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017"/>
      <c r="AM58" s="1017"/>
      <c r="AN58" s="1017"/>
      <c r="AO58" s="1017"/>
      <c r="AP58" s="1017"/>
      <c r="AQ58" s="1017"/>
      <c r="AR58" s="1017"/>
      <c r="AS58" s="1017"/>
      <c r="AT58" s="1017"/>
      <c r="AU58" s="1017"/>
      <c r="AV58" s="1017"/>
      <c r="AW58" s="1017"/>
      <c r="AX58" s="1017"/>
      <c r="AY58" s="1017"/>
      <c r="AZ58" s="1017"/>
      <c r="BA58" s="1017"/>
      <c r="BB58" s="1017"/>
      <c r="BC58" s="1017"/>
      <c r="BD58" s="1017"/>
      <c r="BE58" s="1017"/>
      <c r="BF58" s="1017"/>
      <c r="BG58" s="1017"/>
      <c r="BH58" s="1017"/>
      <c r="BI58" s="1017"/>
      <c r="BJ58" s="1017"/>
      <c r="BK58" s="1017"/>
      <c r="BL58" s="1017"/>
      <c r="BM58" s="1017"/>
      <c r="BN58" s="1017"/>
      <c r="BO58" s="1017"/>
      <c r="BP58" s="1017"/>
      <c r="BQ58" s="1017"/>
      <c r="BR58" s="35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row>
    <row r="59" spans="1:141" s="1979" customFormat="1">
      <c r="B59" s="1017"/>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85"/>
    </row>
    <row r="60" spans="1:141" s="1979" customFormat="1">
      <c r="A60" s="1017"/>
      <c r="B60" s="1017"/>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row>
    <row r="61" spans="1:141" s="1979" customFormat="1" ht="12.75">
      <c r="A61" s="1017"/>
      <c r="B61" s="959" t="s">
        <v>2304</v>
      </c>
      <c r="C61" s="1017"/>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7"/>
      <c r="AR61" s="1017"/>
      <c r="AS61" s="1017"/>
      <c r="AT61" s="1017"/>
      <c r="AU61" s="1017"/>
      <c r="AV61" s="1017"/>
      <c r="AW61" s="1017"/>
      <c r="AX61" s="1017"/>
      <c r="AY61" s="1017"/>
      <c r="AZ61" s="1017"/>
      <c r="BA61" s="1017"/>
      <c r="BB61" s="1017"/>
      <c r="BC61" s="1017"/>
      <c r="BD61" s="1017"/>
      <c r="BE61" s="1017"/>
      <c r="BF61" s="1017"/>
      <c r="BG61" s="1017"/>
      <c r="BH61" s="1017"/>
      <c r="BI61" s="1017"/>
      <c r="BJ61" s="1017"/>
      <c r="BK61" s="1017"/>
      <c r="BL61" s="1017"/>
      <c r="BM61" s="1017"/>
      <c r="BN61" s="1017"/>
      <c r="BO61" s="1017"/>
      <c r="BP61" s="1017"/>
      <c r="BQ61" s="1017"/>
      <c r="BR61" s="1017"/>
    </row>
  </sheetData>
  <mergeCells count="6">
    <mergeCell ref="BG8:BR8"/>
    <mergeCell ref="B3:L3"/>
    <mergeCell ref="C8:C9"/>
    <mergeCell ref="D8:Q8"/>
    <mergeCell ref="AK8:BE8"/>
    <mergeCell ref="S8:AJ8"/>
  </mergeCells>
  <hyperlinks>
    <hyperlink ref="B3" location="Contents!A1" display="Back to index page" xr:uid="{76AD4C38-A812-4628-9F69-6924B8C88FD8}"/>
    <hyperlink ref="C57" r:id="rId1" xr:uid="{9A3E1F1A-3568-4B60-B2AD-943AC5F12B18}"/>
    <hyperlink ref="D57" r:id="rId2" display="https://www.ir.dnb.no/funding-and-rating/funding-programmes" xr:uid="{A9893D97-206A-4F99-9BF5-DB3C66E0A1E6}"/>
    <hyperlink ref="J57" r:id="rId3" xr:uid="{5FFBCD95-4F02-4BBC-924F-BEC554D65D0C}"/>
    <hyperlink ref="K57" r:id="rId4" xr:uid="{E4FAF50C-AC9C-4979-B8CE-DCF8B21C88A7}"/>
    <hyperlink ref="L57" r:id="rId5" xr:uid="{133CE2E9-5FCB-4924-93B5-20916B63D80E}"/>
    <hyperlink ref="M57:P57" r:id="rId6" display="https://www.ir.dnb.no/funding-and-rating/funding-programmes" xr:uid="{6470624D-B49A-4F61-B3AA-A9D5A7488EF4}"/>
    <hyperlink ref="Q57" r:id="rId7" xr:uid="{D2C4E80C-C235-42B1-B3B7-8E47ABB3390B}"/>
    <hyperlink ref="AW57" r:id="rId8" xr:uid="{65563CF0-4608-44A1-94FA-FE86C441C831}"/>
  </hyperlinks>
  <printOptions horizontalCentered="1" verticalCentered="1"/>
  <pageMargins left="0.25" right="0.25" top="0.75" bottom="0.75" header="0.3" footer="0.3"/>
  <pageSetup paperSize="9" scale="13" orientation="landscape" r:id="rId9"/>
  <colBreaks count="5" manualBreakCount="5">
    <brk id="9" min="4" max="60" man="1"/>
    <brk id="36" min="4" max="60" man="1"/>
    <brk id="42" min="4" max="60" man="1"/>
    <brk id="49" min="4" max="60" man="1"/>
    <brk id="58" min="4" max="60"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7E3C-EC59-481E-882E-CA0FDE0CACE8}">
  <sheetPr>
    <tabColor rgb="FF007272"/>
    <pageSetUpPr fitToPage="1"/>
  </sheetPr>
  <dimension ref="B2:L25"/>
  <sheetViews>
    <sheetView showGridLines="0" showRowColHeaders="0" zoomScaleNormal="100" zoomScalePageLayoutView="64" workbookViewId="0"/>
  </sheetViews>
  <sheetFormatPr baseColWidth="10" defaultColWidth="9.140625" defaultRowHeight="11.25"/>
  <cols>
    <col min="1" max="1" width="2.5703125" style="3" customWidth="1"/>
    <col min="2" max="2" width="4.85546875" style="3" customWidth="1"/>
    <col min="3" max="3" width="43.85546875" style="3" customWidth="1"/>
    <col min="4" max="7" width="15.85546875" style="3" customWidth="1"/>
    <col min="8" max="8" width="3.5703125" style="3" customWidth="1"/>
    <col min="9" max="9" width="6" style="3" customWidth="1"/>
    <col min="10" max="10" width="9.140625" style="3"/>
    <col min="11" max="11" width="13.140625" style="318" customWidth="1"/>
    <col min="12" max="12" width="52.42578125" style="3" customWidth="1"/>
    <col min="13" max="16384" width="9.140625" style="3"/>
  </cols>
  <sheetData>
    <row r="2" spans="2:12" ht="5.25" customHeight="1">
      <c r="L2" s="319"/>
    </row>
    <row r="3" spans="2:12" ht="12.75">
      <c r="B3" s="2373" t="s">
        <v>280</v>
      </c>
      <c r="C3" s="2373"/>
      <c r="D3" s="2373"/>
      <c r="E3" s="2373"/>
      <c r="F3" s="2373"/>
      <c r="G3" s="2373"/>
      <c r="H3" s="2373"/>
      <c r="I3" s="2373"/>
      <c r="L3" s="319"/>
    </row>
    <row r="4" spans="2:12" ht="5.25" customHeight="1">
      <c r="B4" s="142"/>
      <c r="C4" s="245"/>
      <c r="D4" s="245"/>
      <c r="E4" s="245"/>
      <c r="F4" s="245"/>
      <c r="G4" s="245"/>
      <c r="H4" s="245"/>
      <c r="I4" s="245"/>
      <c r="J4" s="245"/>
    </row>
    <row r="5" spans="2:12" s="267" customFormat="1" ht="15.75" customHeight="1">
      <c r="B5" s="970" t="s">
        <v>2606</v>
      </c>
    </row>
    <row r="6" spans="2:12" s="267" customFormat="1" ht="12.95" customHeight="1">
      <c r="B6" s="14"/>
      <c r="J6" s="266"/>
      <c r="K6" s="266"/>
      <c r="L6" s="266"/>
    </row>
    <row r="7" spans="2:12" s="237" customFormat="1" ht="165" customHeight="1">
      <c r="B7" s="2420" t="s">
        <v>2841</v>
      </c>
      <c r="C7" s="2420"/>
      <c r="D7" s="2420"/>
      <c r="E7" s="2420"/>
      <c r="F7" s="2420"/>
      <c r="G7" s="2420"/>
      <c r="J7" s="281"/>
    </row>
    <row r="8" spans="2:12" s="237" customFormat="1" ht="11.25" customHeight="1">
      <c r="B8" s="244"/>
      <c r="C8" s="244"/>
      <c r="D8" s="244"/>
      <c r="E8" s="244"/>
      <c r="F8" s="244"/>
      <c r="G8" s="244"/>
      <c r="J8" s="281"/>
    </row>
    <row r="9" spans="2:12" s="237" customFormat="1" ht="11.25" customHeight="1">
      <c r="B9" s="3"/>
    </row>
    <row r="10" spans="2:12" ht="11.25" customHeight="1">
      <c r="D10" s="1018"/>
      <c r="E10" s="1018"/>
      <c r="F10" s="1018"/>
      <c r="G10" s="1018"/>
      <c r="K10" s="547"/>
    </row>
    <row r="11" spans="2:12" ht="11.25" customHeight="1">
      <c r="B11" s="318"/>
      <c r="C11" s="318"/>
      <c r="D11" s="2685"/>
      <c r="E11" s="2685"/>
      <c r="F11" s="2685"/>
      <c r="G11" s="2685"/>
    </row>
    <row r="12" spans="2:12" ht="11.25" customHeight="1">
      <c r="B12" s="2686"/>
      <c r="C12" s="2686"/>
      <c r="D12" s="833"/>
      <c r="E12" s="833"/>
      <c r="F12" s="833"/>
      <c r="G12" s="833"/>
    </row>
    <row r="13" spans="2:12" ht="15" customHeight="1">
      <c r="B13" s="2379"/>
      <c r="C13" s="2684"/>
      <c r="D13" s="833"/>
      <c r="E13" s="833"/>
      <c r="F13" s="833"/>
      <c r="G13" s="833"/>
    </row>
    <row r="14" spans="2:12" ht="11.25" customHeight="1">
      <c r="B14" s="320"/>
      <c r="C14" s="321"/>
      <c r="D14" s="1019"/>
      <c r="E14" s="1019"/>
      <c r="F14" s="1019"/>
      <c r="G14" s="1019"/>
    </row>
    <row r="15" spans="2:12" ht="11.25" customHeight="1">
      <c r="B15" s="320"/>
      <c r="C15" s="323"/>
      <c r="D15" s="1019"/>
      <c r="E15" s="1019"/>
      <c r="F15" s="1019"/>
      <c r="G15" s="1019"/>
    </row>
    <row r="16" spans="2:12" ht="11.25" customHeight="1">
      <c r="B16" s="320"/>
      <c r="C16" s="321"/>
      <c r="D16" s="1019"/>
      <c r="E16" s="1019"/>
      <c r="F16" s="1019"/>
      <c r="G16" s="1019"/>
    </row>
    <row r="17" spans="2:7" ht="11.25" customHeight="1">
      <c r="B17" s="320"/>
      <c r="C17" s="321"/>
      <c r="D17" s="1019"/>
      <c r="E17" s="1019"/>
      <c r="F17" s="1019"/>
      <c r="G17" s="1019"/>
    </row>
    <row r="18" spans="2:7" ht="11.25" customHeight="1">
      <c r="B18" s="320"/>
      <c r="C18" s="321"/>
      <c r="D18" s="1019"/>
      <c r="E18" s="1019"/>
      <c r="F18" s="1019"/>
      <c r="G18" s="1019"/>
    </row>
    <row r="19" spans="2:7" ht="11.25" customHeight="1">
      <c r="B19" s="320"/>
      <c r="C19" s="321"/>
      <c r="D19" s="1019"/>
      <c r="E19" s="1019"/>
      <c r="F19" s="1019"/>
      <c r="G19" s="1019"/>
    </row>
    <row r="20" spans="2:7" ht="11.25" customHeight="1"/>
    <row r="21" spans="2:7" ht="11.25" customHeight="1"/>
    <row r="22" spans="2:7" ht="11.25" customHeight="1"/>
    <row r="23" spans="2:7" ht="11.25" customHeight="1"/>
    <row r="24" spans="2:7" ht="11.25" customHeight="1"/>
    <row r="25" spans="2:7" ht="11.25" customHeight="1"/>
  </sheetData>
  <mergeCells count="6">
    <mergeCell ref="B13:C13"/>
    <mergeCell ref="B3:I3"/>
    <mergeCell ref="B7:G7"/>
    <mergeCell ref="D11:E11"/>
    <mergeCell ref="F11:G11"/>
    <mergeCell ref="B12:C12"/>
  </mergeCells>
  <hyperlinks>
    <hyperlink ref="B3" location="Contents!A1" display="Back to index page" xr:uid="{6B2978AE-4AA8-4F4C-ADB6-7D6A9C5E97BE}"/>
    <hyperlink ref="B3:I3" location="CONTENTS!A1" display="Back to contents page" xr:uid="{D39D9C33-0973-4ED7-BDF2-5ED0618ED034}"/>
    <hyperlink ref="G3" location="CONTENTS!A1" display="Back to contents page" xr:uid="{DC7BD4C1-09BB-4226-880B-716791688BD3}"/>
  </hyperlinks>
  <printOptions horizontalCentered="1" verticalCentered="1"/>
  <pageMargins left="0.25" right="0.25"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E0F1-7A64-4924-9D51-9B018944B4E8}">
  <sheetPr codeName="Sheet38">
    <tabColor rgb="FF007272"/>
    <pageSetUpPr fitToPage="1"/>
  </sheetPr>
  <dimension ref="A1:O202"/>
  <sheetViews>
    <sheetView showGridLines="0" showRowColHeaders="0" zoomScaleNormal="100" workbookViewId="0"/>
  </sheetViews>
  <sheetFormatPr baseColWidth="10" defaultColWidth="11.42578125" defaultRowHeight="11.25"/>
  <cols>
    <col min="1" max="1" width="2.5703125" style="25" customWidth="1"/>
    <col min="2" max="2" width="5.5703125" style="25" customWidth="1"/>
    <col min="3" max="3" width="61.42578125" style="25" customWidth="1"/>
    <col min="4" max="10" width="15.5703125" style="25" customWidth="1"/>
    <col min="11" max="11" width="15.42578125" style="25" customWidth="1"/>
    <col min="12" max="12" width="12.5703125" style="25" customWidth="1"/>
    <col min="13" max="13" width="11.42578125" style="25" customWidth="1"/>
    <col min="14" max="16383" width="11.42578125" style="25"/>
    <col min="16384" max="16384" width="11.42578125" style="25" bestFit="1"/>
  </cols>
  <sheetData>
    <row r="1" spans="1:14" s="10" customFormat="1" ht="11.25" customHeight="1">
      <c r="A1" s="61"/>
      <c r="B1" s="7"/>
      <c r="C1" s="7"/>
      <c r="D1" s="7"/>
      <c r="E1" s="7"/>
      <c r="F1" s="8"/>
      <c r="G1" s="8"/>
      <c r="H1" s="8"/>
    </row>
    <row r="2" spans="1:14" s="10" customFormat="1" ht="5.25" customHeight="1">
      <c r="B2" s="7"/>
      <c r="C2" s="7"/>
      <c r="D2" s="7"/>
      <c r="E2" s="7"/>
      <c r="F2" s="8"/>
      <c r="G2" s="8"/>
      <c r="H2" s="9"/>
    </row>
    <row r="3" spans="1:14" s="12" customFormat="1" ht="12.75">
      <c r="B3" s="2373" t="s">
        <v>280</v>
      </c>
      <c r="C3" s="2373"/>
      <c r="D3" s="2373"/>
      <c r="E3" s="2373"/>
      <c r="F3" s="2373"/>
      <c r="G3" s="2373"/>
      <c r="H3" s="2373"/>
    </row>
    <row r="4" spans="1:14" s="12" customFormat="1" ht="5.25" customHeight="1">
      <c r="B4" s="235"/>
      <c r="C4" s="235"/>
      <c r="D4" s="235"/>
      <c r="E4" s="235"/>
      <c r="F4" s="235"/>
      <c r="G4" s="235"/>
      <c r="H4" s="235"/>
    </row>
    <row r="5" spans="1:14" s="12" customFormat="1" ht="15.75">
      <c r="B5" s="2444" t="s">
        <v>2305</v>
      </c>
      <c r="C5" s="2444"/>
      <c r="D5" s="235"/>
      <c r="E5" s="235"/>
      <c r="F5" s="235"/>
      <c r="G5" s="235"/>
      <c r="H5" s="235"/>
    </row>
    <row r="6" spans="1:14" s="10" customFormat="1" ht="11.25" customHeight="1">
      <c r="B6" s="7"/>
      <c r="C6" s="7"/>
      <c r="D6" s="7"/>
      <c r="E6" s="7"/>
      <c r="F6" s="8"/>
      <c r="G6" s="8"/>
      <c r="H6" s="9"/>
    </row>
    <row r="7" spans="1:14" s="10" customFormat="1" ht="22.5" customHeight="1">
      <c r="B7" s="2374" t="s">
        <v>2306</v>
      </c>
      <c r="C7" s="2374"/>
      <c r="D7" s="2374"/>
      <c r="E7" s="2374"/>
      <c r="F7" s="2374"/>
      <c r="G7" s="2374"/>
      <c r="H7" s="2374"/>
      <c r="I7" s="2374"/>
      <c r="J7" s="2374"/>
    </row>
    <row r="8" spans="1:14" s="10" customFormat="1" ht="6" customHeight="1">
      <c r="B8" s="240"/>
      <c r="C8" s="240"/>
      <c r="D8" s="240"/>
      <c r="E8" s="240"/>
      <c r="F8" s="240"/>
      <c r="G8" s="240"/>
      <c r="H8" s="240"/>
      <c r="I8" s="582"/>
      <c r="J8" s="582"/>
    </row>
    <row r="9" spans="1:14" s="10" customFormat="1" ht="11.25" customHeight="1">
      <c r="B9" s="2374" t="s">
        <v>3095</v>
      </c>
      <c r="C9" s="2374"/>
      <c r="D9" s="2374"/>
      <c r="E9" s="2374"/>
      <c r="F9" s="2374"/>
      <c r="G9" s="2374"/>
      <c r="H9" s="2374"/>
      <c r="I9" s="2374"/>
      <c r="J9" s="2374"/>
    </row>
    <row r="10" spans="1:14" s="10" customFormat="1" ht="6" customHeight="1">
      <c r="B10" s="240"/>
      <c r="C10" s="240"/>
      <c r="D10" s="240"/>
      <c r="E10" s="240"/>
      <c r="F10" s="240"/>
      <c r="G10" s="240"/>
      <c r="H10" s="240"/>
      <c r="I10" s="582"/>
      <c r="J10" s="582"/>
    </row>
    <row r="11" spans="1:14" s="10" customFormat="1" ht="22.5" customHeight="1">
      <c r="B11" s="2420" t="s">
        <v>2407</v>
      </c>
      <c r="C11" s="2420"/>
      <c r="D11" s="2420"/>
      <c r="E11" s="2420"/>
      <c r="F11" s="2420"/>
      <c r="G11" s="2420"/>
      <c r="H11" s="2420"/>
      <c r="I11" s="2420"/>
      <c r="J11" s="2420"/>
      <c r="K11" s="230"/>
      <c r="L11" s="230"/>
      <c r="M11" s="230"/>
    </row>
    <row r="12" spans="1:14" s="10" customFormat="1" ht="11.25" customHeight="1">
      <c r="B12" s="230"/>
      <c r="C12" s="230"/>
      <c r="D12" s="230"/>
      <c r="E12" s="230"/>
      <c r="F12" s="230"/>
      <c r="G12" s="230"/>
      <c r="H12" s="230"/>
      <c r="I12" s="230"/>
      <c r="J12" s="230"/>
      <c r="K12" s="230"/>
      <c r="L12" s="230"/>
      <c r="M12" s="230"/>
    </row>
    <row r="13" spans="1:14" s="6" customFormat="1" ht="15.75">
      <c r="B13" s="2444" t="s">
        <v>31</v>
      </c>
      <c r="C13" s="2444"/>
    </row>
    <row r="14" spans="1:14" s="6" customFormat="1" ht="11.25" customHeight="1">
      <c r="B14" s="14"/>
    </row>
    <row r="15" spans="1:14" customFormat="1" ht="11.25" customHeight="1">
      <c r="B15" s="259" t="s">
        <v>286</v>
      </c>
      <c r="C15" s="1318"/>
      <c r="D15" s="1318"/>
      <c r="E15" s="1318"/>
      <c r="F15" s="1320" t="s">
        <v>2662</v>
      </c>
      <c r="G15" s="1644" t="s">
        <v>2663</v>
      </c>
      <c r="H15" s="1310" t="s">
        <v>2469</v>
      </c>
      <c r="I15" s="1310" t="s">
        <v>2467</v>
      </c>
      <c r="J15" s="1320" t="s">
        <v>2347</v>
      </c>
      <c r="K15" s="3"/>
      <c r="L15" s="107"/>
      <c r="M15" s="25"/>
      <c r="N15" s="25"/>
    </row>
    <row r="16" spans="1:14" customFormat="1" ht="11.25" customHeight="1">
      <c r="B16" s="1027" t="s">
        <v>458</v>
      </c>
      <c r="C16" s="1028"/>
      <c r="D16" s="260"/>
      <c r="E16" s="260"/>
      <c r="F16" s="1638">
        <v>4527</v>
      </c>
      <c r="G16" s="1638">
        <v>4527</v>
      </c>
      <c r="H16" s="956">
        <v>4527</v>
      </c>
      <c r="I16" s="776">
        <v>4527</v>
      </c>
      <c r="J16" s="776">
        <v>4527</v>
      </c>
      <c r="K16" s="260"/>
      <c r="M16" s="107"/>
    </row>
    <row r="17" spans="2:13" customFormat="1" ht="11.25" customHeight="1">
      <c r="B17" s="2693" t="s">
        <v>459</v>
      </c>
      <c r="C17" s="2693"/>
      <c r="D17" s="260"/>
      <c r="E17" s="260"/>
      <c r="F17" s="1638">
        <v>25149</v>
      </c>
      <c r="G17" s="1638">
        <v>25149</v>
      </c>
      <c r="H17" s="956">
        <v>25149</v>
      </c>
      <c r="I17" s="1238">
        <v>25149</v>
      </c>
      <c r="J17" s="776">
        <v>25149</v>
      </c>
      <c r="K17" s="260"/>
    </row>
    <row r="18" spans="2:13" customFormat="1" ht="11.25" customHeight="1">
      <c r="B18" s="122" t="s">
        <v>2307</v>
      </c>
      <c r="C18" s="1028"/>
      <c r="D18" s="260"/>
      <c r="E18" s="260"/>
      <c r="F18" s="1670">
        <f>F19-F17-F16</f>
        <v>11543.854230000004</v>
      </c>
      <c r="G18" s="1670">
        <v>11548.912229999994</v>
      </c>
      <c r="H18" s="1493">
        <v>11547.424571000003</v>
      </c>
      <c r="I18" s="956">
        <v>15798.560681000001</v>
      </c>
      <c r="J18" s="1238">
        <v>8978.2102499999964</v>
      </c>
      <c r="K18" s="951"/>
      <c r="M18" s="776"/>
    </row>
    <row r="19" spans="2:13" customFormat="1" ht="11.25" customHeight="1">
      <c r="B19" s="689" t="s">
        <v>462</v>
      </c>
      <c r="C19" s="1029"/>
      <c r="D19" s="691"/>
      <c r="E19" s="691"/>
      <c r="F19" s="1639">
        <v>41219.854230000004</v>
      </c>
      <c r="G19" s="1639">
        <v>41224.912229999994</v>
      </c>
      <c r="H19" s="775">
        <v>41223.424571000003</v>
      </c>
      <c r="I19" s="775">
        <v>38651.570249999997</v>
      </c>
      <c r="J19" s="775">
        <v>38654.210249999996</v>
      </c>
      <c r="K19" s="260"/>
    </row>
    <row r="20" spans="2:13" customFormat="1" ht="11.25" customHeight="1">
      <c r="B20" s="2694" t="s">
        <v>464</v>
      </c>
      <c r="C20" s="2694"/>
      <c r="D20" s="260"/>
      <c r="E20" s="260"/>
      <c r="F20" s="1640"/>
      <c r="G20" s="1640"/>
      <c r="H20" s="951"/>
      <c r="I20" s="260"/>
      <c r="J20" s="260"/>
      <c r="K20" s="260"/>
    </row>
    <row r="21" spans="2:13" customFormat="1" ht="11.25" customHeight="1">
      <c r="B21" s="2693" t="s">
        <v>2308</v>
      </c>
      <c r="C21" s="2693"/>
      <c r="D21" s="260"/>
      <c r="E21" s="260"/>
      <c r="F21" s="1640"/>
      <c r="G21" s="1640"/>
      <c r="H21" s="951"/>
      <c r="I21" s="260"/>
      <c r="J21" s="260"/>
      <c r="K21" s="260"/>
    </row>
    <row r="22" spans="2:13" customFormat="1" ht="11.25" customHeight="1">
      <c r="B22" s="2693" t="s">
        <v>465</v>
      </c>
      <c r="C22" s="2693"/>
      <c r="D22" s="260"/>
      <c r="E22" s="260"/>
      <c r="F22" s="1640">
        <v>-1154.6185813235661</v>
      </c>
      <c r="G22" s="1640">
        <v>-1241.5717839040599</v>
      </c>
      <c r="H22" s="951">
        <v>-1135.9884314857181</v>
      </c>
      <c r="I22" s="260">
        <v>-1100.1641502646421</v>
      </c>
      <c r="J22" s="260">
        <v>-1072.5667640606005</v>
      </c>
      <c r="K22" s="260"/>
    </row>
    <row r="23" spans="2:13" customFormat="1" ht="11.25" customHeight="1">
      <c r="B23" s="2693" t="s">
        <v>2309</v>
      </c>
      <c r="C23" s="2693"/>
      <c r="D23" s="682"/>
      <c r="E23" s="682"/>
      <c r="F23" s="1640">
        <v>-182.8625334267428</v>
      </c>
      <c r="G23" s="1640">
        <v>-186.08647816471958</v>
      </c>
      <c r="H23" s="951">
        <v>-211.56214967404821</v>
      </c>
      <c r="I23" s="260">
        <v>-205.97702035168169</v>
      </c>
      <c r="J23" s="260">
        <v>-254.86582427421382</v>
      </c>
      <c r="K23" s="260"/>
    </row>
    <row r="24" spans="2:13" customFormat="1" ht="11.25" customHeight="1">
      <c r="B24" s="120" t="s">
        <v>466</v>
      </c>
      <c r="C24" s="120"/>
      <c r="D24" s="120"/>
      <c r="E24" s="120"/>
      <c r="F24" s="1640">
        <v>-8.23</v>
      </c>
      <c r="G24" s="1640">
        <v>-13.288</v>
      </c>
      <c r="H24" s="951">
        <v>-11.895</v>
      </c>
      <c r="I24" s="260">
        <v>-5.5979999999999999</v>
      </c>
      <c r="J24" s="260">
        <v>-8.2379999999999995</v>
      </c>
      <c r="K24" s="260"/>
    </row>
    <row r="25" spans="2:13" customFormat="1" ht="11.25" customHeight="1">
      <c r="B25" s="120" t="s">
        <v>467</v>
      </c>
      <c r="C25" s="261"/>
      <c r="D25" s="261"/>
      <c r="E25" s="261"/>
      <c r="F25" s="1640">
        <v>-13.871474019999999</v>
      </c>
      <c r="G25" s="1640">
        <v>-18.161164020000001</v>
      </c>
      <c r="H25" s="951">
        <v>-9.9349370199999996</v>
      </c>
      <c r="I25" s="260">
        <v>-16.492498999999999</v>
      </c>
      <c r="J25" s="260">
        <v>-24.954310020000001</v>
      </c>
      <c r="K25" s="260"/>
    </row>
    <row r="26" spans="2:13" customFormat="1" ht="11.25" customHeight="1">
      <c r="B26" s="120" t="s">
        <v>2310</v>
      </c>
      <c r="C26" s="1028"/>
      <c r="D26" s="260"/>
      <c r="E26" s="260"/>
      <c r="F26" s="1640"/>
      <c r="G26" s="1640"/>
      <c r="H26" s="951"/>
      <c r="I26" s="260"/>
      <c r="J26" s="260"/>
      <c r="K26" s="260"/>
    </row>
    <row r="27" spans="2:13" customFormat="1" ht="11.25" customHeight="1">
      <c r="B27" s="1027" t="s">
        <v>2311</v>
      </c>
      <c r="C27" s="1029"/>
      <c r="D27" s="691"/>
      <c r="E27" s="691"/>
      <c r="F27" s="1641">
        <v>39860.271641229694</v>
      </c>
      <c r="G27" s="1641">
        <v>39765.804803911218</v>
      </c>
      <c r="H27" s="955">
        <v>39854.044052820238</v>
      </c>
      <c r="I27" s="775">
        <v>37323.338580383672</v>
      </c>
      <c r="J27" s="775">
        <v>37293.585351645183</v>
      </c>
      <c r="K27" s="260"/>
    </row>
    <row r="28" spans="2:13" customFormat="1" ht="11.25" customHeight="1">
      <c r="B28" s="1112" t="s">
        <v>457</v>
      </c>
      <c r="C28" s="1113"/>
      <c r="D28" s="1114"/>
      <c r="E28" s="1114"/>
      <c r="F28" s="2235">
        <v>3500</v>
      </c>
      <c r="G28" s="1641"/>
      <c r="H28" s="955"/>
      <c r="I28" s="955"/>
      <c r="J28" s="955"/>
      <c r="K28" s="951"/>
    </row>
    <row r="29" spans="2:13" customFormat="1" ht="11.25" customHeight="1">
      <c r="B29" s="1112" t="s">
        <v>468</v>
      </c>
      <c r="C29" s="1113"/>
      <c r="D29" s="1114"/>
      <c r="E29" s="1114"/>
      <c r="F29" s="1641">
        <v>43360.271641229694</v>
      </c>
      <c r="G29" s="1641">
        <v>39765.804803911218</v>
      </c>
      <c r="H29" s="955">
        <v>39854.044052820238</v>
      </c>
      <c r="I29" s="955">
        <v>37323.338580383672</v>
      </c>
      <c r="J29" s="955">
        <v>37293.585351645183</v>
      </c>
      <c r="K29" s="951"/>
    </row>
    <row r="30" spans="2:13" customFormat="1" ht="11.25" customHeight="1">
      <c r="B30" s="1027" t="s">
        <v>469</v>
      </c>
      <c r="C30" s="1029"/>
      <c r="D30" s="691"/>
      <c r="E30" s="691"/>
      <c r="F30" s="1641">
        <v>4500</v>
      </c>
      <c r="G30" s="1641">
        <v>4500</v>
      </c>
      <c r="H30" s="955">
        <v>4500</v>
      </c>
      <c r="I30" s="775">
        <v>4500</v>
      </c>
      <c r="J30" s="775">
        <v>4500</v>
      </c>
      <c r="K30" s="260"/>
    </row>
    <row r="31" spans="2:13" customFormat="1" ht="11.25" customHeight="1">
      <c r="B31" s="1027" t="s">
        <v>31</v>
      </c>
      <c r="C31" s="1028"/>
      <c r="D31" s="260"/>
      <c r="E31" s="260"/>
      <c r="F31" s="1638">
        <v>47860.271641229694</v>
      </c>
      <c r="G31" s="1638">
        <v>44265.804803911218</v>
      </c>
      <c r="H31" s="956">
        <v>44354.044052820238</v>
      </c>
      <c r="I31" s="776">
        <v>41823.338580383672</v>
      </c>
      <c r="J31" s="776">
        <v>41793.585351645183</v>
      </c>
      <c r="K31" s="260"/>
    </row>
    <row r="32" spans="2:13" customFormat="1" ht="11.25" customHeight="1">
      <c r="B32" s="1027" t="s">
        <v>392</v>
      </c>
      <c r="C32" s="1029"/>
      <c r="D32" s="691"/>
      <c r="E32" s="691"/>
      <c r="F32" s="1639">
        <v>187113.42866305102</v>
      </c>
      <c r="G32" s="1641">
        <v>193636.73758963344</v>
      </c>
      <c r="H32" s="955">
        <v>196295.07609991881</v>
      </c>
      <c r="I32" s="775">
        <v>199017.865968</v>
      </c>
      <c r="J32" s="775">
        <v>188071.64272699997</v>
      </c>
      <c r="K32" s="260"/>
    </row>
    <row r="33" spans="2:13" customFormat="1" ht="11.25" customHeight="1">
      <c r="B33" s="1027" t="s">
        <v>470</v>
      </c>
      <c r="C33" s="1029"/>
      <c r="D33" s="691"/>
      <c r="E33" s="691"/>
      <c r="F33" s="1641">
        <v>14969.074293044081</v>
      </c>
      <c r="G33" s="1641">
        <v>15490.939007170675</v>
      </c>
      <c r="H33" s="955">
        <v>15703.606087993505</v>
      </c>
      <c r="I33" s="955">
        <v>15921.42927744</v>
      </c>
      <c r="J33" s="775">
        <v>15045.731418159998</v>
      </c>
      <c r="K33" s="260"/>
    </row>
    <row r="34" spans="2:13" customFormat="1" ht="11.25" customHeight="1">
      <c r="B34" s="1027" t="s">
        <v>2312</v>
      </c>
      <c r="C34" s="1030"/>
      <c r="D34" s="262"/>
      <c r="E34" s="262"/>
      <c r="F34" s="1642">
        <v>21.302731677804392</v>
      </c>
      <c r="G34" s="1642">
        <v>20.536291459415771</v>
      </c>
      <c r="H34" s="777">
        <v>20.303129780256736</v>
      </c>
      <c r="I34" s="778">
        <v>18.753762833727137</v>
      </c>
      <c r="J34" s="778">
        <v>19.829456908492901</v>
      </c>
      <c r="K34" s="1494"/>
    </row>
    <row r="35" spans="2:13" customFormat="1" ht="11.25" customHeight="1">
      <c r="B35" s="1031" t="s">
        <v>2313</v>
      </c>
      <c r="C35" s="1030"/>
      <c r="D35" s="262"/>
      <c r="E35" s="262"/>
      <c r="F35" s="1642">
        <v>23.173254827857246</v>
      </c>
      <c r="G35" s="1642">
        <v>20.536291459415771</v>
      </c>
      <c r="H35" s="777">
        <v>20.303129780256736</v>
      </c>
      <c r="I35" s="777">
        <v>18.753762833727137</v>
      </c>
      <c r="J35" s="777">
        <v>19.829456908492901</v>
      </c>
      <c r="K35" s="1494"/>
    </row>
    <row r="36" spans="2:13" customFormat="1" ht="11.25" customHeight="1">
      <c r="B36" s="1477" t="s">
        <v>2314</v>
      </c>
      <c r="C36" s="1368"/>
      <c r="D36" s="1478"/>
      <c r="E36" s="1478"/>
      <c r="F36" s="1643">
        <v>25.578213163639486</v>
      </c>
      <c r="G36" s="1643">
        <v>22.860230633363571</v>
      </c>
      <c r="H36" s="1479">
        <v>22.595596860638008</v>
      </c>
      <c r="I36" s="1479">
        <v>21.014866367378509</v>
      </c>
      <c r="J36" s="1479">
        <v>22.22216212165047</v>
      </c>
      <c r="K36" s="262"/>
    </row>
    <row r="37" spans="2:13" customFormat="1" ht="11.25" customHeight="1">
      <c r="B37" s="258"/>
      <c r="C37" s="262"/>
      <c r="D37" s="262"/>
      <c r="E37" s="262"/>
      <c r="F37" s="777"/>
      <c r="G37" s="777"/>
      <c r="H37" s="777"/>
      <c r="I37" s="262"/>
    </row>
    <row r="38" spans="2:13" customFormat="1" ht="11.25" customHeight="1">
      <c r="B38" s="240"/>
      <c r="C38" s="240"/>
      <c r="D38" s="240"/>
      <c r="E38" s="240"/>
      <c r="F38" s="240"/>
      <c r="G38" s="240"/>
      <c r="H38" s="240"/>
    </row>
    <row r="39" spans="2:13" ht="15.75" customHeight="1">
      <c r="B39" s="969" t="s">
        <v>2315</v>
      </c>
      <c r="C39" s="6"/>
      <c r="D39" s="6"/>
      <c r="E39" s="6"/>
      <c r="F39" s="6"/>
      <c r="G39" s="6"/>
      <c r="H39" s="6"/>
      <c r="I39" s="6"/>
      <c r="J39" s="6"/>
      <c r="K39" s="6"/>
      <c r="L39" s="6"/>
      <c r="M39" s="6"/>
    </row>
    <row r="40" spans="2:13" ht="11.25" customHeight="1">
      <c r="B40" s="14"/>
      <c r="C40" s="6"/>
      <c r="D40" s="6"/>
      <c r="E40" s="6"/>
      <c r="F40" s="6"/>
      <c r="G40" s="6"/>
      <c r="H40" s="6"/>
      <c r="I40" s="6"/>
      <c r="J40" s="6"/>
      <c r="K40" s="6"/>
      <c r="L40" s="6"/>
      <c r="M40" s="6"/>
    </row>
    <row r="41" spans="2:13" ht="11.25" customHeight="1">
      <c r="B41" s="2692" t="s">
        <v>286</v>
      </c>
      <c r="C41" s="2692"/>
      <c r="D41" s="243"/>
      <c r="E41" s="243"/>
      <c r="F41" s="1188" t="s">
        <v>501</v>
      </c>
      <c r="G41" s="1188" t="s">
        <v>294</v>
      </c>
      <c r="H41" s="1188" t="s">
        <v>501</v>
      </c>
      <c r="I41" s="1188" t="s">
        <v>294</v>
      </c>
      <c r="J41" s="1188" t="s">
        <v>296</v>
      </c>
    </row>
    <row r="42" spans="2:13" ht="11.25" customHeight="1">
      <c r="B42" s="2692"/>
      <c r="C42" s="2692"/>
      <c r="D42" s="1343"/>
      <c r="E42" s="1343"/>
      <c r="F42" s="1320" t="s">
        <v>2662</v>
      </c>
      <c r="G42" s="1310" t="s">
        <v>2663</v>
      </c>
      <c r="H42" s="1637" t="s">
        <v>2469</v>
      </c>
      <c r="I42" s="1644" t="s">
        <v>2465</v>
      </c>
      <c r="J42" s="1637" t="s">
        <v>27</v>
      </c>
    </row>
    <row r="43" spans="2:13" ht="11.25" customHeight="1">
      <c r="B43" s="2397" t="s">
        <v>502</v>
      </c>
      <c r="C43" s="2397"/>
      <c r="D43" s="132"/>
      <c r="E43" s="280"/>
      <c r="F43" s="132"/>
      <c r="G43" s="132"/>
      <c r="H43" s="132"/>
      <c r="I43" s="132"/>
      <c r="J43" s="132"/>
    </row>
    <row r="44" spans="2:13" ht="11.25" customHeight="1">
      <c r="B44" s="133">
        <v>1</v>
      </c>
      <c r="C44" s="239" t="s">
        <v>503</v>
      </c>
      <c r="D44" s="239"/>
      <c r="E44" s="239"/>
      <c r="F44" s="1773">
        <v>39860.271641229694</v>
      </c>
      <c r="G44" s="1651">
        <v>39766.026920999997</v>
      </c>
      <c r="H44" s="54">
        <v>39854.044052820238</v>
      </c>
      <c r="I44" s="54">
        <v>37323.338581000004</v>
      </c>
      <c r="J44" s="54">
        <v>37294.796095999998</v>
      </c>
      <c r="M44" s="32"/>
    </row>
    <row r="45" spans="2:13" ht="11.25" customHeight="1">
      <c r="B45" s="133">
        <v>2</v>
      </c>
      <c r="C45" s="239" t="s">
        <v>504</v>
      </c>
      <c r="D45" s="239"/>
      <c r="E45" s="239"/>
      <c r="F45" s="135">
        <v>43360.271641229694</v>
      </c>
      <c r="G45" s="1651">
        <v>39766.026920999997</v>
      </c>
      <c r="H45" s="54">
        <v>39854.044052820238</v>
      </c>
      <c r="I45" s="54">
        <v>37323.338581000004</v>
      </c>
      <c r="J45" s="54">
        <v>37294.796095999998</v>
      </c>
      <c r="M45" s="32"/>
    </row>
    <row r="46" spans="2:13" ht="11.25" customHeight="1">
      <c r="B46" s="133">
        <v>3</v>
      </c>
      <c r="C46" s="239" t="s">
        <v>505</v>
      </c>
      <c r="D46" s="239"/>
      <c r="E46" s="239"/>
      <c r="F46" s="135">
        <v>47860.271641229694</v>
      </c>
      <c r="G46" s="1651">
        <v>44266.026920999997</v>
      </c>
      <c r="H46" s="54">
        <v>44354.044052820238</v>
      </c>
      <c r="I46" s="54">
        <v>41823.338580383672</v>
      </c>
      <c r="J46" s="54">
        <v>41793.585351645183</v>
      </c>
    </row>
    <row r="47" spans="2:13" ht="11.25" customHeight="1">
      <c r="B47" s="2400" t="s">
        <v>506</v>
      </c>
      <c r="C47" s="2400"/>
      <c r="D47" s="132"/>
      <c r="E47" s="280"/>
      <c r="F47" s="296"/>
      <c r="G47" s="296"/>
      <c r="H47" s="1649"/>
      <c r="I47" s="1650"/>
      <c r="J47" s="1649"/>
    </row>
    <row r="48" spans="2:13" ht="11.25" customHeight="1">
      <c r="B48" s="133">
        <v>4</v>
      </c>
      <c r="C48" s="239" t="s">
        <v>392</v>
      </c>
      <c r="D48" s="239"/>
      <c r="E48" s="239"/>
      <c r="F48" s="54">
        <v>187113.428663</v>
      </c>
      <c r="G48" s="54">
        <v>193636.73759500001</v>
      </c>
      <c r="H48" s="54">
        <v>196295.07609991881</v>
      </c>
      <c r="I48" s="54">
        <v>199017.865968</v>
      </c>
      <c r="J48" s="54">
        <v>188071.681576</v>
      </c>
      <c r="L48" s="507"/>
      <c r="M48" s="193"/>
    </row>
    <row r="49" spans="2:13" ht="11.25" customHeight="1">
      <c r="B49" s="133" t="s">
        <v>478</v>
      </c>
      <c r="C49" s="239" t="s">
        <v>2686</v>
      </c>
      <c r="D49" s="239"/>
      <c r="E49" s="239"/>
      <c r="F49" s="54">
        <v>187113.428663</v>
      </c>
      <c r="G49" s="54"/>
      <c r="H49" s="54"/>
      <c r="I49" s="54"/>
      <c r="J49" s="54"/>
      <c r="L49" s="507"/>
      <c r="M49" s="193"/>
    </row>
    <row r="50" spans="2:13" ht="11.25" customHeight="1">
      <c r="B50" s="134"/>
      <c r="C50" s="132" t="s">
        <v>507</v>
      </c>
      <c r="D50" s="132"/>
      <c r="E50" s="132"/>
      <c r="F50" s="296"/>
      <c r="G50" s="296"/>
      <c r="H50" s="296"/>
      <c r="I50" s="296"/>
      <c r="J50" s="296"/>
      <c r="K50" s="32"/>
      <c r="L50" s="32"/>
      <c r="M50" s="32"/>
    </row>
    <row r="51" spans="2:13" ht="11.25" customHeight="1">
      <c r="B51" s="133">
        <v>5</v>
      </c>
      <c r="C51" s="239" t="s">
        <v>508</v>
      </c>
      <c r="D51" s="239"/>
      <c r="E51" s="239"/>
      <c r="F51" s="297">
        <v>21.302731677804392</v>
      </c>
      <c r="G51" s="297">
        <v>20.5364061669808</v>
      </c>
      <c r="H51" s="297">
        <v>20.303129780256736</v>
      </c>
      <c r="I51" s="297">
        <v>18.753762834036824</v>
      </c>
      <c r="J51" s="297">
        <v>19.8300965799198</v>
      </c>
      <c r="L51" s="527"/>
      <c r="M51" s="527"/>
    </row>
    <row r="52" spans="2:13" ht="11.25" customHeight="1">
      <c r="B52" s="133" t="s">
        <v>2687</v>
      </c>
      <c r="C52" s="239" t="s">
        <v>2690</v>
      </c>
      <c r="D52" s="239"/>
      <c r="E52" s="239"/>
      <c r="F52" s="297"/>
      <c r="G52" s="297"/>
      <c r="H52" s="297"/>
      <c r="I52" s="297"/>
      <c r="J52" s="297"/>
      <c r="L52" s="527"/>
      <c r="M52" s="527"/>
    </row>
    <row r="53" spans="2:13" ht="11.25" customHeight="1">
      <c r="B53" s="133">
        <v>6</v>
      </c>
      <c r="C53" s="239" t="s">
        <v>509</v>
      </c>
      <c r="D53" s="239"/>
      <c r="E53" s="239"/>
      <c r="F53" s="297">
        <v>23.173254827857246</v>
      </c>
      <c r="G53" s="297">
        <v>20.5364061669808</v>
      </c>
      <c r="H53" s="297">
        <v>20.303129780256736</v>
      </c>
      <c r="I53" s="297">
        <v>18.753762834036824</v>
      </c>
      <c r="J53" s="297">
        <v>19.8300965799198</v>
      </c>
    </row>
    <row r="54" spans="2:13" ht="11.25" customHeight="1">
      <c r="B54" s="133" t="s">
        <v>2688</v>
      </c>
      <c r="C54" s="239" t="s">
        <v>2689</v>
      </c>
      <c r="D54" s="239"/>
      <c r="E54" s="239"/>
      <c r="F54" s="297"/>
      <c r="G54" s="297"/>
      <c r="H54" s="297"/>
      <c r="I54" s="297"/>
      <c r="J54" s="297"/>
    </row>
    <row r="55" spans="2:13" ht="11.25" customHeight="1">
      <c r="B55" s="133">
        <v>7</v>
      </c>
      <c r="C55" s="239" t="s">
        <v>510</v>
      </c>
      <c r="D55" s="239"/>
      <c r="E55" s="239"/>
      <c r="F55" s="297">
        <v>25.578213164058099</v>
      </c>
      <c r="G55" s="297">
        <v>22.8603453408642</v>
      </c>
      <c r="H55" s="297">
        <v>22.595596860638008</v>
      </c>
      <c r="I55" s="297">
        <v>21.014866367378509</v>
      </c>
      <c r="J55" s="297">
        <v>22.2228012988285</v>
      </c>
      <c r="L55" s="507"/>
      <c r="M55" s="193"/>
    </row>
    <row r="56" spans="2:13" ht="11.25" customHeight="1">
      <c r="B56" s="133" t="s">
        <v>514</v>
      </c>
      <c r="C56" s="239" t="s">
        <v>2691</v>
      </c>
      <c r="D56" s="239"/>
      <c r="E56" s="239"/>
      <c r="F56" s="297"/>
      <c r="G56" s="297"/>
      <c r="H56" s="297"/>
      <c r="I56" s="297"/>
      <c r="J56" s="297"/>
      <c r="L56" s="507"/>
      <c r="M56" s="193"/>
    </row>
    <row r="57" spans="2:13" ht="11.25" customHeight="1">
      <c r="B57" s="280" t="s">
        <v>511</v>
      </c>
      <c r="C57" s="280"/>
      <c r="D57" s="280"/>
      <c r="E57" s="280"/>
      <c r="F57" s="280"/>
      <c r="G57" s="280"/>
      <c r="H57" s="280"/>
      <c r="I57" s="280"/>
      <c r="J57" s="280"/>
      <c r="L57" s="193"/>
      <c r="M57" s="193"/>
    </row>
    <row r="58" spans="2:13" ht="11.25" customHeight="1">
      <c r="B58" s="562" t="s">
        <v>516</v>
      </c>
      <c r="C58" s="239" t="s">
        <v>2316</v>
      </c>
      <c r="D58" s="239"/>
      <c r="E58" s="239"/>
      <c r="F58" s="297">
        <v>0.3</v>
      </c>
      <c r="G58" s="297">
        <v>0.3</v>
      </c>
      <c r="H58" s="297">
        <v>0.3</v>
      </c>
      <c r="I58" s="297">
        <v>0.3</v>
      </c>
      <c r="J58" s="297">
        <v>0.3</v>
      </c>
      <c r="K58" s="3"/>
      <c r="L58" s="124"/>
      <c r="M58" s="505"/>
    </row>
    <row r="59" spans="2:13" ht="11.25" customHeight="1">
      <c r="B59" s="562" t="s">
        <v>2692</v>
      </c>
      <c r="C59" s="288" t="s">
        <v>2696</v>
      </c>
      <c r="D59" s="239"/>
      <c r="E59" s="239"/>
      <c r="F59" s="297">
        <v>0</v>
      </c>
      <c r="G59" s="297"/>
      <c r="H59" s="297"/>
      <c r="I59" s="297"/>
      <c r="J59" s="297"/>
      <c r="K59" s="3"/>
      <c r="L59" s="124"/>
      <c r="M59" s="505"/>
    </row>
    <row r="60" spans="2:13" ht="11.25" customHeight="1">
      <c r="B60" s="562" t="s">
        <v>2693</v>
      </c>
      <c r="C60" s="288" t="s">
        <v>2697</v>
      </c>
      <c r="D60" s="239"/>
      <c r="E60" s="239"/>
      <c r="F60" s="297">
        <v>0</v>
      </c>
      <c r="G60" s="297"/>
      <c r="H60" s="297"/>
      <c r="I60" s="297"/>
      <c r="J60" s="297"/>
      <c r="K60" s="3"/>
      <c r="L60" s="124"/>
      <c r="M60" s="505"/>
    </row>
    <row r="61" spans="2:13" ht="11.25" customHeight="1">
      <c r="B61" s="562" t="s">
        <v>2694</v>
      </c>
      <c r="C61" s="239" t="s">
        <v>517</v>
      </c>
      <c r="D61" s="239"/>
      <c r="E61" s="239"/>
      <c r="F61" s="2287">
        <v>8.3000000000000007</v>
      </c>
      <c r="G61" s="297">
        <v>8.3000000000000007</v>
      </c>
      <c r="H61" s="297">
        <v>8.3000000000000007</v>
      </c>
      <c r="I61" s="297">
        <v>8.3000000000000007</v>
      </c>
      <c r="J61" s="297">
        <v>8.3000000000000007</v>
      </c>
      <c r="K61" s="3"/>
      <c r="L61" s="124"/>
      <c r="M61" s="505"/>
    </row>
    <row r="62" spans="2:13" ht="11.25" customHeight="1">
      <c r="B62" s="2400" t="s">
        <v>518</v>
      </c>
      <c r="C62" s="2400"/>
      <c r="D62" s="2400"/>
      <c r="E62" s="280"/>
      <c r="F62" s="219"/>
      <c r="G62" s="219"/>
      <c r="H62" s="219"/>
      <c r="I62" s="219"/>
      <c r="J62" s="219"/>
      <c r="K62" s="3"/>
      <c r="L62" s="124"/>
      <c r="M62" s="505"/>
    </row>
    <row r="63" spans="2:13" ht="11.25" customHeight="1">
      <c r="B63" s="133">
        <v>8</v>
      </c>
      <c r="C63" s="239" t="s">
        <v>519</v>
      </c>
      <c r="D63" s="239"/>
      <c r="E63" s="239"/>
      <c r="F63" s="297">
        <v>2.5</v>
      </c>
      <c r="G63" s="297">
        <v>2.4999999997873199</v>
      </c>
      <c r="H63" s="297">
        <v>2.4999999997873199</v>
      </c>
      <c r="I63" s="297">
        <v>2.4999999997873199</v>
      </c>
      <c r="J63" s="297">
        <v>2.4999999997873199</v>
      </c>
      <c r="L63" s="193"/>
    </row>
    <row r="64" spans="2:13" ht="11.25" customHeight="1">
      <c r="B64" s="301" t="s">
        <v>484</v>
      </c>
      <c r="C64" s="2420" t="s">
        <v>520</v>
      </c>
      <c r="D64" s="2420"/>
      <c r="E64" s="2420"/>
      <c r="F64" s="297">
        <v>0</v>
      </c>
      <c r="G64" s="297"/>
      <c r="H64" s="1647"/>
      <c r="I64" s="1648"/>
      <c r="J64" s="1647"/>
      <c r="L64" s="193"/>
      <c r="M64" s="32"/>
    </row>
    <row r="65" spans="2:15" ht="11.25" customHeight="1">
      <c r="B65" s="301">
        <v>9</v>
      </c>
      <c r="C65" s="230" t="s">
        <v>521</v>
      </c>
      <c r="D65" s="230"/>
      <c r="E65" s="230"/>
      <c r="F65" s="2286">
        <v>2.5</v>
      </c>
      <c r="G65" s="297">
        <v>2.4999999997873199</v>
      </c>
      <c r="H65" s="1647">
        <v>2.4999999997873199</v>
      </c>
      <c r="I65" s="1646">
        <v>2.4999999997873199</v>
      </c>
      <c r="J65" s="1647">
        <v>2.4999999997873199</v>
      </c>
      <c r="L65" s="193"/>
      <c r="M65" s="32"/>
    </row>
    <row r="66" spans="2:15" ht="11.25" customHeight="1">
      <c r="B66" s="301" t="s">
        <v>522</v>
      </c>
      <c r="C66" s="230" t="s">
        <v>523</v>
      </c>
      <c r="D66" s="230"/>
      <c r="E66" s="230"/>
      <c r="F66" s="297">
        <v>4.5</v>
      </c>
      <c r="G66" s="297">
        <v>4.5000000000425402</v>
      </c>
      <c r="H66" s="1647">
        <v>4.5000000000425402</v>
      </c>
      <c r="I66" s="1646">
        <v>4.5000000000425402</v>
      </c>
      <c r="J66" s="1647">
        <v>4.5000000000425402</v>
      </c>
      <c r="L66" s="193"/>
      <c r="M66" s="32"/>
    </row>
    <row r="67" spans="2:15" ht="11.25" customHeight="1">
      <c r="B67" s="301">
        <v>10</v>
      </c>
      <c r="C67" s="230" t="s">
        <v>524</v>
      </c>
      <c r="D67" s="230"/>
      <c r="E67" s="230"/>
      <c r="F67" s="297">
        <v>0</v>
      </c>
      <c r="G67" s="297"/>
      <c r="H67" s="1647"/>
      <c r="I67" s="1646"/>
      <c r="J67" s="1647"/>
      <c r="L67" s="193"/>
    </row>
    <row r="68" spans="2:15" ht="11.25" customHeight="1">
      <c r="B68" s="301" t="s">
        <v>525</v>
      </c>
      <c r="C68" s="230" t="s">
        <v>526</v>
      </c>
      <c r="D68" s="230"/>
      <c r="E68" s="230"/>
      <c r="F68" s="299">
        <v>2</v>
      </c>
      <c r="G68" s="297">
        <v>2.0000000002552198</v>
      </c>
      <c r="H68" s="1647">
        <v>2.0000000002552198</v>
      </c>
      <c r="I68" s="1646">
        <v>2.0000000002552198</v>
      </c>
      <c r="J68" s="1647">
        <v>2.0000000002552198</v>
      </c>
      <c r="L68" s="193"/>
      <c r="M68" s="32"/>
    </row>
    <row r="69" spans="2:15" ht="11.25" customHeight="1">
      <c r="B69" s="301">
        <v>11</v>
      </c>
      <c r="C69" s="230" t="s">
        <v>527</v>
      </c>
      <c r="D69" s="230"/>
      <c r="E69" s="230"/>
      <c r="F69" s="1774">
        <v>11.5</v>
      </c>
      <c r="G69" s="297">
        <v>11.499999999872401</v>
      </c>
      <c r="H69" s="1647">
        <v>11.499999999872401</v>
      </c>
      <c r="I69" s="1646">
        <v>11.499999999872401</v>
      </c>
      <c r="J69" s="1647">
        <v>11.499999999872401</v>
      </c>
      <c r="L69" s="193"/>
      <c r="M69" s="32"/>
    </row>
    <row r="70" spans="2:15" ht="11.25" customHeight="1">
      <c r="B70" s="301" t="s">
        <v>528</v>
      </c>
      <c r="C70" s="230" t="s">
        <v>529</v>
      </c>
      <c r="D70" s="230"/>
      <c r="E70" s="230"/>
      <c r="F70" s="2188">
        <v>19.8</v>
      </c>
      <c r="G70" s="299">
        <v>19.8</v>
      </c>
      <c r="H70" s="299">
        <v>19.8</v>
      </c>
      <c r="I70" s="299">
        <v>19.8</v>
      </c>
      <c r="J70" s="299">
        <v>19.8</v>
      </c>
      <c r="K70" s="3"/>
      <c r="L70" s="193"/>
      <c r="M70" s="32"/>
    </row>
    <row r="71" spans="2:15" ht="11.25" customHeight="1">
      <c r="B71" s="133">
        <v>12</v>
      </c>
      <c r="C71" s="239" t="s">
        <v>530</v>
      </c>
      <c r="D71" s="239"/>
      <c r="E71" s="239"/>
      <c r="F71" s="299">
        <v>16.802731678221878</v>
      </c>
      <c r="G71" s="299">
        <v>14.5364061669808</v>
      </c>
      <c r="H71" s="299">
        <v>14.303177034820299</v>
      </c>
      <c r="I71" s="299">
        <v>12.753762800000001</v>
      </c>
      <c r="J71" s="299">
        <v>12.288131316623</v>
      </c>
      <c r="K71" s="50"/>
      <c r="L71" s="193"/>
    </row>
    <row r="72" spans="2:15" ht="11.25" customHeight="1">
      <c r="B72" s="2400" t="s">
        <v>153</v>
      </c>
      <c r="C72" s="2400"/>
      <c r="D72" s="132"/>
      <c r="E72" s="280"/>
      <c r="F72" s="132"/>
      <c r="G72" s="132"/>
      <c r="H72" s="132"/>
      <c r="I72" s="132"/>
      <c r="J72" s="132"/>
      <c r="L72" s="193"/>
    </row>
    <row r="73" spans="2:15" ht="11.25" customHeight="1">
      <c r="B73" s="133">
        <v>13</v>
      </c>
      <c r="C73" s="239" t="s">
        <v>531</v>
      </c>
      <c r="D73" s="239"/>
      <c r="E73" s="239"/>
      <c r="F73" s="135">
        <f>911378705.04005/1000</f>
        <v>911378.70504004997</v>
      </c>
      <c r="G73" s="135">
        <v>823341.44114336453</v>
      </c>
      <c r="H73" s="135">
        <v>832596.88653440704</v>
      </c>
      <c r="I73" s="135">
        <v>844238.59680320951</v>
      </c>
      <c r="J73" s="135">
        <v>784500.29337800003</v>
      </c>
      <c r="L73"/>
    </row>
    <row r="74" spans="2:15" ht="11.25" customHeight="1">
      <c r="B74" s="133">
        <v>14</v>
      </c>
      <c r="C74" s="239" t="s">
        <v>532</v>
      </c>
      <c r="D74" s="239"/>
      <c r="E74" s="239"/>
      <c r="F74" s="299">
        <v>4.7576568775901187</v>
      </c>
      <c r="G74" s="299">
        <v>4.982914035875365</v>
      </c>
      <c r="H74" s="299">
        <v>4.7867154798894687</v>
      </c>
      <c r="I74" s="1646">
        <v>4.4210000000000003</v>
      </c>
      <c r="J74" s="297">
        <v>4.7539556595207104</v>
      </c>
      <c r="K74" s="1123"/>
      <c r="L74" s="1123"/>
      <c r="M74" s="1123"/>
      <c r="N74" s="1123"/>
      <c r="O74" s="1123"/>
    </row>
    <row r="75" spans="2:15" ht="11.25" customHeight="1">
      <c r="B75" s="2400" t="s">
        <v>533</v>
      </c>
      <c r="C75" s="2400"/>
      <c r="D75" s="2400"/>
      <c r="E75" s="2400"/>
      <c r="F75" s="2400"/>
      <c r="G75" s="2400"/>
      <c r="H75" s="2400"/>
      <c r="I75" s="2400"/>
      <c r="J75" s="2400"/>
      <c r="K75" s="1123"/>
      <c r="L75" s="1123"/>
      <c r="M75" s="1123"/>
      <c r="N75" s="1123"/>
      <c r="O75" s="1123"/>
    </row>
    <row r="76" spans="2:15" ht="11.25" customHeight="1">
      <c r="B76" s="133" t="s">
        <v>534</v>
      </c>
      <c r="C76" s="239" t="s">
        <v>535</v>
      </c>
      <c r="D76" s="239"/>
      <c r="E76" s="239"/>
      <c r="F76" s="299"/>
      <c r="G76" s="299"/>
      <c r="H76" s="299"/>
      <c r="I76" s="1646"/>
      <c r="J76" s="297"/>
      <c r="K76" s="1123"/>
      <c r="L76" s="1123"/>
      <c r="M76" s="1123"/>
      <c r="N76" s="1123"/>
      <c r="O76" s="1123"/>
    </row>
    <row r="77" spans="2:15" ht="11.25" customHeight="1">
      <c r="B77" s="133" t="s">
        <v>536</v>
      </c>
      <c r="C77" s="895" t="s">
        <v>515</v>
      </c>
      <c r="D77" s="239"/>
      <c r="E77" s="239"/>
      <c r="F77" s="299"/>
      <c r="G77" s="299"/>
      <c r="H77" s="299"/>
      <c r="I77" s="1646"/>
      <c r="J77" s="297"/>
      <c r="K77" s="1123"/>
      <c r="L77" s="1123"/>
      <c r="M77" s="1123"/>
      <c r="N77" s="1123"/>
      <c r="O77" s="1123"/>
    </row>
    <row r="78" spans="2:15" ht="11.25" customHeight="1">
      <c r="B78" s="133" t="s">
        <v>537</v>
      </c>
      <c r="C78" s="239" t="s">
        <v>538</v>
      </c>
      <c r="D78" s="239"/>
      <c r="E78" s="239"/>
      <c r="F78" s="299"/>
      <c r="G78" s="299"/>
      <c r="H78" s="299"/>
      <c r="I78" s="1646"/>
      <c r="J78" s="297"/>
      <c r="K78" s="1123"/>
      <c r="L78" s="1123"/>
      <c r="M78" s="1123"/>
      <c r="N78" s="1123"/>
      <c r="O78" s="1123"/>
    </row>
    <row r="79" spans="2:15" ht="11.25" customHeight="1">
      <c r="B79" s="2402" t="s">
        <v>539</v>
      </c>
      <c r="C79" s="2402"/>
      <c r="D79" s="2402"/>
      <c r="E79" s="2402"/>
      <c r="F79" s="2402"/>
      <c r="G79" s="2402"/>
      <c r="H79" s="2402"/>
      <c r="I79" s="2402"/>
      <c r="J79" s="2234"/>
      <c r="K79" s="1123"/>
      <c r="L79" s="1123"/>
      <c r="M79" s="1123"/>
      <c r="N79" s="1123"/>
      <c r="O79" s="1123"/>
    </row>
    <row r="80" spans="2:15" ht="11.25" customHeight="1">
      <c r="B80" s="133" t="s">
        <v>540</v>
      </c>
      <c r="C80" s="239" t="s">
        <v>541</v>
      </c>
      <c r="D80" s="239"/>
      <c r="E80" s="239"/>
      <c r="F80" s="299"/>
      <c r="G80" s="299"/>
      <c r="H80" s="299"/>
      <c r="I80" s="1646"/>
      <c r="J80" s="297"/>
      <c r="K80" s="1123"/>
      <c r="L80" s="1123"/>
      <c r="M80" s="1123"/>
      <c r="N80" s="1123"/>
      <c r="O80" s="1123"/>
    </row>
    <row r="81" spans="1:15" ht="11.25" customHeight="1">
      <c r="B81" s="133" t="s">
        <v>542</v>
      </c>
      <c r="C81" s="239" t="s">
        <v>543</v>
      </c>
      <c r="D81" s="239"/>
      <c r="E81" s="239"/>
      <c r="F81" s="299">
        <v>3</v>
      </c>
      <c r="G81" s="299">
        <v>3</v>
      </c>
      <c r="H81" s="299">
        <v>3</v>
      </c>
      <c r="I81" s="299">
        <v>3</v>
      </c>
      <c r="J81" s="299">
        <v>3</v>
      </c>
      <c r="K81" s="1123"/>
      <c r="L81" s="1123"/>
      <c r="M81" s="1123"/>
      <c r="N81" s="1123"/>
      <c r="O81" s="1123"/>
    </row>
    <row r="82" spans="1:15" ht="11.25" customHeight="1">
      <c r="B82" s="2400" t="s">
        <v>544</v>
      </c>
      <c r="C82" s="2400"/>
      <c r="D82" s="280"/>
      <c r="E82" s="280"/>
      <c r="F82" s="132"/>
      <c r="G82" s="132"/>
      <c r="H82" s="132"/>
      <c r="I82" s="132"/>
      <c r="J82" s="132"/>
    </row>
    <row r="83" spans="1:15" ht="11.25" customHeight="1">
      <c r="B83" s="133">
        <v>15</v>
      </c>
      <c r="C83" s="239" t="s">
        <v>545</v>
      </c>
      <c r="D83" s="239"/>
      <c r="E83" s="239"/>
      <c r="F83" s="135">
        <v>21522.625988250002</v>
      </c>
      <c r="G83" s="135">
        <v>16309.943574000001</v>
      </c>
      <c r="H83" s="135">
        <v>13727.2837871667</v>
      </c>
      <c r="I83" s="135">
        <v>12778.2424057714</v>
      </c>
      <c r="J83" s="135">
        <v>10994.1952877698</v>
      </c>
    </row>
    <row r="84" spans="1:15" ht="11.25" customHeight="1">
      <c r="B84" s="133" t="s">
        <v>546</v>
      </c>
      <c r="C84" s="239" t="s">
        <v>547</v>
      </c>
      <c r="D84" s="239"/>
      <c r="E84" s="239"/>
      <c r="F84" s="135">
        <v>22295.701155250001</v>
      </c>
      <c r="G84" s="135">
        <v>17347.698129416698</v>
      </c>
      <c r="H84" s="135">
        <v>14232.7107813333</v>
      </c>
      <c r="I84" s="135">
        <v>13636.022054929399</v>
      </c>
      <c r="J84" s="135">
        <v>11371.2570846908</v>
      </c>
    </row>
    <row r="85" spans="1:15" ht="11.25" customHeight="1">
      <c r="B85" s="133" t="s">
        <v>548</v>
      </c>
      <c r="C85" s="239" t="s">
        <v>549</v>
      </c>
      <c r="D85" s="239"/>
      <c r="E85" s="239"/>
      <c r="F85" s="135">
        <v>7778.7646629166666</v>
      </c>
      <c r="G85" s="135">
        <v>8786.0579309166696</v>
      </c>
      <c r="H85" s="135">
        <v>8392.2387328333298</v>
      </c>
      <c r="I85" s="135">
        <v>9320.9016893642802</v>
      </c>
      <c r="J85" s="135">
        <v>8923.9510816401689</v>
      </c>
    </row>
    <row r="86" spans="1:15" ht="11.25" customHeight="1">
      <c r="B86" s="133">
        <v>16</v>
      </c>
      <c r="C86" s="239" t="s">
        <v>550</v>
      </c>
      <c r="D86" s="239"/>
      <c r="E86" s="239"/>
      <c r="F86" s="135">
        <v>15116.993536808335</v>
      </c>
      <c r="G86" s="135">
        <v>9711.6297646166713</v>
      </c>
      <c r="H86" s="135">
        <v>6990.46161461667</v>
      </c>
      <c r="I86" s="135">
        <v>5684.8987027154399</v>
      </c>
      <c r="J86" s="135">
        <v>4409.8271884081096</v>
      </c>
    </row>
    <row r="87" spans="1:15" ht="11.25" customHeight="1">
      <c r="B87" s="133">
        <v>17</v>
      </c>
      <c r="C87" s="239" t="s">
        <v>551</v>
      </c>
      <c r="D87" s="239"/>
      <c r="E87" s="239"/>
      <c r="F87" s="913">
        <v>187.66</v>
      </c>
      <c r="G87" s="913">
        <v>239.64666666666702</v>
      </c>
      <c r="H87" s="913">
        <v>263.52416666666699</v>
      </c>
      <c r="I87" s="913">
        <v>280.81833333333299</v>
      </c>
      <c r="J87" s="1645">
        <v>290.13333333333298</v>
      </c>
    </row>
    <row r="88" spans="1:15" s="6" customFormat="1" ht="11.25" customHeight="1">
      <c r="A88" s="13"/>
      <c r="B88" s="2400" t="s">
        <v>167</v>
      </c>
      <c r="C88" s="2400"/>
      <c r="D88" s="132"/>
      <c r="E88" s="280"/>
      <c r="F88" s="132"/>
      <c r="G88" s="132"/>
      <c r="H88" s="132"/>
      <c r="I88" s="132"/>
      <c r="J88" s="132"/>
      <c r="K88" s="25"/>
      <c r="L88" s="25"/>
      <c r="M88" s="25"/>
    </row>
    <row r="89" spans="1:15" s="12" customFormat="1" ht="11.25" customHeight="1">
      <c r="A89" s="18"/>
      <c r="B89" s="136">
        <v>18</v>
      </c>
      <c r="C89" s="178" t="s">
        <v>552</v>
      </c>
      <c r="D89" s="178"/>
      <c r="E89" s="178"/>
      <c r="F89" s="135">
        <v>618275.05456065503</v>
      </c>
      <c r="G89" s="135">
        <v>586485.340077525</v>
      </c>
      <c r="H89" s="135">
        <v>602141.71012744494</v>
      </c>
      <c r="I89" s="135">
        <v>640607.81485019496</v>
      </c>
      <c r="J89" s="135">
        <v>584712.50043672498</v>
      </c>
      <c r="K89" s="25"/>
      <c r="L89" s="25"/>
      <c r="M89" s="25"/>
    </row>
    <row r="90" spans="1:15" s="12" customFormat="1" ht="11.25" customHeight="1">
      <c r="A90" s="15"/>
      <c r="B90" s="136">
        <v>19</v>
      </c>
      <c r="C90" s="178" t="s">
        <v>553</v>
      </c>
      <c r="D90" s="178"/>
      <c r="E90" s="178"/>
      <c r="F90" s="135">
        <v>569256.32651540742</v>
      </c>
      <c r="G90" s="135">
        <v>564187.885565573</v>
      </c>
      <c r="H90" s="135">
        <v>555401.6109509099</v>
      </c>
      <c r="I90" s="135">
        <v>564651.64409540745</v>
      </c>
      <c r="J90" s="135">
        <v>539782.59256661858</v>
      </c>
      <c r="K90" s="25"/>
      <c r="L90" s="25"/>
      <c r="M90" s="25"/>
    </row>
    <row r="91" spans="1:15" s="12" customFormat="1" ht="11.25" customHeight="1">
      <c r="A91" s="15"/>
      <c r="B91" s="1326">
        <v>20</v>
      </c>
      <c r="C91" s="1327" t="s">
        <v>554</v>
      </c>
      <c r="D91" s="1327"/>
      <c r="E91" s="1327"/>
      <c r="F91" s="1329">
        <v>108.61101155349581</v>
      </c>
      <c r="G91" s="1329">
        <v>103.95213280582935</v>
      </c>
      <c r="H91" s="1329">
        <v>108.41554980305345</v>
      </c>
      <c r="I91" s="1329">
        <v>113.4518639145153</v>
      </c>
      <c r="J91" s="1329">
        <v>108.32370448562794</v>
      </c>
      <c r="K91" s="25"/>
      <c r="L91" s="25"/>
      <c r="M91" s="25"/>
    </row>
    <row r="92" spans="1:15" s="12" customFormat="1" ht="11.25" customHeight="1">
      <c r="A92" s="15"/>
      <c r="B92" s="136"/>
      <c r="C92" s="178"/>
      <c r="D92" s="178"/>
      <c r="E92" s="178"/>
      <c r="F92" s="913"/>
      <c r="G92" s="913"/>
      <c r="H92" s="913"/>
      <c r="I92" s="25"/>
      <c r="J92" s="25"/>
      <c r="K92" s="25"/>
      <c r="L92" s="25"/>
      <c r="M92" s="25"/>
    </row>
    <row r="93" spans="1:15" s="12" customFormat="1" ht="11.25" customHeight="1">
      <c r="A93" s="15"/>
      <c r="B93" s="136"/>
      <c r="C93" s="178"/>
      <c r="D93" s="178"/>
      <c r="E93" s="178"/>
      <c r="F93" s="913"/>
      <c r="G93" s="913"/>
      <c r="H93" s="913"/>
      <c r="I93" s="25"/>
      <c r="J93" s="25"/>
      <c r="K93" s="25"/>
      <c r="L93" s="25"/>
      <c r="M93" s="25"/>
    </row>
    <row r="94" spans="1:15" ht="15.75" customHeight="1">
      <c r="B94" s="2444" t="s">
        <v>2317</v>
      </c>
      <c r="C94" s="2444"/>
      <c r="F94" s="32"/>
    </row>
    <row r="95" spans="1:15" ht="11.25" customHeight="1">
      <c r="B95" s="14"/>
    </row>
    <row r="96" spans="1:15" ht="11.25" customHeight="1">
      <c r="B96" s="2690"/>
      <c r="C96" s="2690"/>
      <c r="H96" s="2461" t="s">
        <v>470</v>
      </c>
    </row>
    <row r="97" spans="2:8" ht="11.25" customHeight="1">
      <c r="C97" s="243"/>
      <c r="D97" s="243"/>
      <c r="E97" s="243"/>
      <c r="F97" s="2391" t="s">
        <v>473</v>
      </c>
      <c r="G97" s="2391"/>
      <c r="H97" s="2461"/>
    </row>
    <row r="98" spans="2:8" ht="11.25" customHeight="1">
      <c r="B98" s="2504" t="s">
        <v>286</v>
      </c>
      <c r="C98" s="2504"/>
      <c r="D98" s="1360"/>
      <c r="E98" s="1360"/>
      <c r="F98" s="1480" t="s">
        <v>2662</v>
      </c>
      <c r="G98" s="1655" t="s">
        <v>2663</v>
      </c>
      <c r="H98" s="1480" t="s">
        <v>2662</v>
      </c>
    </row>
    <row r="99" spans="2:8" ht="11.25" customHeight="1">
      <c r="B99" s="285">
        <v>1</v>
      </c>
      <c r="C99" s="286" t="s">
        <v>2318</v>
      </c>
      <c r="D99" s="286"/>
      <c r="E99" s="286"/>
      <c r="F99" s="788">
        <v>176809.17988000001</v>
      </c>
      <c r="G99" s="788">
        <v>185726.38071100001</v>
      </c>
      <c r="H99" s="788">
        <f>8%*F99</f>
        <v>14144.734390400001</v>
      </c>
    </row>
    <row r="100" spans="2:8" ht="11.25" customHeight="1">
      <c r="B100" s="285">
        <v>2</v>
      </c>
      <c r="C100" s="288" t="s">
        <v>475</v>
      </c>
      <c r="D100" s="288"/>
      <c r="E100" s="288"/>
      <c r="F100" s="789">
        <v>9079.7533829999993</v>
      </c>
      <c r="G100" s="789">
        <v>13667.157014</v>
      </c>
      <c r="H100" s="54">
        <f t="shared" ref="H100:H110" si="0">8%*F100</f>
        <v>726.38027063999994</v>
      </c>
    </row>
    <row r="101" spans="2:8" ht="11.25" customHeight="1">
      <c r="B101" s="291">
        <v>5</v>
      </c>
      <c r="C101" s="290" t="s">
        <v>480</v>
      </c>
      <c r="D101" s="290"/>
      <c r="E101" s="290"/>
      <c r="F101" s="789">
        <v>151250.92601200001</v>
      </c>
      <c r="G101" s="789">
        <v>172059.22369700001</v>
      </c>
      <c r="H101" s="54">
        <f t="shared" si="0"/>
        <v>12100.074080960001</v>
      </c>
    </row>
    <row r="102" spans="2:8" ht="11.25" customHeight="1">
      <c r="B102" s="291">
        <v>6</v>
      </c>
      <c r="C102" s="292" t="s">
        <v>481</v>
      </c>
      <c r="D102" s="292"/>
      <c r="E102" s="292"/>
      <c r="F102" s="788">
        <v>996.08235000000002</v>
      </c>
      <c r="G102" s="788">
        <v>1075.012471</v>
      </c>
      <c r="H102" s="788">
        <f t="shared" si="0"/>
        <v>79.686588</v>
      </c>
    </row>
    <row r="103" spans="2:8" ht="11.25" customHeight="1">
      <c r="B103" s="291">
        <v>7</v>
      </c>
      <c r="C103" s="290" t="s">
        <v>482</v>
      </c>
      <c r="D103" s="290"/>
      <c r="E103" s="290"/>
      <c r="F103" s="54"/>
      <c r="G103" s="54"/>
      <c r="H103" s="54"/>
    </row>
    <row r="104" spans="2:8" ht="11.25" customHeight="1">
      <c r="B104" s="291">
        <v>8</v>
      </c>
      <c r="C104" s="290" t="s">
        <v>483</v>
      </c>
      <c r="D104" s="290"/>
      <c r="E104" s="290"/>
      <c r="F104" s="1504">
        <v>908.50905599999999</v>
      </c>
      <c r="G104" s="1653">
        <v>988.45015799999999</v>
      </c>
      <c r="H104" s="54">
        <f t="shared" si="0"/>
        <v>72.680724479999995</v>
      </c>
    </row>
    <row r="105" spans="2:8" ht="11.25" customHeight="1">
      <c r="B105" s="291">
        <v>9</v>
      </c>
      <c r="C105" s="290" t="s">
        <v>486</v>
      </c>
      <c r="D105" s="290"/>
      <c r="E105" s="290"/>
      <c r="F105" s="54">
        <v>87.573294000000004</v>
      </c>
      <c r="G105" s="54">
        <v>86.562313000000103</v>
      </c>
      <c r="H105" s="54">
        <f t="shared" si="0"/>
        <v>7.0058635200000001</v>
      </c>
    </row>
    <row r="106" spans="2:8" ht="11.25" customHeight="1">
      <c r="B106" s="291">
        <v>20</v>
      </c>
      <c r="C106" s="292" t="s">
        <v>494</v>
      </c>
      <c r="D106" s="292"/>
      <c r="E106" s="292"/>
      <c r="F106" s="788">
        <v>2077.677275</v>
      </c>
      <c r="G106" s="788">
        <v>1940.344413</v>
      </c>
      <c r="H106" s="788">
        <f t="shared" si="0"/>
        <v>166.21418199999999</v>
      </c>
    </row>
    <row r="107" spans="2:8" ht="11.25" customHeight="1">
      <c r="B107" s="285" t="s">
        <v>2677</v>
      </c>
      <c r="C107" s="288" t="s">
        <v>2678</v>
      </c>
      <c r="D107" s="288"/>
      <c r="E107" s="288"/>
      <c r="F107" s="789">
        <v>2077.677275</v>
      </c>
      <c r="G107" s="789">
        <v>1940.344413</v>
      </c>
      <c r="H107" s="54">
        <f t="shared" si="0"/>
        <v>166.21418199999999</v>
      </c>
    </row>
    <row r="108" spans="2:8" ht="11.25" customHeight="1">
      <c r="B108" s="285">
        <v>22</v>
      </c>
      <c r="C108" s="288" t="s">
        <v>2679</v>
      </c>
      <c r="D108" s="288"/>
      <c r="E108" s="288"/>
      <c r="F108" s="789"/>
      <c r="G108" s="789"/>
      <c r="H108" s="54"/>
    </row>
    <row r="109" spans="2:8" ht="11.25" customHeight="1">
      <c r="B109" s="285" t="s">
        <v>495</v>
      </c>
      <c r="C109" s="238" t="s">
        <v>496</v>
      </c>
      <c r="D109" s="238"/>
      <c r="E109" s="238"/>
      <c r="F109" s="788"/>
      <c r="G109" s="1654"/>
      <c r="H109" s="54"/>
    </row>
    <row r="110" spans="2:8" ht="11.25" customHeight="1">
      <c r="B110" s="285">
        <v>24</v>
      </c>
      <c r="C110" s="286" t="s">
        <v>185</v>
      </c>
      <c r="D110" s="286"/>
      <c r="E110" s="286"/>
      <c r="F110" s="788">
        <v>7230.4891580000003</v>
      </c>
      <c r="G110" s="788">
        <v>4895</v>
      </c>
      <c r="H110" s="788">
        <f t="shared" si="0"/>
        <v>578.43913264000003</v>
      </c>
    </row>
    <row r="111" spans="2:8" ht="11.25" customHeight="1">
      <c r="B111" s="2232">
        <v>29</v>
      </c>
      <c r="C111" s="685" t="s">
        <v>498</v>
      </c>
      <c r="D111" s="685"/>
      <c r="E111" s="685"/>
      <c r="F111" s="572">
        <v>187113.428663</v>
      </c>
      <c r="G111" s="572">
        <v>193636.73759500001</v>
      </c>
      <c r="H111" s="572">
        <f>8%*F111</f>
        <v>14969.074293040001</v>
      </c>
    </row>
    <row r="112" spans="2:8" ht="11.25" customHeight="1">
      <c r="B112" s="285"/>
      <c r="C112" s="286"/>
      <c r="D112" s="286"/>
      <c r="E112" s="286"/>
      <c r="F112" s="54"/>
      <c r="G112" s="54"/>
      <c r="H112" s="54"/>
    </row>
    <row r="113" spans="2:8" ht="11.25" customHeight="1">
      <c r="B113" s="285"/>
      <c r="C113" s="286"/>
      <c r="D113" s="286"/>
      <c r="E113" s="286"/>
      <c r="F113" s="54"/>
      <c r="G113" s="54"/>
      <c r="H113" s="54"/>
    </row>
    <row r="114" spans="2:8" ht="15.75" customHeight="1">
      <c r="B114" s="970" t="s">
        <v>2906</v>
      </c>
      <c r="C114" s="6"/>
      <c r="D114" s="6"/>
      <c r="E114" s="6"/>
      <c r="F114" s="6"/>
      <c r="G114" s="6"/>
      <c r="H114" s="6"/>
    </row>
    <row r="115" spans="2:8" ht="11.25" customHeight="1">
      <c r="B115" s="2002"/>
      <c r="C115" s="2002"/>
      <c r="D115" s="2002"/>
      <c r="E115" s="2002"/>
      <c r="F115" s="2002"/>
      <c r="G115" s="2002"/>
      <c r="H115" s="2002"/>
    </row>
    <row r="116" spans="2:8" ht="11.25" customHeight="1">
      <c r="B116" s="2002"/>
      <c r="C116" s="2002"/>
      <c r="D116" s="2002"/>
      <c r="E116" s="2002"/>
      <c r="F116" s="2002"/>
      <c r="G116" s="2002"/>
      <c r="H116" s="2002"/>
    </row>
    <row r="117" spans="2:8" ht="11.25" customHeight="1">
      <c r="B117" s="2416" t="s">
        <v>2662</v>
      </c>
      <c r="C117" s="2416"/>
      <c r="D117" s="616" t="s">
        <v>292</v>
      </c>
      <c r="E117" s="616" t="s">
        <v>294</v>
      </c>
      <c r="F117" s="616" t="s">
        <v>296</v>
      </c>
      <c r="G117" s="616" t="s">
        <v>298</v>
      </c>
      <c r="H117" s="616" t="s">
        <v>2858</v>
      </c>
    </row>
    <row r="118" spans="2:8" ht="11.25" customHeight="1">
      <c r="B118" s="2006"/>
      <c r="C118" s="2006"/>
      <c r="D118" s="2418" t="s">
        <v>2859</v>
      </c>
      <c r="E118" s="2418"/>
      <c r="F118" s="2418"/>
      <c r="G118" s="2418"/>
      <c r="H118" s="2418"/>
    </row>
    <row r="119" spans="2:8" ht="11.25" customHeight="1">
      <c r="B119" s="239"/>
      <c r="C119" s="239"/>
      <c r="D119" s="2419" t="s">
        <v>2860</v>
      </c>
      <c r="E119" s="2419" t="s">
        <v>2861</v>
      </c>
      <c r="F119" s="2419" t="s">
        <v>2905</v>
      </c>
      <c r="G119" s="2419" t="s">
        <v>2862</v>
      </c>
      <c r="H119" s="2419" t="s">
        <v>2863</v>
      </c>
    </row>
    <row r="120" spans="2:8" ht="11.25" customHeight="1">
      <c r="B120" s="239"/>
      <c r="C120" s="239"/>
      <c r="D120" s="2419"/>
      <c r="E120" s="2419"/>
      <c r="F120" s="2419"/>
      <c r="G120" s="2419"/>
      <c r="H120" s="2419"/>
    </row>
    <row r="121" spans="2:8" ht="11.25" customHeight="1">
      <c r="B121" s="2417" t="s">
        <v>286</v>
      </c>
      <c r="C121" s="2417"/>
      <c r="D121" s="2419"/>
      <c r="E121" s="2419"/>
      <c r="F121" s="2419"/>
      <c r="G121" s="2419"/>
      <c r="H121" s="2419"/>
    </row>
    <row r="122" spans="2:8" ht="11.25" customHeight="1">
      <c r="B122" s="93">
        <v>1</v>
      </c>
      <c r="C122" s="239" t="s">
        <v>2864</v>
      </c>
      <c r="D122" s="2034">
        <v>151250.92601200001</v>
      </c>
      <c r="E122" s="2122">
        <v>9079.7533829999993</v>
      </c>
      <c r="F122" s="2034">
        <v>160330.67939500001</v>
      </c>
      <c r="G122" s="2034">
        <f>208074.939-G123</f>
        <v>206088.51865000001</v>
      </c>
      <c r="H122" s="2034">
        <f>208074.939-H123</f>
        <v>206088.51865000001</v>
      </c>
    </row>
    <row r="123" spans="2:8" ht="11.25" customHeight="1">
      <c r="B123" s="242">
        <v>2</v>
      </c>
      <c r="C123" s="239" t="s">
        <v>2865</v>
      </c>
      <c r="D123" s="2034"/>
      <c r="E123" s="2034">
        <v>996.08235000000002</v>
      </c>
      <c r="F123" s="2034">
        <v>996.08235000000002</v>
      </c>
      <c r="G123" s="2034">
        <f>996.08235+990.338</f>
        <v>1986.4203499999999</v>
      </c>
      <c r="H123" s="2034">
        <f>996.08235+990.338</f>
        <v>1986.4203499999999</v>
      </c>
    </row>
    <row r="124" spans="2:8" ht="11.25" customHeight="1">
      <c r="B124" s="242">
        <v>3</v>
      </c>
      <c r="C124" s="239" t="s">
        <v>2866</v>
      </c>
      <c r="D124" s="1900"/>
      <c r="E124" s="2034"/>
      <c r="F124" s="2034"/>
      <c r="G124" s="2034"/>
      <c r="H124" s="2034"/>
    </row>
    <row r="125" spans="2:8" ht="11.25" customHeight="1">
      <c r="B125" s="242">
        <v>4</v>
      </c>
      <c r="C125" s="239" t="s">
        <v>2867</v>
      </c>
      <c r="D125" s="2034"/>
      <c r="E125" s="2034"/>
      <c r="F125" s="2034"/>
      <c r="G125" s="2034"/>
      <c r="H125" s="2034"/>
    </row>
    <row r="126" spans="2:8" ht="11.25" customHeight="1">
      <c r="B126" s="242">
        <v>5</v>
      </c>
      <c r="C126" s="239" t="s">
        <v>622</v>
      </c>
      <c r="D126" s="2111"/>
      <c r="E126" s="2122">
        <v>2077.677275</v>
      </c>
      <c r="F126" s="2122">
        <v>2077.677275</v>
      </c>
      <c r="G126" s="2122">
        <v>2077.677275</v>
      </c>
      <c r="H126" s="2122">
        <v>2077.677275</v>
      </c>
    </row>
    <row r="127" spans="2:8" ht="11.25" customHeight="1">
      <c r="B127" s="242">
        <v>6</v>
      </c>
      <c r="C127" s="239" t="s">
        <v>185</v>
      </c>
      <c r="D127" s="1900"/>
      <c r="E127" s="2122">
        <v>7230.4891580000003</v>
      </c>
      <c r="F127" s="2122">
        <v>7230.4891580000003</v>
      </c>
      <c r="G127" s="2122">
        <v>7230.4891580000003</v>
      </c>
      <c r="H127" s="2122">
        <v>7230.4891580000003</v>
      </c>
    </row>
    <row r="128" spans="2:8" ht="11.25" customHeight="1">
      <c r="B128" s="2005">
        <v>7</v>
      </c>
      <c r="C128" s="239" t="s">
        <v>2868</v>
      </c>
      <c r="D128" s="2010"/>
      <c r="E128" s="2184">
        <v>16478.500485</v>
      </c>
      <c r="F128" s="2184">
        <v>16478.500485</v>
      </c>
      <c r="G128" s="2184">
        <v>16478.500485</v>
      </c>
      <c r="H128" s="2184">
        <v>16478.500485799999</v>
      </c>
    </row>
    <row r="129" spans="2:14" ht="11.25" customHeight="1">
      <c r="B129" s="2153">
        <v>8</v>
      </c>
      <c r="C129" s="569" t="s">
        <v>498</v>
      </c>
      <c r="D129" s="570">
        <v>151250.92601200001</v>
      </c>
      <c r="E129" s="565">
        <v>35862.502651000003</v>
      </c>
      <c r="F129" s="565">
        <v>187113.428663</v>
      </c>
      <c r="G129" s="565">
        <f>SUM(G122:G128)</f>
        <v>233861.60591800002</v>
      </c>
      <c r="H129" s="565">
        <f>SUM(H122:H128)</f>
        <v>233861.60591880002</v>
      </c>
    </row>
    <row r="130" spans="2:14" ht="11.25" customHeight="1">
      <c r="B130" s="285"/>
      <c r="C130" s="286"/>
      <c r="D130" s="286"/>
      <c r="E130" s="286"/>
      <c r="F130" s="54"/>
      <c r="G130" s="54"/>
      <c r="H130" s="54"/>
      <c r="K130" s="6"/>
    </row>
    <row r="131" spans="2:14" ht="11.25" customHeight="1">
      <c r="B131" s="285"/>
      <c r="C131" s="286"/>
      <c r="D131" s="286"/>
      <c r="E131" s="286"/>
      <c r="F131" s="54"/>
      <c r="G131" s="54"/>
      <c r="H131" s="54"/>
    </row>
    <row r="132" spans="2:14" s="12" customFormat="1" ht="15.75">
      <c r="B132" s="969" t="s">
        <v>1227</v>
      </c>
      <c r="C132" s="969"/>
      <c r="D132" s="6"/>
      <c r="E132" s="6"/>
      <c r="G132" s="6"/>
      <c r="H132" s="6"/>
      <c r="I132" s="25"/>
      <c r="J132" s="25"/>
      <c r="K132" s="25"/>
      <c r="L132" s="25"/>
      <c r="M132" s="25"/>
    </row>
    <row r="133" spans="2:14" s="12" customFormat="1" ht="11.25" customHeight="1">
      <c r="B133" s="14"/>
      <c r="C133" s="6"/>
      <c r="D133" s="6"/>
      <c r="E133" s="6"/>
      <c r="F133" s="6"/>
      <c r="G133" s="6"/>
      <c r="H133" s="6"/>
      <c r="I133" s="25"/>
      <c r="J133" s="25"/>
      <c r="K133" s="25"/>
      <c r="L133" s="25"/>
      <c r="M133" s="25"/>
    </row>
    <row r="134" spans="2:14" s="12" customFormat="1" ht="11.25" customHeight="1">
      <c r="B134" s="2417" t="s">
        <v>286</v>
      </c>
      <c r="C134" s="2417"/>
      <c r="D134" s="243"/>
      <c r="E134" s="243"/>
      <c r="F134" s="1480" t="s">
        <v>2662</v>
      </c>
      <c r="G134" s="1480" t="s">
        <v>2663</v>
      </c>
      <c r="H134" s="1402" t="s">
        <v>2469</v>
      </c>
      <c r="I134" s="1402" t="s">
        <v>2467</v>
      </c>
      <c r="J134" s="1402" t="s">
        <v>2347</v>
      </c>
      <c r="K134" s="25"/>
      <c r="M134" s="25"/>
    </row>
    <row r="135" spans="2:14" s="12" customFormat="1" ht="11.25" customHeight="1">
      <c r="B135" s="340">
        <v>1</v>
      </c>
      <c r="C135" s="341" t="s">
        <v>1229</v>
      </c>
      <c r="D135" s="341"/>
      <c r="E135" s="341"/>
      <c r="F135" s="332">
        <v>826516.58912999998</v>
      </c>
      <c r="G135" s="332">
        <v>789810.82467999996</v>
      </c>
      <c r="H135" s="332">
        <v>808978.98138000001</v>
      </c>
      <c r="I135" s="332">
        <v>821237.32276999997</v>
      </c>
      <c r="J135" s="332">
        <v>743545.87436000002</v>
      </c>
      <c r="K135" s="25"/>
      <c r="L135" s="25"/>
      <c r="M135" s="25"/>
    </row>
    <row r="136" spans="2:14" s="12" customFormat="1" ht="11.25" customHeight="1">
      <c r="B136" s="285">
        <v>8</v>
      </c>
      <c r="C136" s="238" t="s">
        <v>1236</v>
      </c>
      <c r="D136" s="238"/>
      <c r="E136" s="238"/>
      <c r="F136" s="1816">
        <v>-33109.269799000002</v>
      </c>
      <c r="G136" s="94">
        <v>-22767.281773999999</v>
      </c>
      <c r="H136" s="94">
        <v>-31118.242758</v>
      </c>
      <c r="I136" s="94">
        <v>-31353</v>
      </c>
      <c r="J136" s="94">
        <v>-12580.722949000001</v>
      </c>
      <c r="K136" s="25"/>
      <c r="L136" s="25"/>
      <c r="M136" s="25"/>
    </row>
    <row r="137" spans="2:14" s="29" customFormat="1" ht="11.25" customHeight="1">
      <c r="B137" s="285">
        <v>9</v>
      </c>
      <c r="C137" s="238" t="s">
        <v>1237</v>
      </c>
      <c r="D137" s="238"/>
      <c r="E137" s="238"/>
      <c r="F137" s="94">
        <v>221.58922300000117</v>
      </c>
      <c r="G137" s="94">
        <v>0</v>
      </c>
      <c r="H137" s="94">
        <v>42.5140599999987</v>
      </c>
      <c r="I137" s="94">
        <v>56.817466999999994</v>
      </c>
      <c r="J137" s="94"/>
      <c r="K137" s="25"/>
      <c r="L137" s="25"/>
      <c r="M137" s="25"/>
    </row>
    <row r="138" spans="2:14" s="12" customFormat="1" ht="11.25" customHeight="1">
      <c r="B138" s="133">
        <v>10</v>
      </c>
      <c r="C138" s="2390" t="s">
        <v>1238</v>
      </c>
      <c r="D138" s="2390"/>
      <c r="E138" s="2390"/>
      <c r="F138" s="94">
        <v>119089.7734508</v>
      </c>
      <c r="G138" s="94">
        <v>57727.835199433342</v>
      </c>
      <c r="H138" s="94">
        <v>56045.683063999997</v>
      </c>
      <c r="I138" s="94">
        <v>55609.200716825952</v>
      </c>
      <c r="J138" s="94">
        <v>54866.587741000003</v>
      </c>
      <c r="K138" s="25"/>
      <c r="L138" s="25"/>
      <c r="M138" s="25"/>
    </row>
    <row r="139" spans="2:14" s="12" customFormat="1" ht="11.25" customHeight="1">
      <c r="B139" s="133">
        <v>11</v>
      </c>
      <c r="C139" s="2688" t="s">
        <v>1239</v>
      </c>
      <c r="D139" s="2688"/>
      <c r="E139" s="2688"/>
      <c r="F139" s="716">
        <v>-185.35838342674279</v>
      </c>
      <c r="G139" s="716">
        <v>-188.36517816471957</v>
      </c>
      <c r="H139" s="716">
        <v>-216.06077999999999</v>
      </c>
      <c r="I139" s="716">
        <v>-211.58000035168169</v>
      </c>
      <c r="J139" s="716">
        <v>-260.08975400000003</v>
      </c>
      <c r="K139" s="25"/>
      <c r="L139" s="6"/>
      <c r="M139" s="25"/>
    </row>
    <row r="140" spans="2:14" s="12" customFormat="1" ht="11.25" customHeight="1">
      <c r="B140" s="285">
        <v>12</v>
      </c>
      <c r="C140" s="238" t="s">
        <v>2319</v>
      </c>
      <c r="D140" s="238"/>
      <c r="E140" s="238"/>
      <c r="F140" s="1816">
        <v>-1154.6185813235661</v>
      </c>
      <c r="G140" s="94">
        <v>-1241.5717839040597</v>
      </c>
      <c r="H140" s="94">
        <v>-1135.8956740000647</v>
      </c>
      <c r="I140" s="94">
        <v>-1100.1641502646421</v>
      </c>
      <c r="J140" s="94">
        <v>-1071.3560199998319</v>
      </c>
      <c r="K140" s="25"/>
    </row>
    <row r="141" spans="2:14" s="12" customFormat="1" ht="11.25" customHeight="1">
      <c r="B141" s="684">
        <v>13</v>
      </c>
      <c r="C141" s="685" t="s">
        <v>531</v>
      </c>
      <c r="D141" s="685"/>
      <c r="E141" s="685"/>
      <c r="F141" s="577">
        <v>911378.70504004962</v>
      </c>
      <c r="G141" s="577">
        <v>823341.44114336453</v>
      </c>
      <c r="H141" s="577">
        <v>832596.97929199995</v>
      </c>
      <c r="I141" s="577">
        <v>844238.59680320951</v>
      </c>
      <c r="J141" s="577">
        <v>784500.29337800003</v>
      </c>
      <c r="K141" s="25"/>
      <c r="M141" s="25"/>
    </row>
    <row r="142" spans="2:14" s="12" customFormat="1" ht="11.25" customHeight="1">
      <c r="B142" s="686"/>
      <c r="C142" s="286"/>
      <c r="D142" s="286"/>
      <c r="E142" s="286"/>
      <c r="F142" s="94"/>
      <c r="G142" s="94"/>
      <c r="H142" s="94"/>
      <c r="I142" s="94"/>
      <c r="J142" s="94"/>
      <c r="K142" s="2317"/>
      <c r="L142" s="2317"/>
      <c r="M142" s="2317"/>
      <c r="N142" s="2317"/>
    </row>
    <row r="143" spans="2:14" s="12" customFormat="1" ht="11.25" customHeight="1">
      <c r="B143" s="686"/>
      <c r="C143" s="286"/>
      <c r="D143" s="286"/>
      <c r="E143" s="286"/>
      <c r="F143" s="231"/>
      <c r="G143" s="231"/>
      <c r="H143" s="231"/>
      <c r="I143" s="512"/>
      <c r="J143" s="25"/>
      <c r="K143" s="2317"/>
      <c r="L143" s="2317"/>
      <c r="M143" s="2317"/>
      <c r="N143" s="2317"/>
    </row>
    <row r="144" spans="2:14" s="12" customFormat="1" ht="15.75">
      <c r="B144" s="2444" t="s">
        <v>1244</v>
      </c>
      <c r="C144" s="2444"/>
      <c r="D144" s="6"/>
      <c r="E144" s="6"/>
      <c r="F144" s="135"/>
      <c r="G144" s="135"/>
      <c r="H144" s="135"/>
      <c r="I144" s="135"/>
      <c r="J144" s="135"/>
      <c r="K144" s="2317"/>
      <c r="L144" s="2317"/>
      <c r="M144" s="2317"/>
      <c r="N144" s="2317"/>
    </row>
    <row r="145" spans="2:14" s="12" customFormat="1" ht="11.25" customHeight="1">
      <c r="B145" s="240"/>
      <c r="C145" s="240"/>
      <c r="D145" s="240"/>
      <c r="E145" s="240"/>
      <c r="F145" s="299"/>
      <c r="G145" s="299"/>
      <c r="H145" s="297"/>
      <c r="I145" s="297"/>
      <c r="J145" s="297"/>
      <c r="K145" s="2317"/>
      <c r="L145" s="2317"/>
      <c r="M145" s="2317"/>
      <c r="N145" s="2317"/>
    </row>
    <row r="146" spans="2:14" s="12" customFormat="1" ht="11.25" customHeight="1">
      <c r="B146" s="2431" t="s">
        <v>1246</v>
      </c>
      <c r="C146" s="2431"/>
      <c r="D146" s="2431"/>
      <c r="E146" s="2431"/>
      <c r="F146" s="2431"/>
      <c r="G146" s="2431"/>
      <c r="K146" s="2317"/>
      <c r="L146" s="2317"/>
      <c r="M146" s="2317"/>
      <c r="N146" s="2317"/>
    </row>
    <row r="147" spans="2:14" s="12" customFormat="1" ht="11.25" customHeight="1">
      <c r="B147" s="130"/>
      <c r="C147" s="130"/>
      <c r="D147" s="130"/>
      <c r="E147" s="130"/>
      <c r="F147" s="130"/>
      <c r="G147" s="130"/>
      <c r="K147" s="2317"/>
      <c r="L147" s="2317"/>
      <c r="M147" s="2317"/>
      <c r="N147" s="2317"/>
    </row>
    <row r="148" spans="2:14" s="12" customFormat="1" ht="11.25" customHeight="1">
      <c r="B148" s="2691" t="s">
        <v>286</v>
      </c>
      <c r="C148" s="2691"/>
      <c r="D148" s="1481"/>
      <c r="E148" s="1481"/>
      <c r="F148" s="1480"/>
      <c r="G148" s="1402" t="s">
        <v>2662</v>
      </c>
      <c r="H148" s="1652"/>
      <c r="I148" s="1402" t="s">
        <v>2469</v>
      </c>
      <c r="J148" s="1402"/>
      <c r="K148" s="2317"/>
      <c r="L148" s="2317"/>
      <c r="M148" s="2317"/>
      <c r="N148" s="2317"/>
    </row>
    <row r="149" spans="2:14" s="12" customFormat="1" ht="11.25" customHeight="1">
      <c r="B149" s="908" t="s">
        <v>1247</v>
      </c>
      <c r="C149" s="908"/>
      <c r="D149" s="908"/>
      <c r="E149" s="908"/>
      <c r="F149" s="908"/>
      <c r="G149" s="908"/>
      <c r="H149" s="908"/>
      <c r="I149" s="908"/>
      <c r="J149" s="908"/>
      <c r="K149" s="25"/>
    </row>
    <row r="150" spans="2:14" s="12" customFormat="1" ht="11.25" customHeight="1">
      <c r="B150" s="136">
        <v>1</v>
      </c>
      <c r="C150" s="239" t="s">
        <v>1248</v>
      </c>
      <c r="D150" s="239"/>
      <c r="E150" s="239"/>
      <c r="F150" s="94"/>
      <c r="G150" s="94">
        <v>755907.58230000001</v>
      </c>
      <c r="H150" s="94"/>
      <c r="I150" s="94">
        <v>744459.54989000002</v>
      </c>
      <c r="J150" s="94"/>
    </row>
    <row r="151" spans="2:14" s="2" customFormat="1" ht="11.25" customHeight="1">
      <c r="B151" s="336">
        <v>5</v>
      </c>
      <c r="C151" s="349" t="s">
        <v>1252</v>
      </c>
      <c r="D151" s="349"/>
      <c r="E151" s="349"/>
      <c r="F151" s="162"/>
      <c r="G151" s="1825">
        <v>-81.0244</v>
      </c>
      <c r="H151" s="162"/>
      <c r="I151" s="162">
        <v>-48.187170000000002</v>
      </c>
      <c r="J151" s="162"/>
      <c r="K151" s="12"/>
    </row>
    <row r="152" spans="2:14" s="2" customFormat="1" ht="11.25" customHeight="1">
      <c r="B152" s="336">
        <v>6</v>
      </c>
      <c r="C152" s="236" t="s">
        <v>1253</v>
      </c>
      <c r="D152" s="236"/>
      <c r="E152" s="236"/>
      <c r="F152" s="94"/>
      <c r="G152" s="210">
        <v>-1337.4811139999999</v>
      </c>
      <c r="H152" s="94"/>
      <c r="I152" s="94">
        <v>-1347.55058115977</v>
      </c>
      <c r="J152" s="94"/>
      <c r="K152" s="12"/>
      <c r="L152" s="12"/>
      <c r="M152" s="12"/>
    </row>
    <row r="153" spans="2:14" s="2" customFormat="1" ht="11.25" customHeight="1">
      <c r="B153" s="1395">
        <v>7</v>
      </c>
      <c r="C153" s="2689" t="s">
        <v>1254</v>
      </c>
      <c r="D153" s="2689"/>
      <c r="E153" s="2689"/>
      <c r="F153" s="1397"/>
      <c r="G153" s="1397">
        <f>+G150+G151+G152</f>
        <v>754489.07678600005</v>
      </c>
      <c r="H153" s="1397"/>
      <c r="I153" s="1397">
        <v>743063.81213884021</v>
      </c>
      <c r="J153" s="1397"/>
      <c r="K153" s="29"/>
      <c r="M153" s="12"/>
    </row>
    <row r="154" spans="2:14" s="2" customFormat="1" ht="11.25" customHeight="1">
      <c r="B154" s="908" t="s">
        <v>1255</v>
      </c>
      <c r="C154" s="908"/>
      <c r="D154" s="908"/>
      <c r="E154" s="908"/>
      <c r="F154" s="908"/>
      <c r="G154" s="908"/>
      <c r="H154" s="908"/>
      <c r="I154" s="908"/>
      <c r="J154" s="908"/>
      <c r="K154" s="12"/>
      <c r="L154" s="12"/>
      <c r="M154" s="12"/>
    </row>
    <row r="155" spans="2:14" s="2" customFormat="1" ht="11.25" customHeight="1">
      <c r="B155" s="336">
        <v>8</v>
      </c>
      <c r="C155" s="2383" t="s">
        <v>1256</v>
      </c>
      <c r="D155" s="2383"/>
      <c r="E155" s="2383"/>
      <c r="F155" s="941"/>
      <c r="G155" s="16">
        <v>2440.9894399999998</v>
      </c>
      <c r="H155" s="94"/>
      <c r="I155" s="94">
        <v>2654.529</v>
      </c>
      <c r="J155" s="1658"/>
      <c r="K155" s="12"/>
      <c r="L155" s="12"/>
      <c r="M155" s="12"/>
    </row>
    <row r="156" spans="2:14" s="2" customFormat="1" ht="11.25" customHeight="1">
      <c r="B156" s="336">
        <v>9</v>
      </c>
      <c r="C156" s="2383" t="s">
        <v>1258</v>
      </c>
      <c r="D156" s="2383"/>
      <c r="E156" s="2383"/>
      <c r="F156" s="67"/>
      <c r="G156" s="16">
        <v>7053.2478709999996</v>
      </c>
      <c r="H156" s="94"/>
      <c r="I156" s="94">
        <v>6222.8314119999995</v>
      </c>
      <c r="J156" s="94"/>
      <c r="K156" s="12"/>
      <c r="L156" s="12"/>
      <c r="M156" s="12"/>
    </row>
    <row r="157" spans="2:14" ht="11.25" customHeight="1">
      <c r="B157" s="336" t="s">
        <v>522</v>
      </c>
      <c r="C157" s="2383" t="s">
        <v>1259</v>
      </c>
      <c r="D157" s="2383"/>
      <c r="E157" s="2383"/>
      <c r="G157" s="12"/>
      <c r="H157" s="94"/>
      <c r="I157" s="94"/>
      <c r="J157" s="94"/>
      <c r="K157" s="12"/>
      <c r="L157" s="12"/>
      <c r="M157" s="12"/>
    </row>
    <row r="158" spans="2:14" ht="11.25" customHeight="1">
      <c r="B158" s="1395">
        <v>13</v>
      </c>
      <c r="C158" s="1396" t="s">
        <v>1268</v>
      </c>
      <c r="D158" s="1396"/>
      <c r="E158" s="1396"/>
      <c r="F158" s="1482"/>
      <c r="G158" s="2318">
        <v>9494.2373110000008</v>
      </c>
      <c r="H158" s="1397"/>
      <c r="I158" s="1397">
        <v>8877.360412</v>
      </c>
      <c r="J158" s="1397"/>
      <c r="K158" s="29"/>
      <c r="L158" s="29"/>
      <c r="M158" s="29"/>
    </row>
    <row r="159" spans="2:14" ht="11.25" customHeight="1">
      <c r="B159" s="908" t="s">
        <v>1269</v>
      </c>
      <c r="C159" s="908"/>
      <c r="D159" s="908"/>
      <c r="E159" s="908"/>
      <c r="F159" s="908"/>
      <c r="G159" s="908"/>
      <c r="H159" s="908"/>
      <c r="I159" s="908"/>
      <c r="J159" s="908"/>
      <c r="K159" s="12"/>
      <c r="L159" s="12"/>
      <c r="M159" s="12"/>
    </row>
    <row r="160" spans="2:14">
      <c r="B160" s="336">
        <v>14</v>
      </c>
      <c r="C160" s="2383" t="s">
        <v>1270</v>
      </c>
      <c r="D160" s="2383"/>
      <c r="E160" s="236"/>
      <c r="F160" s="67"/>
      <c r="G160" s="121">
        <v>28086.524119999998</v>
      </c>
      <c r="H160" s="94"/>
      <c r="I160" s="94">
        <v>24572.015869999999</v>
      </c>
      <c r="J160" s="94"/>
      <c r="K160" s="688"/>
      <c r="L160" s="12"/>
      <c r="M160" s="12"/>
    </row>
    <row r="161" spans="2:15" ht="11.25" customHeight="1">
      <c r="B161" s="336">
        <v>15</v>
      </c>
      <c r="C161" s="236" t="s">
        <v>1271</v>
      </c>
      <c r="D161" s="236"/>
      <c r="E161" s="236"/>
      <c r="F161" s="67"/>
      <c r="G161" s="210"/>
      <c r="H161" s="94"/>
      <c r="I161" s="94"/>
      <c r="J161" s="94"/>
      <c r="K161" s="12"/>
      <c r="L161" s="12"/>
      <c r="M161" s="12"/>
    </row>
    <row r="162" spans="2:15" ht="11.25" customHeight="1">
      <c r="B162" s="336">
        <v>16</v>
      </c>
      <c r="C162" s="236" t="s">
        <v>1272</v>
      </c>
      <c r="D162" s="236"/>
      <c r="E162" s="236"/>
      <c r="F162" s="67"/>
      <c r="G162" s="210">
        <v>221.589223</v>
      </c>
      <c r="H162" s="94"/>
      <c r="I162" s="94">
        <v>42.514060000000001</v>
      </c>
      <c r="J162" s="94"/>
      <c r="K162" s="688"/>
      <c r="L162" s="12"/>
      <c r="M162" s="12"/>
    </row>
    <row r="163" spans="2:15" ht="11.25" customHeight="1">
      <c r="B163" s="1395">
        <v>18</v>
      </c>
      <c r="C163" s="1396" t="s">
        <v>1277</v>
      </c>
      <c r="D163" s="1396"/>
      <c r="E163" s="1396"/>
      <c r="F163" s="1482"/>
      <c r="G163" s="1397">
        <v>28308.113343000001</v>
      </c>
      <c r="H163" s="1397"/>
      <c r="I163" s="1397">
        <v>24614.529930000001</v>
      </c>
      <c r="J163" s="1397"/>
      <c r="K163" s="29"/>
      <c r="L163" s="29"/>
      <c r="M163" s="29"/>
    </row>
    <row r="164" spans="2:15" ht="11.25" customHeight="1">
      <c r="B164" s="908" t="s">
        <v>1278</v>
      </c>
      <c r="C164" s="908"/>
      <c r="D164" s="908"/>
      <c r="E164" s="908"/>
      <c r="F164" s="908"/>
      <c r="G164" s="908"/>
      <c r="H164" s="908"/>
      <c r="I164" s="908"/>
      <c r="J164" s="908"/>
      <c r="K164" s="12"/>
      <c r="L164" s="12"/>
      <c r="M164" s="12"/>
    </row>
    <row r="165" spans="2:15" ht="11.25" customHeight="1">
      <c r="B165" s="336">
        <v>19</v>
      </c>
      <c r="C165" s="236" t="s">
        <v>1279</v>
      </c>
      <c r="D165" s="236"/>
      <c r="E165" s="236"/>
      <c r="F165" s="94"/>
      <c r="G165" s="121">
        <v>119089.773451</v>
      </c>
      <c r="H165" s="1816"/>
      <c r="I165" s="1816">
        <v>113873.77109048</v>
      </c>
      <c r="J165" s="94"/>
      <c r="K165" s="12"/>
      <c r="L165" s="12"/>
      <c r="M165" s="12"/>
      <c r="N165" s="12"/>
    </row>
    <row r="166" spans="2:15" ht="11.25" customHeight="1">
      <c r="B166" s="336">
        <v>20</v>
      </c>
      <c r="C166" s="236" t="s">
        <v>1280</v>
      </c>
      <c r="D166" s="236"/>
      <c r="E166" s="236"/>
      <c r="F166" s="94"/>
      <c r="G166" s="121"/>
      <c r="H166" s="1816"/>
      <c r="I166" s="1816">
        <v>-57828.088026912897</v>
      </c>
      <c r="J166" s="94"/>
      <c r="K166" s="12"/>
      <c r="L166" s="17"/>
      <c r="M166" s="17"/>
      <c r="N166" s="17"/>
      <c r="O166" s="17"/>
    </row>
    <row r="167" spans="2:15" ht="22.5" customHeight="1">
      <c r="B167" s="136">
        <v>21</v>
      </c>
      <c r="C167" s="2383" t="s">
        <v>2320</v>
      </c>
      <c r="D167" s="2383"/>
      <c r="E167" s="2383"/>
      <c r="F167" s="94"/>
      <c r="G167" s="1816">
        <v>-2.4958499999999999</v>
      </c>
      <c r="H167" s="94"/>
      <c r="I167" s="1816">
        <v>-4.4986300000000004</v>
      </c>
      <c r="J167" s="94"/>
      <c r="K167" s="12"/>
      <c r="L167" s="12"/>
      <c r="M167" s="12"/>
    </row>
    <row r="168" spans="2:15" ht="11.25" customHeight="1">
      <c r="B168" s="1395">
        <v>22</v>
      </c>
      <c r="C168" s="1396" t="s">
        <v>1282</v>
      </c>
      <c r="D168" s="1396"/>
      <c r="E168" s="1396"/>
      <c r="F168" s="1397"/>
      <c r="G168" s="1397">
        <v>119087.27760099999</v>
      </c>
      <c r="H168" s="1397"/>
      <c r="I168" s="1397">
        <v>56041.184434000003</v>
      </c>
      <c r="J168" s="1397"/>
      <c r="K168" s="29"/>
      <c r="L168" s="29"/>
      <c r="M168" s="29"/>
    </row>
    <row r="169" spans="2:15" ht="11.25" customHeight="1">
      <c r="B169" s="908" t="s">
        <v>1304</v>
      </c>
      <c r="C169" s="908"/>
      <c r="D169" s="908"/>
      <c r="E169" s="908"/>
      <c r="F169" s="908"/>
      <c r="G169" s="908"/>
      <c r="H169" s="908"/>
      <c r="I169" s="908"/>
      <c r="J169" s="908"/>
      <c r="K169" s="17"/>
      <c r="L169" s="12"/>
      <c r="M169" s="12"/>
    </row>
    <row r="170" spans="2:15" ht="11.25" customHeight="1">
      <c r="B170" s="336">
        <v>23</v>
      </c>
      <c r="C170" s="236" t="s">
        <v>468</v>
      </c>
      <c r="D170" s="236"/>
      <c r="E170" s="236"/>
      <c r="F170" s="67"/>
      <c r="G170" s="1657">
        <v>43360.271642</v>
      </c>
      <c r="H170" s="94"/>
      <c r="I170" s="94">
        <v>39854.044052820202</v>
      </c>
      <c r="J170" s="94"/>
      <c r="K170" s="688"/>
      <c r="L170" s="688"/>
      <c r="M170" s="12"/>
    </row>
    <row r="171" spans="2:15" ht="11.25" customHeight="1">
      <c r="B171" s="1398">
        <v>24</v>
      </c>
      <c r="C171" s="1399" t="s">
        <v>1305</v>
      </c>
      <c r="D171" s="1399"/>
      <c r="E171" s="1399"/>
      <c r="F171" s="1483"/>
      <c r="G171" s="1656">
        <v>911378.70504100004</v>
      </c>
      <c r="H171" s="1340"/>
      <c r="I171" s="1340">
        <v>832596.88653440704</v>
      </c>
      <c r="J171" s="1340"/>
      <c r="K171" s="688"/>
      <c r="L171" s="688"/>
      <c r="M171" s="12"/>
    </row>
    <row r="172" spans="2:15" ht="11.25" customHeight="1">
      <c r="B172" s="908" t="s">
        <v>153</v>
      </c>
      <c r="C172" s="908"/>
      <c r="D172" s="908"/>
      <c r="E172" s="908"/>
      <c r="F172" s="908"/>
      <c r="G172" s="908"/>
      <c r="H172" s="908"/>
      <c r="I172" s="908"/>
      <c r="J172" s="908"/>
      <c r="K172" s="12"/>
      <c r="L172" s="12"/>
      <c r="M172" s="12"/>
    </row>
    <row r="173" spans="2:15" ht="11.25" customHeight="1">
      <c r="B173" s="337">
        <v>25</v>
      </c>
      <c r="C173" s="338" t="s">
        <v>153</v>
      </c>
      <c r="D173" s="338"/>
      <c r="E173" s="338"/>
      <c r="F173" s="283"/>
      <c r="G173" s="283">
        <v>4.7576568776696799</v>
      </c>
      <c r="H173" s="283"/>
      <c r="I173" s="283">
        <v>4.7867154798894687</v>
      </c>
      <c r="J173" s="283"/>
      <c r="K173" s="2"/>
      <c r="L173" s="2"/>
      <c r="M173" s="2"/>
    </row>
    <row r="174" spans="2:15" ht="11.25" customHeight="1">
      <c r="B174" s="337">
        <v>26</v>
      </c>
      <c r="C174" s="164" t="s">
        <v>1306</v>
      </c>
      <c r="D174" s="164"/>
      <c r="E174" s="164"/>
      <c r="F174" s="283"/>
      <c r="G174" s="283">
        <f>I174</f>
        <v>3</v>
      </c>
      <c r="H174" s="283"/>
      <c r="I174" s="283">
        <v>3</v>
      </c>
      <c r="J174" s="283"/>
      <c r="K174" s="2"/>
      <c r="L174" s="2"/>
      <c r="M174" s="2"/>
    </row>
    <row r="175" spans="2:15" ht="11.25" customHeight="1">
      <c r="B175" s="337" t="s">
        <v>1307</v>
      </c>
      <c r="C175" s="338" t="s">
        <v>535</v>
      </c>
      <c r="D175" s="338"/>
      <c r="E175" s="338"/>
      <c r="F175" s="283"/>
      <c r="G175" s="283">
        <v>0</v>
      </c>
      <c r="H175" s="283"/>
      <c r="I175" s="283"/>
      <c r="J175" s="283"/>
      <c r="K175" s="2"/>
      <c r="L175" s="2"/>
      <c r="M175" s="2"/>
    </row>
    <row r="176" spans="2:15" ht="11.25" customHeight="1">
      <c r="B176" s="337" t="s">
        <v>1308</v>
      </c>
      <c r="C176" s="439" t="s">
        <v>515</v>
      </c>
      <c r="D176" s="439"/>
      <c r="E176" s="439"/>
      <c r="F176" s="517"/>
      <c r="G176" s="517">
        <v>0</v>
      </c>
      <c r="H176" s="517"/>
      <c r="I176" s="517"/>
      <c r="J176" s="517"/>
      <c r="K176" s="2"/>
      <c r="L176" s="2"/>
      <c r="M176" s="2"/>
    </row>
    <row r="177" spans="2:13" ht="11.25" customHeight="1">
      <c r="B177" s="337">
        <v>27</v>
      </c>
      <c r="C177" s="338" t="s">
        <v>1309</v>
      </c>
      <c r="D177" s="338"/>
      <c r="E177" s="338"/>
      <c r="F177" s="283"/>
      <c r="G177" s="283"/>
      <c r="H177" s="283"/>
      <c r="I177" s="283"/>
      <c r="J177" s="283"/>
      <c r="K177" s="2"/>
      <c r="L177" s="2"/>
      <c r="M177" s="2"/>
    </row>
    <row r="178" spans="2:13" ht="11.25" customHeight="1">
      <c r="B178" s="1352" t="s">
        <v>341</v>
      </c>
      <c r="C178" s="1400" t="s">
        <v>1310</v>
      </c>
      <c r="D178" s="1400"/>
      <c r="E178" s="1400"/>
      <c r="F178" s="1401"/>
      <c r="G178" s="1401">
        <v>3</v>
      </c>
      <c r="H178" s="1401"/>
      <c r="I178" s="1401">
        <v>3</v>
      </c>
      <c r="J178" s="1401"/>
      <c r="K178" s="2"/>
      <c r="L178" s="2"/>
      <c r="M178" s="2"/>
    </row>
    <row r="179" spans="2:13" ht="11.25" customHeight="1">
      <c r="B179" s="337"/>
      <c r="C179" s="338"/>
      <c r="D179" s="338"/>
      <c r="E179" s="338"/>
      <c r="F179" s="283"/>
      <c r="G179" s="283"/>
      <c r="H179" s="283"/>
      <c r="I179" s="2"/>
      <c r="J179" s="339"/>
      <c r="K179" s="2"/>
      <c r="L179" s="2"/>
      <c r="M179" s="2"/>
    </row>
    <row r="180" spans="2:13">
      <c r="B180" s="686"/>
      <c r="C180" s="286"/>
      <c r="D180" s="286"/>
      <c r="E180" s="286"/>
      <c r="F180" s="135"/>
      <c r="G180" s="135"/>
      <c r="H180" s="135"/>
      <c r="I180" s="135"/>
      <c r="J180" s="135"/>
    </row>
    <row r="181" spans="2:13" ht="15.75">
      <c r="B181" s="2444" t="s">
        <v>1320</v>
      </c>
      <c r="C181" s="2444"/>
      <c r="D181" s="2444"/>
      <c r="E181" s="2444"/>
      <c r="F181" s="2444"/>
      <c r="G181" s="2444"/>
      <c r="H181" s="297"/>
      <c r="I181" s="297"/>
      <c r="J181" s="297"/>
    </row>
    <row r="182" spans="2:13" ht="11.25" customHeight="1">
      <c r="B182" s="194"/>
      <c r="C182" s="36"/>
      <c r="D182" s="36"/>
      <c r="E182" s="36"/>
      <c r="F182" s="36"/>
      <c r="G182" s="36"/>
      <c r="H182" s="231"/>
    </row>
    <row r="183" spans="2:13" ht="11.25" customHeight="1">
      <c r="B183" s="2514" t="s">
        <v>1321</v>
      </c>
      <c r="C183" s="2514"/>
      <c r="D183" s="2514"/>
      <c r="E183" s="2514"/>
      <c r="F183" s="2514"/>
      <c r="G183" s="2514"/>
      <c r="H183" s="231"/>
    </row>
    <row r="184" spans="2:13" ht="11.25" customHeight="1">
      <c r="B184" s="236"/>
      <c r="C184" s="163"/>
      <c r="D184" s="163"/>
      <c r="E184" s="163"/>
      <c r="F184" s="163"/>
      <c r="G184" s="163"/>
      <c r="H184" s="231"/>
    </row>
    <row r="185" spans="2:13" ht="11.25" customHeight="1">
      <c r="B185" s="2567" t="s">
        <v>286</v>
      </c>
      <c r="C185" s="2567"/>
      <c r="D185" s="1481"/>
      <c r="E185" s="1481"/>
      <c r="F185" s="828"/>
      <c r="G185" s="232" t="s">
        <v>2662</v>
      </c>
      <c r="H185" s="1661"/>
      <c r="I185" s="1660" t="s">
        <v>2469</v>
      </c>
      <c r="J185" s="1661"/>
    </row>
    <row r="186" spans="2:13" ht="11.25" customHeight="1">
      <c r="B186" s="37" t="s">
        <v>1322</v>
      </c>
      <c r="C186" s="194"/>
      <c r="D186" s="194"/>
      <c r="E186" s="194"/>
      <c r="F186" s="490"/>
      <c r="G186" s="490"/>
      <c r="H186" s="490"/>
      <c r="I186" s="490"/>
      <c r="J186" s="490"/>
    </row>
    <row r="187" spans="2:13" ht="11.25" customHeight="1">
      <c r="B187" s="2151" t="s">
        <v>1064</v>
      </c>
      <c r="C187" s="2687" t="s">
        <v>1323</v>
      </c>
      <c r="D187" s="2687"/>
      <c r="E187" s="2687"/>
      <c r="F187" s="231"/>
      <c r="G187" s="1824">
        <v>758485.66394799994</v>
      </c>
      <c r="H187" s="231"/>
      <c r="I187" s="231">
        <v>745957.56229000003</v>
      </c>
      <c r="J187" s="231"/>
      <c r="L187" s="506"/>
    </row>
    <row r="188" spans="2:13" ht="11.25" customHeight="1">
      <c r="B188" s="2151" t="s">
        <v>1325</v>
      </c>
      <c r="C188" s="791" t="s">
        <v>1326</v>
      </c>
      <c r="D188" s="106"/>
      <c r="E188" s="106"/>
      <c r="F188" s="162"/>
      <c r="G188" s="1825">
        <v>758485.66394799994</v>
      </c>
      <c r="H188" s="1659"/>
      <c r="I188" s="1658">
        <v>745957.56229000003</v>
      </c>
      <c r="J188" s="162"/>
      <c r="L188" s="506"/>
    </row>
    <row r="189" spans="2:13" ht="11.25" customHeight="1">
      <c r="B189" s="2151" t="s">
        <v>1332</v>
      </c>
      <c r="C189" s="790" t="s">
        <v>577</v>
      </c>
      <c r="D189" s="790"/>
      <c r="E189" s="790"/>
      <c r="F189" s="162"/>
      <c r="G189" s="1825">
        <v>21065.820795</v>
      </c>
      <c r="H189" s="162"/>
      <c r="I189" s="162">
        <v>16653.212909000002</v>
      </c>
      <c r="J189" s="162"/>
      <c r="L189" s="506"/>
    </row>
    <row r="190" spans="2:13" ht="11.25" customHeight="1">
      <c r="B190" s="2151" t="s">
        <v>1333</v>
      </c>
      <c r="C190" s="790" t="s">
        <v>1334</v>
      </c>
      <c r="D190" s="790"/>
      <c r="E190" s="790"/>
      <c r="F190" s="162"/>
      <c r="G190" s="1825">
        <v>734814.860751</v>
      </c>
      <c r="H190" s="162"/>
      <c r="I190" s="162">
        <v>709499.42406899994</v>
      </c>
      <c r="J190" s="162"/>
      <c r="L190" s="506"/>
    </row>
    <row r="191" spans="2:13" ht="11.25" customHeight="1">
      <c r="B191" s="2151" t="s">
        <v>1335</v>
      </c>
      <c r="C191" s="790" t="s">
        <v>571</v>
      </c>
      <c r="D191" s="790"/>
      <c r="E191" s="790"/>
      <c r="F191" s="162"/>
      <c r="G191" s="1825">
        <v>2372.394918</v>
      </c>
      <c r="H191" s="162"/>
      <c r="I191" s="162">
        <v>223.97211999999999</v>
      </c>
      <c r="J191" s="162"/>
      <c r="L191" s="506"/>
    </row>
    <row r="192" spans="2:13" ht="11.25" customHeight="1">
      <c r="B192" s="2151" t="s">
        <v>1336</v>
      </c>
      <c r="C192" s="790" t="s">
        <v>578</v>
      </c>
      <c r="D192" s="790"/>
      <c r="E192" s="790"/>
      <c r="F192" s="162"/>
      <c r="G192" s="1825">
        <v>195.52882600000001</v>
      </c>
      <c r="H192" s="162"/>
      <c r="I192" s="162">
        <v>19104.623746000001</v>
      </c>
      <c r="J192" s="162"/>
      <c r="L192" s="506"/>
    </row>
    <row r="193" spans="2:12" ht="11.25" customHeight="1">
      <c r="B193" s="2151" t="s">
        <v>1337</v>
      </c>
      <c r="C193" s="790" t="s">
        <v>580</v>
      </c>
      <c r="D193" s="790"/>
      <c r="E193" s="790"/>
      <c r="F193" s="408"/>
      <c r="G193" s="1808">
        <v>37.058658000000001</v>
      </c>
      <c r="H193" s="408"/>
      <c r="I193" s="408">
        <v>476.32944600000002</v>
      </c>
      <c r="J193" s="408"/>
      <c r="L193" s="506"/>
    </row>
    <row r="194" spans="2:12" ht="11.25" customHeight="1">
      <c r="B194" s="2152" t="s">
        <v>1338</v>
      </c>
      <c r="C194" s="1403" t="s">
        <v>1339</v>
      </c>
      <c r="D194" s="1403"/>
      <c r="E194" s="1403"/>
      <c r="F194" s="1404"/>
      <c r="G194" s="1404"/>
      <c r="H194" s="1404"/>
      <c r="I194" s="1404"/>
      <c r="J194" s="1404"/>
    </row>
    <row r="195" spans="2:12" ht="11.25" customHeight="1">
      <c r="B195" s="136"/>
      <c r="C195" s="790"/>
      <c r="D195" s="790"/>
      <c r="E195" s="790"/>
      <c r="F195" s="162"/>
      <c r="G195" s="162"/>
      <c r="H195" s="162"/>
    </row>
    <row r="196" spans="2:12">
      <c r="F196" s="3"/>
    </row>
    <row r="197" spans="2:12" ht="15.75">
      <c r="B197" s="2444" t="s">
        <v>1224</v>
      </c>
      <c r="C197" s="2444"/>
      <c r="D197" s="85"/>
      <c r="E197" s="85"/>
      <c r="F197" s="85"/>
      <c r="G197" s="85"/>
    </row>
    <row r="198" spans="2:12" ht="11.25" customHeight="1">
      <c r="B198" s="14"/>
      <c r="C198" s="85"/>
      <c r="D198" s="85"/>
      <c r="E198" s="85"/>
      <c r="F198" s="85"/>
      <c r="G198" s="85"/>
      <c r="L198" s="50"/>
    </row>
    <row r="199" spans="2:12">
      <c r="B199" s="2567" t="s">
        <v>286</v>
      </c>
      <c r="C199" s="2567"/>
      <c r="D199" s="1392"/>
      <c r="E199" s="1392"/>
      <c r="F199" s="1320"/>
      <c r="G199" s="1310" t="s">
        <v>2662</v>
      </c>
      <c r="H199" s="1644"/>
      <c r="I199" s="1637" t="s">
        <v>2469</v>
      </c>
      <c r="J199" s="1644"/>
      <c r="L199" s="50"/>
    </row>
    <row r="200" spans="2:12">
      <c r="B200" s="179">
        <v>1</v>
      </c>
      <c r="C200" s="164" t="s">
        <v>392</v>
      </c>
      <c r="D200" s="164"/>
      <c r="E200" s="164"/>
      <c r="F200" s="210"/>
      <c r="G200" s="121">
        <v>187113.428663</v>
      </c>
      <c r="H200" s="121"/>
      <c r="I200" s="121">
        <v>196295.07609399999</v>
      </c>
      <c r="J200" s="210"/>
      <c r="L200" s="50"/>
    </row>
    <row r="201" spans="2:12">
      <c r="B201" s="179">
        <v>2</v>
      </c>
      <c r="C201" s="164" t="s">
        <v>1225</v>
      </c>
      <c r="D201" s="164"/>
      <c r="E201" s="164"/>
      <c r="F201" s="536"/>
      <c r="G201" s="2288">
        <v>2.4999989999999999</v>
      </c>
      <c r="H201" s="2288"/>
      <c r="I201" s="2288">
        <v>2.4999999998217</v>
      </c>
      <c r="J201" s="536"/>
      <c r="L201" s="50"/>
    </row>
    <row r="202" spans="2:12">
      <c r="B202" s="1356">
        <v>3</v>
      </c>
      <c r="C202" s="1339" t="s">
        <v>1226</v>
      </c>
      <c r="D202" s="1339"/>
      <c r="E202" s="1339"/>
      <c r="F202" s="1340"/>
      <c r="G202" s="2282">
        <v>4677.833845440713</v>
      </c>
      <c r="H202" s="2282"/>
      <c r="I202" s="2282">
        <v>4907.376902</v>
      </c>
      <c r="J202" s="1340"/>
    </row>
  </sheetData>
  <mergeCells count="55">
    <mergeCell ref="B75:J75"/>
    <mergeCell ref="B79:C79"/>
    <mergeCell ref="D79:E79"/>
    <mergeCell ref="F79:G79"/>
    <mergeCell ref="H79:I79"/>
    <mergeCell ref="B3:H3"/>
    <mergeCell ref="B41:C42"/>
    <mergeCell ref="B43:C43"/>
    <mergeCell ref="B7:J7"/>
    <mergeCell ref="B9:J9"/>
    <mergeCell ref="B11:J11"/>
    <mergeCell ref="B5:C5"/>
    <mergeCell ref="B13:C13"/>
    <mergeCell ref="B17:C17"/>
    <mergeCell ref="B20:C20"/>
    <mergeCell ref="B21:C21"/>
    <mergeCell ref="B22:C22"/>
    <mergeCell ref="B23:C23"/>
    <mergeCell ref="B94:C94"/>
    <mergeCell ref="D118:H118"/>
    <mergeCell ref="D119:D121"/>
    <mergeCell ref="E119:E121"/>
    <mergeCell ref="F119:F121"/>
    <mergeCell ref="G119:G121"/>
    <mergeCell ref="H96:H97"/>
    <mergeCell ref="F97:G97"/>
    <mergeCell ref="H119:H121"/>
    <mergeCell ref="B197:C197"/>
    <mergeCell ref="B144:C144"/>
    <mergeCell ref="B98:C98"/>
    <mergeCell ref="B199:C199"/>
    <mergeCell ref="B183:G183"/>
    <mergeCell ref="B185:C185"/>
    <mergeCell ref="C138:E138"/>
    <mergeCell ref="B134:C134"/>
    <mergeCell ref="B117:C117"/>
    <mergeCell ref="B121:C121"/>
    <mergeCell ref="C156:E156"/>
    <mergeCell ref="C157:E157"/>
    <mergeCell ref="B47:C47"/>
    <mergeCell ref="C167:E167"/>
    <mergeCell ref="C187:E187"/>
    <mergeCell ref="B62:D62"/>
    <mergeCell ref="C64:E64"/>
    <mergeCell ref="C139:E139"/>
    <mergeCell ref="C153:E153"/>
    <mergeCell ref="B181:G181"/>
    <mergeCell ref="C160:D160"/>
    <mergeCell ref="B96:C96"/>
    <mergeCell ref="C155:E155"/>
    <mergeCell ref="B146:G146"/>
    <mergeCell ref="B148:C148"/>
    <mergeCell ref="B72:C72"/>
    <mergeCell ref="B82:C82"/>
    <mergeCell ref="B88:C88"/>
  </mergeCells>
  <phoneticPr fontId="22" type="noConversion"/>
  <conditionalFormatting sqref="D118">
    <cfRule type="cellIs" dxfId="0" priority="1" stopIfTrue="1" operator="lessThan">
      <formula>0</formula>
    </cfRule>
  </conditionalFormatting>
  <hyperlinks>
    <hyperlink ref="B3" location="Contents!A1" display="Back to index page" xr:uid="{B6D6A578-D2AA-407C-BDBC-2B9446EE8371}"/>
    <hyperlink ref="B3:H3" location="CONTENTS!A1" display="Back to contents page" xr:uid="{FE13DCF1-23F4-4A7D-8275-77A7A4D99B3C}"/>
  </hyperlinks>
  <printOptions horizontalCentered="1" verticalCentered="1"/>
  <pageMargins left="0.25" right="0.25" top="0.75" bottom="0.75" header="0.3" footer="0.3"/>
  <pageSetup paperSize="9" scale="21" orientation="landscape" r:id="rId1"/>
  <rowBreaks count="2" manualBreakCount="2">
    <brk id="91" max="9" man="1"/>
    <brk id="141" max="9"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F618-83B5-4C4A-85C4-0A8E90BE2933}">
  <sheetPr codeName="Sheet39">
    <tabColor rgb="FF007272"/>
  </sheetPr>
  <dimension ref="A1:AW166"/>
  <sheetViews>
    <sheetView showGridLines="0" showRowColHeaders="0" zoomScaleNormal="100" workbookViewId="0"/>
  </sheetViews>
  <sheetFormatPr baseColWidth="10" defaultColWidth="9.140625" defaultRowHeight="15"/>
  <cols>
    <col min="1" max="1" width="2.5703125" customWidth="1"/>
    <col min="2" max="2" width="4.85546875" customWidth="1"/>
    <col min="3" max="3" width="24.85546875" customWidth="1"/>
    <col min="4" max="4" width="15.42578125" customWidth="1"/>
    <col min="5" max="6" width="13.5703125" customWidth="1"/>
    <col min="7" max="7" width="0.5703125" customWidth="1"/>
    <col min="8" max="8" width="13.5703125" customWidth="1"/>
    <col min="9" max="9" width="0.5703125" customWidth="1"/>
    <col min="10" max="11" width="13.5703125" customWidth="1"/>
    <col min="12" max="12" width="0.5703125" customWidth="1"/>
    <col min="13" max="13" width="13.5703125" customWidth="1"/>
    <col min="14" max="14" width="17.42578125" customWidth="1"/>
    <col min="15" max="15" width="16.5703125" customWidth="1"/>
    <col min="16" max="16" width="0.5703125" customWidth="1"/>
    <col min="17" max="21" width="13.5703125" customWidth="1"/>
    <col min="23" max="23" width="13.42578125" customWidth="1"/>
    <col min="24" max="24" width="11.42578125" customWidth="1"/>
    <col min="25" max="25" width="14.140625" customWidth="1"/>
  </cols>
  <sheetData>
    <row r="1" spans="1:19" s="10" customFormat="1" ht="11.25" customHeight="1">
      <c r="A1" s="7"/>
      <c r="B1" s="7"/>
      <c r="C1" s="7"/>
      <c r="D1" s="8"/>
      <c r="E1" s="8"/>
      <c r="F1" s="9"/>
      <c r="G1" s="9"/>
      <c r="H1" s="9"/>
      <c r="I1" s="9"/>
      <c r="J1" s="9"/>
      <c r="K1" s="9"/>
      <c r="L1" s="9"/>
      <c r="M1" s="9"/>
    </row>
    <row r="2" spans="1:19" s="10" customFormat="1" ht="5.25" customHeight="1">
      <c r="A2" s="7"/>
      <c r="B2" s="7"/>
      <c r="C2" s="7"/>
      <c r="D2" s="8"/>
      <c r="E2" s="8"/>
      <c r="F2" s="9"/>
      <c r="G2" s="9"/>
      <c r="H2" s="9"/>
      <c r="I2" s="9"/>
      <c r="J2" s="9"/>
      <c r="K2" s="9"/>
      <c r="L2" s="9"/>
      <c r="M2" s="9"/>
    </row>
    <row r="3" spans="1:19" s="12" customFormat="1" ht="12.75" customHeight="1">
      <c r="A3" s="11"/>
      <c r="B3" s="2373" t="s">
        <v>280</v>
      </c>
      <c r="C3" s="2373"/>
      <c r="D3" s="2373"/>
      <c r="E3" s="2373"/>
      <c r="F3" s="2373"/>
      <c r="G3" s="2373"/>
      <c r="H3" s="2373"/>
      <c r="I3" s="2373"/>
      <c r="J3" s="2373"/>
      <c r="K3" s="2373"/>
      <c r="L3" s="2373"/>
      <c r="M3" s="2373"/>
    </row>
    <row r="4" spans="1:19" s="10" customFormat="1" ht="5.25" customHeight="1">
      <c r="A4" s="7"/>
      <c r="B4" s="7"/>
      <c r="C4" s="7"/>
      <c r="D4" s="8"/>
      <c r="E4" s="8"/>
      <c r="F4" s="9"/>
      <c r="G4" s="9"/>
      <c r="H4" s="9"/>
      <c r="I4" s="9"/>
      <c r="J4" s="9"/>
      <c r="K4" s="9"/>
      <c r="L4" s="9"/>
      <c r="M4" s="9"/>
      <c r="O4" s="7"/>
      <c r="P4" s="7"/>
      <c r="Q4" s="7"/>
    </row>
    <row r="5" spans="1:19" s="10" customFormat="1" ht="15.75">
      <c r="A5" s="7"/>
      <c r="B5" s="969" t="s">
        <v>714</v>
      </c>
      <c r="C5" s="14"/>
      <c r="D5" s="6"/>
      <c r="E5" s="6"/>
      <c r="F5" s="6"/>
      <c r="G5" s="6"/>
      <c r="H5" s="6"/>
      <c r="I5" s="6"/>
      <c r="J5" s="6"/>
      <c r="K5" s="6"/>
      <c r="L5" s="6"/>
      <c r="M5" s="6"/>
      <c r="N5" s="6"/>
      <c r="O5" s="6"/>
      <c r="P5" s="6"/>
      <c r="Q5" s="7"/>
    </row>
    <row r="6" spans="1:19" s="10" customFormat="1" ht="11.25" customHeight="1">
      <c r="A6" s="7"/>
      <c r="B6" s="14"/>
      <c r="C6" s="6"/>
      <c r="D6" s="6"/>
      <c r="E6" s="6"/>
      <c r="F6" s="6"/>
      <c r="G6" s="6"/>
      <c r="H6" s="6"/>
      <c r="I6" s="6"/>
      <c r="J6" s="6"/>
      <c r="K6" s="6"/>
      <c r="L6" s="6"/>
      <c r="M6" s="6"/>
      <c r="N6" s="6"/>
      <c r="O6" s="6"/>
      <c r="P6" s="6"/>
      <c r="Q6" s="7"/>
    </row>
    <row r="7" spans="1:19" s="10" customFormat="1" ht="56.25" customHeight="1">
      <c r="A7" s="7"/>
      <c r="B7" s="2488" t="s">
        <v>3152</v>
      </c>
      <c r="C7" s="2488"/>
      <c r="D7" s="2488"/>
      <c r="E7" s="2488"/>
      <c r="F7" s="2488"/>
      <c r="G7" s="2488"/>
      <c r="H7" s="2488"/>
      <c r="I7" s="2488"/>
      <c r="J7" s="2488"/>
      <c r="K7" s="2488"/>
      <c r="L7" s="2488"/>
      <c r="M7" s="2488"/>
      <c r="N7" s="2488"/>
      <c r="O7" s="245"/>
      <c r="P7" s="245"/>
      <c r="Q7" s="406"/>
      <c r="R7" s="406"/>
      <c r="S7" s="406"/>
    </row>
    <row r="8" spans="1:19" s="10" customFormat="1" ht="11.25" customHeight="1">
      <c r="A8" s="7"/>
      <c r="B8" s="245"/>
      <c r="C8" s="279"/>
      <c r="D8" s="279"/>
      <c r="E8" s="279"/>
      <c r="F8" s="279"/>
      <c r="G8" s="279"/>
      <c r="H8" s="279"/>
      <c r="I8" s="279"/>
      <c r="J8" s="279"/>
      <c r="K8" s="279"/>
      <c r="L8" s="279"/>
      <c r="M8" s="279"/>
      <c r="N8" s="279"/>
      <c r="O8" s="245"/>
      <c r="P8" s="245"/>
      <c r="Q8" s="406"/>
      <c r="R8" s="406"/>
      <c r="S8" s="406"/>
    </row>
    <row r="9" spans="1:19" s="10" customFormat="1" ht="11.25" customHeight="1">
      <c r="A9" s="7"/>
      <c r="B9" s="2416" t="s">
        <v>2662</v>
      </c>
      <c r="C9" s="2469"/>
      <c r="D9" s="599" t="s">
        <v>292</v>
      </c>
      <c r="E9" s="599" t="s">
        <v>294</v>
      </c>
      <c r="F9" s="599" t="s">
        <v>296</v>
      </c>
      <c r="G9" s="599"/>
      <c r="H9" s="599" t="s">
        <v>298</v>
      </c>
      <c r="I9" s="599"/>
      <c r="J9" s="599" t="s">
        <v>303</v>
      </c>
      <c r="K9" s="599" t="s">
        <v>310</v>
      </c>
      <c r="L9" s="599"/>
      <c r="M9" s="599" t="s">
        <v>312</v>
      </c>
      <c r="N9" s="599" t="s">
        <v>317</v>
      </c>
      <c r="O9" s="245"/>
      <c r="P9" s="245"/>
      <c r="Q9" s="406"/>
      <c r="R9" s="406"/>
      <c r="S9" s="406"/>
    </row>
    <row r="10" spans="1:19" s="10" customFormat="1" ht="11.25" customHeight="1">
      <c r="A10" s="7"/>
      <c r="B10" s="245"/>
      <c r="C10" s="245"/>
      <c r="D10" s="447"/>
      <c r="E10" s="447"/>
      <c r="F10" s="447"/>
      <c r="G10" s="447"/>
      <c r="H10" s="447"/>
      <c r="I10" s="447"/>
      <c r="J10" s="447"/>
      <c r="K10" s="447"/>
      <c r="L10" s="447"/>
      <c r="M10" s="2475" t="s">
        <v>715</v>
      </c>
      <c r="N10" s="2506"/>
      <c r="O10" s="245"/>
      <c r="P10" s="245"/>
      <c r="Q10" s="406"/>
      <c r="R10" s="406"/>
      <c r="S10" s="406"/>
    </row>
    <row r="11" spans="1:19" s="10" customFormat="1" ht="11.25" customHeight="1">
      <c r="A11" s="7"/>
      <c r="B11" s="245"/>
      <c r="C11" s="245"/>
      <c r="D11"/>
      <c r="E11"/>
      <c r="F11"/>
      <c r="G11"/>
      <c r="H11"/>
      <c r="I11"/>
      <c r="J11"/>
      <c r="K11"/>
      <c r="L11"/>
      <c r="M11" s="2436" t="s">
        <v>716</v>
      </c>
      <c r="N11" s="2454"/>
      <c r="O11" s="245"/>
      <c r="P11" s="245"/>
      <c r="Q11" s="406"/>
      <c r="R11" s="406"/>
      <c r="S11" s="406"/>
    </row>
    <row r="12" spans="1:19" s="10" customFormat="1" ht="11.25" customHeight="1">
      <c r="A12" s="7"/>
      <c r="B12" s="245"/>
      <c r="C12" s="245"/>
      <c r="D12"/>
      <c r="E12" s="209"/>
      <c r="F12" s="209"/>
      <c r="G12" s="209"/>
      <c r="H12" s="209"/>
      <c r="I12" s="209"/>
      <c r="K12" s="245"/>
      <c r="L12"/>
      <c r="M12"/>
      <c r="N12" s="303" t="s">
        <v>717</v>
      </c>
      <c r="O12" s="245"/>
      <c r="P12" s="245"/>
      <c r="Q12" s="406"/>
      <c r="R12" s="406"/>
      <c r="S12" s="406"/>
    </row>
    <row r="13" spans="1:19" s="10" customFormat="1" ht="11.25" customHeight="1">
      <c r="A13" s="7"/>
      <c r="B13" s="245"/>
      <c r="C13" s="245"/>
      <c r="D13"/>
      <c r="E13" s="209"/>
      <c r="F13" s="209"/>
      <c r="G13" s="209"/>
      <c r="H13" s="209"/>
      <c r="I13" s="209"/>
      <c r="J13" s="2438" t="s">
        <v>859</v>
      </c>
      <c r="K13" s="2438"/>
      <c r="L13" s="414"/>
      <c r="M13" s="785"/>
      <c r="N13" s="303" t="s">
        <v>718</v>
      </c>
      <c r="O13" s="245"/>
      <c r="P13" s="245"/>
      <c r="Q13" s="406"/>
      <c r="R13" s="406"/>
      <c r="S13" s="406"/>
    </row>
    <row r="14" spans="1:19" s="10" customFormat="1" ht="11.25" customHeight="1">
      <c r="A14" s="7"/>
      <c r="B14" s="245"/>
      <c r="C14" s="245"/>
      <c r="D14"/>
      <c r="E14" s="209"/>
      <c r="F14" s="209"/>
      <c r="G14" s="209"/>
      <c r="H14" s="209"/>
      <c r="I14" s="209"/>
      <c r="J14" s="2438"/>
      <c r="K14" s="2438"/>
      <c r="L14" s="414"/>
      <c r="M14" s="785"/>
      <c r="N14" s="303" t="s">
        <v>719</v>
      </c>
      <c r="O14" s="245"/>
      <c r="P14" s="245"/>
      <c r="Q14" s="406"/>
      <c r="R14" s="406"/>
      <c r="S14" s="406"/>
    </row>
    <row r="15" spans="1:19" s="10" customFormat="1" ht="11.25" customHeight="1">
      <c r="A15" s="7"/>
      <c r="B15" s="245"/>
      <c r="C15" s="245"/>
      <c r="D15" s="2391" t="s">
        <v>720</v>
      </c>
      <c r="E15" s="2391"/>
      <c r="F15" s="2391"/>
      <c r="G15" s="2391"/>
      <c r="H15" s="2391"/>
      <c r="I15" s="209"/>
      <c r="J15" s="2391"/>
      <c r="K15" s="2391"/>
      <c r="L15" s="414"/>
      <c r="M15" s="785"/>
      <c r="N15" s="303" t="s">
        <v>721</v>
      </c>
      <c r="O15" s="245"/>
      <c r="P15" s="245"/>
      <c r="Q15" s="406"/>
      <c r="R15" s="406"/>
      <c r="S15" s="406"/>
    </row>
    <row r="16" spans="1:19" s="10" customFormat="1" ht="11.25" customHeight="1">
      <c r="A16" s="7"/>
      <c r="B16" s="245"/>
      <c r="C16" s="245"/>
      <c r="D16"/>
      <c r="E16" s="2441" t="s">
        <v>722</v>
      </c>
      <c r="F16" s="2441"/>
      <c r="G16" s="2441"/>
      <c r="H16" s="2441"/>
      <c r="I16" s="209"/>
      <c r="J16" s="303" t="s">
        <v>723</v>
      </c>
      <c r="K16" s="303" t="s">
        <v>724</v>
      </c>
      <c r="L16" s="303"/>
      <c r="N16" s="303" t="s">
        <v>725</v>
      </c>
      <c r="O16" s="245"/>
      <c r="P16" s="245"/>
      <c r="Q16" s="406"/>
      <c r="R16" s="406"/>
      <c r="S16" s="406"/>
    </row>
    <row r="17" spans="1:40" s="10" customFormat="1" ht="11.25" customHeight="1">
      <c r="A17" s="7"/>
      <c r="B17" s="225"/>
      <c r="C17" s="225"/>
      <c r="D17" s="388"/>
      <c r="E17" s="389"/>
      <c r="F17" s="389" t="s">
        <v>726</v>
      </c>
      <c r="G17" s="389"/>
      <c r="H17" s="389" t="s">
        <v>726</v>
      </c>
      <c r="I17" s="225"/>
      <c r="J17" s="303" t="s">
        <v>727</v>
      </c>
      <c r="K17" s="303" t="s">
        <v>727</v>
      </c>
      <c r="L17" s="303"/>
      <c r="N17" s="303" t="s">
        <v>728</v>
      </c>
      <c r="O17" s="245"/>
      <c r="P17" s="245"/>
      <c r="Q17" s="406"/>
      <c r="R17" s="406"/>
      <c r="S17" s="406"/>
    </row>
    <row r="18" spans="1:40" s="10" customFormat="1" ht="11.25" customHeight="1">
      <c r="A18" s="7"/>
      <c r="B18" s="2478" t="s">
        <v>286</v>
      </c>
      <c r="C18" s="2479"/>
      <c r="D18" s="1354" t="s">
        <v>729</v>
      </c>
      <c r="E18" s="1355"/>
      <c r="F18" s="1311" t="s">
        <v>730</v>
      </c>
      <c r="G18" s="1311"/>
      <c r="H18" s="1311" t="s">
        <v>731</v>
      </c>
      <c r="I18" s="1311"/>
      <c r="J18" s="1311" t="s">
        <v>732</v>
      </c>
      <c r="K18" s="1311" t="s">
        <v>732</v>
      </c>
      <c r="L18" s="180"/>
      <c r="N18" s="1354" t="s">
        <v>733</v>
      </c>
      <c r="O18" s="245"/>
      <c r="P18" s="245"/>
      <c r="Q18" s="406"/>
      <c r="R18" s="406"/>
      <c r="S18" s="406"/>
    </row>
    <row r="19" spans="1:40" s="10" customFormat="1" ht="11.25" customHeight="1">
      <c r="A19" s="7"/>
      <c r="B19" s="263" t="s">
        <v>736</v>
      </c>
      <c r="C19" s="245" t="s">
        <v>737</v>
      </c>
      <c r="D19" s="40">
        <v>2507.13454</v>
      </c>
      <c r="E19" s="40">
        <v>534.54245000000003</v>
      </c>
      <c r="F19" s="40"/>
      <c r="G19" s="40"/>
      <c r="H19" s="40"/>
      <c r="I19" s="40"/>
      <c r="J19" s="40">
        <v>-3.4919199999999999</v>
      </c>
      <c r="K19" s="40">
        <v>-17.461220000000001</v>
      </c>
      <c r="L19" s="40"/>
      <c r="M19" s="471">
        <v>3007.8766500000002</v>
      </c>
      <c r="N19" s="40">
        <v>512.27709000000004</v>
      </c>
      <c r="O19" s="245"/>
      <c r="P19" s="245"/>
      <c r="Q19" s="406"/>
      <c r="R19" s="406"/>
      <c r="S19" s="406"/>
      <c r="X19" s="1116"/>
      <c r="Y19" s="1116"/>
      <c r="Z19" s="1116"/>
      <c r="AA19" s="1116"/>
      <c r="AB19" s="1116"/>
      <c r="AC19" s="1116"/>
      <c r="AD19" s="1116"/>
      <c r="AE19" s="1116"/>
      <c r="AF19" s="1116"/>
      <c r="AG19" s="1116"/>
      <c r="AH19" s="1116"/>
      <c r="AI19" s="1116"/>
      <c r="AJ19" s="1116"/>
      <c r="AK19" s="1116"/>
      <c r="AL19" s="1116"/>
      <c r="AM19" s="1116"/>
      <c r="AN19" s="1116"/>
    </row>
    <row r="20" spans="1:40" s="10" customFormat="1" ht="11.25" customHeight="1">
      <c r="A20" s="7"/>
      <c r="B20" s="264" t="s">
        <v>742</v>
      </c>
      <c r="C20" s="351" t="s">
        <v>743</v>
      </c>
      <c r="D20" s="40"/>
      <c r="E20" s="40"/>
      <c r="F20" s="40"/>
      <c r="G20" s="40"/>
      <c r="H20" s="40"/>
      <c r="I20" s="40"/>
      <c r="J20" s="40"/>
      <c r="K20" s="40"/>
      <c r="L20" s="40"/>
      <c r="M20" s="40"/>
      <c r="N20" s="40"/>
      <c r="O20" s="245"/>
      <c r="P20" s="245"/>
      <c r="Q20" s="406"/>
      <c r="R20" s="406"/>
      <c r="S20" s="406"/>
    </row>
    <row r="21" spans="1:40" s="10" customFormat="1" ht="11.25" customHeight="1">
      <c r="A21" s="7"/>
      <c r="B21" s="264" t="s">
        <v>746</v>
      </c>
      <c r="C21" s="351" t="s">
        <v>747</v>
      </c>
      <c r="D21" s="313"/>
      <c r="E21" s="313"/>
      <c r="F21" s="313"/>
      <c r="G21" s="313"/>
      <c r="H21" s="313"/>
      <c r="I21" s="313"/>
      <c r="J21" s="313"/>
      <c r="K21" s="313"/>
      <c r="L21" s="313"/>
      <c r="M21" s="313"/>
      <c r="N21" s="313"/>
      <c r="O21" s="245"/>
      <c r="P21" s="245"/>
      <c r="Q21" s="406"/>
      <c r="R21" s="406"/>
      <c r="S21" s="406"/>
      <c r="X21" s="1116"/>
      <c r="Y21" s="1116"/>
      <c r="Z21" s="1116"/>
      <c r="AA21" s="1116"/>
      <c r="AB21" s="1116"/>
      <c r="AC21" s="1116"/>
      <c r="AD21" s="1116"/>
      <c r="AE21" s="1116"/>
      <c r="AF21" s="1116"/>
      <c r="AG21" s="1116"/>
      <c r="AH21" s="1116"/>
      <c r="AI21" s="1116"/>
      <c r="AJ21" s="1116"/>
      <c r="AK21" s="1116"/>
      <c r="AL21" s="1116"/>
      <c r="AM21" s="1116"/>
      <c r="AN21" s="1116"/>
    </row>
    <row r="22" spans="1:40" s="10" customFormat="1" ht="11.25" customHeight="1">
      <c r="A22" s="7"/>
      <c r="B22" s="263" t="s">
        <v>748</v>
      </c>
      <c r="C22" s="351" t="s">
        <v>749</v>
      </c>
      <c r="D22" s="313">
        <v>2507.13454</v>
      </c>
      <c r="E22" s="313">
        <v>534.54245000000003</v>
      </c>
      <c r="F22" s="313"/>
      <c r="G22" s="313"/>
      <c r="H22" s="313"/>
      <c r="I22" s="313"/>
      <c r="J22" s="313">
        <v>-3.4919199999999999</v>
      </c>
      <c r="K22" s="313">
        <v>-17.461220000000001</v>
      </c>
      <c r="L22" s="313"/>
      <c r="M22" s="313">
        <v>3007.8766500000002</v>
      </c>
      <c r="N22" s="313">
        <v>512.27709000000004</v>
      </c>
      <c r="O22" s="245"/>
      <c r="P22" s="245"/>
      <c r="Q22" s="406"/>
      <c r="R22" s="406"/>
      <c r="S22" s="406"/>
    </row>
    <row r="23" spans="1:40" s="10" customFormat="1" ht="11.25" customHeight="1">
      <c r="A23" s="7"/>
      <c r="B23" s="1357" t="s">
        <v>752</v>
      </c>
      <c r="C23" s="1358" t="s">
        <v>753</v>
      </c>
      <c r="D23" s="40">
        <v>20.26126</v>
      </c>
      <c r="E23" s="40">
        <v>10.36641</v>
      </c>
      <c r="F23" s="40"/>
      <c r="G23" s="40"/>
      <c r="H23" s="40"/>
      <c r="I23" s="40"/>
      <c r="J23" s="40"/>
      <c r="K23" s="40"/>
      <c r="L23" s="40"/>
      <c r="M23" s="40">
        <v>22.17679</v>
      </c>
      <c r="N23" s="40">
        <v>1.9181299999999999</v>
      </c>
      <c r="Q23" s="7"/>
      <c r="X23" s="1116"/>
      <c r="Y23" s="1116"/>
      <c r="Z23" s="1116"/>
      <c r="AA23" s="1116"/>
      <c r="AB23" s="1116"/>
      <c r="AC23" s="1116"/>
      <c r="AD23" s="1116"/>
      <c r="AE23" s="1116"/>
      <c r="AF23" s="1116"/>
      <c r="AG23" s="1116"/>
      <c r="AH23" s="1116"/>
      <c r="AI23" s="1116"/>
      <c r="AJ23" s="1116"/>
      <c r="AK23" s="1116"/>
      <c r="AL23" s="1116"/>
      <c r="AM23" s="1116"/>
      <c r="AN23" s="1116"/>
    </row>
    <row r="24" spans="1:40" s="10" customFormat="1" ht="11.25" customHeight="1">
      <c r="A24" s="7"/>
      <c r="B24" s="1359">
        <v>100</v>
      </c>
      <c r="C24" s="614" t="s">
        <v>498</v>
      </c>
      <c r="D24" s="693">
        <v>2527.3957999999998</v>
      </c>
      <c r="E24" s="693">
        <v>544.90886</v>
      </c>
      <c r="F24" s="693"/>
      <c r="G24" s="693"/>
      <c r="H24" s="693"/>
      <c r="I24" s="693"/>
      <c r="J24" s="693">
        <v>-3.4814699999999998</v>
      </c>
      <c r="K24" s="693">
        <v>-17.46039</v>
      </c>
      <c r="L24" s="693"/>
      <c r="M24" s="693">
        <v>3030.0534400000001</v>
      </c>
      <c r="N24" s="693">
        <v>514.19521999999995</v>
      </c>
      <c r="O24" s="792"/>
      <c r="P24" s="792"/>
      <c r="Q24" s="7"/>
    </row>
    <row r="25" spans="1:40" s="919" customFormat="1" ht="11.25" customHeight="1">
      <c r="A25" s="7"/>
      <c r="B25" s="245"/>
      <c r="C25" s="279"/>
      <c r="D25" s="279"/>
      <c r="E25" s="279"/>
      <c r="F25" s="279"/>
      <c r="G25" s="279"/>
      <c r="H25" s="279"/>
      <c r="I25" s="279"/>
      <c r="J25" s="279"/>
      <c r="K25" s="279"/>
      <c r="L25" s="279"/>
      <c r="M25" s="279"/>
      <c r="N25" s="279"/>
      <c r="O25" s="792"/>
      <c r="P25" s="792"/>
      <c r="Q25" s="1492"/>
      <c r="R25" s="10"/>
      <c r="S25" s="10"/>
      <c r="T25" s="10"/>
      <c r="U25" s="10"/>
      <c r="V25" s="10"/>
      <c r="W25" s="10"/>
      <c r="X25" s="10"/>
      <c r="Y25" s="10"/>
      <c r="Z25" s="10"/>
      <c r="AA25" s="10"/>
      <c r="AB25" s="10"/>
      <c r="AC25" s="10"/>
      <c r="AD25" s="10"/>
      <c r="AE25" s="10"/>
      <c r="AF25" s="10"/>
      <c r="AG25" s="10"/>
      <c r="AH25" s="10"/>
      <c r="AI25" s="10"/>
      <c r="AJ25" s="10"/>
      <c r="AK25" s="10"/>
      <c r="AL25" s="10"/>
      <c r="AM25" s="10"/>
      <c r="AN25" s="10"/>
    </row>
    <row r="26" spans="1:40" s="10" customFormat="1" ht="11.25" customHeight="1">
      <c r="A26" s="7"/>
      <c r="B26" s="137"/>
      <c r="C26" s="138"/>
      <c r="D26" s="138"/>
      <c r="E26" s="138"/>
      <c r="F26" s="138"/>
      <c r="G26" s="138"/>
      <c r="H26" s="138"/>
      <c r="I26" s="138"/>
      <c r="J26" s="138"/>
      <c r="K26" s="138"/>
      <c r="L26" s="138"/>
      <c r="M26" s="138"/>
      <c r="N26" s="138"/>
    </row>
    <row r="27" spans="1:40" s="10" customFormat="1" ht="11.25" customHeight="1">
      <c r="A27" s="7"/>
      <c r="B27" s="2416" t="s">
        <v>2469</v>
      </c>
      <c r="C27" s="2469"/>
      <c r="D27" s="599" t="s">
        <v>292</v>
      </c>
      <c r="E27" s="599" t="s">
        <v>294</v>
      </c>
      <c r="F27" s="599" t="s">
        <v>296</v>
      </c>
      <c r="G27" s="599"/>
      <c r="H27" s="599" t="s">
        <v>298</v>
      </c>
      <c r="I27" s="599"/>
      <c r="J27" s="599" t="s">
        <v>303</v>
      </c>
      <c r="K27" s="599" t="s">
        <v>310</v>
      </c>
      <c r="L27" s="599"/>
      <c r="M27" s="599" t="s">
        <v>312</v>
      </c>
      <c r="N27" s="599" t="s">
        <v>317</v>
      </c>
    </row>
    <row r="28" spans="1:40" s="10" customFormat="1" ht="11.25" customHeight="1">
      <c r="A28" s="7"/>
      <c r="B28" s="245"/>
      <c r="C28" s="245"/>
      <c r="D28" s="1809"/>
      <c r="E28" s="1809"/>
      <c r="F28" s="1809"/>
      <c r="G28" s="1809"/>
      <c r="H28" s="1809"/>
      <c r="I28" s="1809"/>
      <c r="J28" s="1809"/>
      <c r="K28" s="1809"/>
      <c r="L28" s="447"/>
      <c r="M28" s="2475" t="s">
        <v>715</v>
      </c>
      <c r="N28" s="2506"/>
    </row>
    <row r="29" spans="1:40" s="10" customFormat="1" ht="11.25" customHeight="1">
      <c r="A29" s="7"/>
      <c r="B29" s="245"/>
      <c r="C29" s="245"/>
      <c r="D29"/>
      <c r="E29"/>
      <c r="F29"/>
      <c r="G29"/>
      <c r="H29"/>
      <c r="I29"/>
      <c r="J29"/>
      <c r="K29"/>
      <c r="L29"/>
      <c r="M29" s="2436" t="s">
        <v>716</v>
      </c>
      <c r="N29" s="2454"/>
    </row>
    <row r="30" spans="1:40" s="10" customFormat="1" ht="11.25" customHeight="1">
      <c r="A30" s="7"/>
      <c r="B30" s="245"/>
      <c r="C30" s="245"/>
      <c r="D30"/>
      <c r="E30" s="209"/>
      <c r="F30" s="209"/>
      <c r="G30" s="209"/>
      <c r="H30" s="209"/>
      <c r="I30" s="209"/>
      <c r="J30" s="209"/>
      <c r="K30"/>
      <c r="L30"/>
      <c r="M30"/>
      <c r="N30" s="303" t="s">
        <v>717</v>
      </c>
      <c r="Q30" s="7"/>
    </row>
    <row r="31" spans="1:40" s="10" customFormat="1" ht="11.25" customHeight="1">
      <c r="A31" s="7"/>
      <c r="B31" s="245"/>
      <c r="C31" s="245"/>
      <c r="D31"/>
      <c r="E31" s="209"/>
      <c r="F31" s="209"/>
      <c r="G31" s="209"/>
      <c r="H31" s="209"/>
      <c r="I31" s="209"/>
      <c r="J31" s="2438" t="s">
        <v>859</v>
      </c>
      <c r="K31" s="2438"/>
      <c r="L31" s="414"/>
      <c r="M31" s="785"/>
      <c r="N31" s="303" t="s">
        <v>718</v>
      </c>
      <c r="Q31" s="7"/>
    </row>
    <row r="32" spans="1:40" s="10" customFormat="1" ht="11.25" customHeight="1">
      <c r="A32" s="7"/>
      <c r="B32" s="245"/>
      <c r="C32" s="245"/>
      <c r="D32"/>
      <c r="E32" s="209"/>
      <c r="F32" s="209"/>
      <c r="G32" s="209"/>
      <c r="H32" s="209"/>
      <c r="I32" s="209"/>
      <c r="J32" s="2438"/>
      <c r="K32" s="2438"/>
      <c r="L32" s="414"/>
      <c r="M32" s="785"/>
      <c r="N32" s="303" t="s">
        <v>719</v>
      </c>
      <c r="Q32" s="7"/>
    </row>
    <row r="33" spans="1:21" s="10" customFormat="1" ht="11.25" customHeight="1">
      <c r="A33" s="7"/>
      <c r="B33" s="245"/>
      <c r="C33" s="245"/>
      <c r="D33" s="2391" t="s">
        <v>720</v>
      </c>
      <c r="E33" s="2391"/>
      <c r="F33" s="2391"/>
      <c r="G33" s="2391"/>
      <c r="H33" s="2391"/>
      <c r="I33" s="209"/>
      <c r="J33" s="2391"/>
      <c r="K33" s="2391"/>
      <c r="L33" s="414"/>
      <c r="M33" s="785"/>
      <c r="N33" s="303" t="s">
        <v>721</v>
      </c>
      <c r="Q33" s="7"/>
    </row>
    <row r="34" spans="1:21" s="10" customFormat="1" ht="11.25" customHeight="1">
      <c r="A34" s="7"/>
      <c r="B34" s="245"/>
      <c r="C34" s="245"/>
      <c r="D34"/>
      <c r="E34" s="2441" t="s">
        <v>722</v>
      </c>
      <c r="F34" s="2441"/>
      <c r="G34" s="2441"/>
      <c r="H34" s="2441"/>
      <c r="I34" s="209"/>
      <c r="J34" s="303" t="s">
        <v>723</v>
      </c>
      <c r="K34" s="303" t="s">
        <v>724</v>
      </c>
      <c r="L34" s="303"/>
      <c r="N34" s="303" t="s">
        <v>725</v>
      </c>
      <c r="Q34" s="7"/>
    </row>
    <row r="35" spans="1:21" s="10" customFormat="1" ht="11.25" customHeight="1">
      <c r="A35" s="7"/>
      <c r="B35" s="225"/>
      <c r="C35" s="225"/>
      <c r="D35" s="388"/>
      <c r="E35" s="389"/>
      <c r="F35" s="389" t="s">
        <v>726</v>
      </c>
      <c r="G35" s="389"/>
      <c r="H35" s="389" t="s">
        <v>726</v>
      </c>
      <c r="I35" s="225"/>
      <c r="J35" s="303" t="s">
        <v>727</v>
      </c>
      <c r="K35" s="303" t="s">
        <v>727</v>
      </c>
      <c r="L35" s="303"/>
      <c r="N35" s="303" t="s">
        <v>728</v>
      </c>
      <c r="Q35" s="7"/>
    </row>
    <row r="36" spans="1:21" s="10" customFormat="1" ht="11.25" customHeight="1">
      <c r="A36" s="7"/>
      <c r="B36" s="2478" t="s">
        <v>286</v>
      </c>
      <c r="C36" s="2479"/>
      <c r="D36" s="1354" t="s">
        <v>729</v>
      </c>
      <c r="E36" s="1355"/>
      <c r="F36" s="1311" t="s">
        <v>730</v>
      </c>
      <c r="G36" s="1311"/>
      <c r="H36" s="1311" t="s">
        <v>731</v>
      </c>
      <c r="I36" s="1311"/>
      <c r="J36" s="1311" t="s">
        <v>732</v>
      </c>
      <c r="K36" s="1311" t="s">
        <v>732</v>
      </c>
      <c r="L36" s="180"/>
      <c r="N36" s="1354" t="s">
        <v>733</v>
      </c>
      <c r="Q36" s="7"/>
    </row>
    <row r="37" spans="1:21" s="10" customFormat="1" ht="11.25" customHeight="1">
      <c r="A37" s="7"/>
      <c r="B37" s="263" t="s">
        <v>736</v>
      </c>
      <c r="C37" s="245" t="s">
        <v>737</v>
      </c>
      <c r="D37" s="40">
        <v>2748.99098</v>
      </c>
      <c r="E37" s="40">
        <v>504.68713000000002</v>
      </c>
      <c r="F37" s="40"/>
      <c r="G37" s="40"/>
      <c r="H37" s="40"/>
      <c r="I37" s="40"/>
      <c r="J37" s="40">
        <v>-1.47367</v>
      </c>
      <c r="K37" s="40">
        <v>-10.624779999999999</v>
      </c>
      <c r="L37" s="40"/>
      <c r="M37" s="471">
        <v>3233.7460099999998</v>
      </c>
      <c r="N37" s="40">
        <v>486.74110000000002</v>
      </c>
      <c r="Q37" s="7"/>
    </row>
    <row r="38" spans="1:21" s="10" customFormat="1" ht="11.25" customHeight="1">
      <c r="A38" s="7"/>
      <c r="B38" s="264" t="s">
        <v>742</v>
      </c>
      <c r="C38" s="351" t="s">
        <v>743</v>
      </c>
      <c r="D38" s="40"/>
      <c r="E38" s="40"/>
      <c r="F38" s="40"/>
      <c r="G38" s="40"/>
      <c r="H38" s="40"/>
      <c r="I38" s="40"/>
      <c r="J38" s="40"/>
      <c r="K38" s="40"/>
      <c r="L38" s="40"/>
      <c r="M38" s="40"/>
      <c r="N38" s="40"/>
      <c r="Q38" s="7"/>
    </row>
    <row r="39" spans="1:21" s="10" customFormat="1" ht="11.25" customHeight="1">
      <c r="A39" s="7"/>
      <c r="B39" s="264" t="s">
        <v>746</v>
      </c>
      <c r="C39" s="351" t="s">
        <v>747</v>
      </c>
      <c r="D39" s="313"/>
      <c r="E39" s="313"/>
      <c r="F39" s="313"/>
      <c r="G39" s="313"/>
      <c r="H39" s="313"/>
      <c r="I39" s="313"/>
      <c r="J39" s="313"/>
      <c r="K39" s="313"/>
      <c r="L39" s="313"/>
      <c r="M39" s="313"/>
      <c r="N39" s="313"/>
      <c r="Q39" s="7"/>
    </row>
    <row r="40" spans="1:21" s="10" customFormat="1" ht="11.25" customHeight="1">
      <c r="A40" s="7"/>
      <c r="B40" s="263" t="s">
        <v>748</v>
      </c>
      <c r="C40" s="351" t="s">
        <v>749</v>
      </c>
      <c r="D40" s="313">
        <v>2748.99098</v>
      </c>
      <c r="E40" s="313">
        <v>504.68713000000002</v>
      </c>
      <c r="F40" s="313"/>
      <c r="G40" s="313"/>
      <c r="H40" s="313"/>
      <c r="I40" s="313"/>
      <c r="J40" s="313">
        <v>-1.47367</v>
      </c>
      <c r="K40" s="313">
        <v>-10.624779999999999</v>
      </c>
      <c r="L40" s="313"/>
      <c r="M40" s="313">
        <v>3233.7460099999998</v>
      </c>
      <c r="N40" s="313">
        <v>486.74110000000002</v>
      </c>
      <c r="Q40" s="7"/>
    </row>
    <row r="41" spans="1:21" s="10" customFormat="1" ht="11.25" customHeight="1">
      <c r="A41" s="7"/>
      <c r="B41" s="1357" t="s">
        <v>752</v>
      </c>
      <c r="C41" s="1358" t="s">
        <v>753</v>
      </c>
      <c r="D41" s="40">
        <v>14.24348</v>
      </c>
      <c r="E41" s="40">
        <v>3.2845599999999999</v>
      </c>
      <c r="F41" s="40"/>
      <c r="G41" s="40"/>
      <c r="H41" s="40"/>
      <c r="I41" s="40"/>
      <c r="J41" s="40"/>
      <c r="K41" s="40"/>
      <c r="L41" s="40"/>
      <c r="M41" s="40">
        <v>15.99056</v>
      </c>
      <c r="N41" s="40">
        <v>1.7744800000000001</v>
      </c>
      <c r="Q41" s="7"/>
    </row>
    <row r="42" spans="1:21" s="10" customFormat="1" ht="11.25" customHeight="1">
      <c r="A42" s="7"/>
      <c r="B42" s="1359">
        <v>100</v>
      </c>
      <c r="C42" s="614" t="s">
        <v>498</v>
      </c>
      <c r="D42" s="693">
        <v>2763.2344600000001</v>
      </c>
      <c r="E42" s="693">
        <v>507.97169000000002</v>
      </c>
      <c r="F42" s="693"/>
      <c r="G42" s="693"/>
      <c r="H42" s="693"/>
      <c r="I42" s="693"/>
      <c r="J42" s="693">
        <v>-1.4705600000000001</v>
      </c>
      <c r="K42" s="693">
        <v>-10.624370000000001</v>
      </c>
      <c r="L42" s="693"/>
      <c r="M42" s="693">
        <v>3249.73657</v>
      </c>
      <c r="N42" s="693">
        <v>488.51558</v>
      </c>
      <c r="Q42" s="7"/>
    </row>
    <row r="43" spans="1:21" s="10" customFormat="1" ht="11.25" customHeight="1">
      <c r="A43" s="7"/>
      <c r="B43" s="7"/>
      <c r="C43" s="7"/>
      <c r="D43" s="8"/>
      <c r="E43" s="8"/>
      <c r="F43" s="9"/>
      <c r="G43" s="9"/>
      <c r="H43" s="9"/>
      <c r="I43" s="9"/>
      <c r="J43" s="9"/>
      <c r="K43" s="9"/>
      <c r="L43" s="9"/>
      <c r="M43" s="9"/>
      <c r="O43" s="7"/>
      <c r="P43" s="7"/>
      <c r="Q43" s="7"/>
    </row>
    <row r="44" spans="1:21" s="10" customFormat="1" ht="11.25" customHeight="1">
      <c r="A44" s="7"/>
      <c r="B44" s="7"/>
      <c r="C44" s="7"/>
      <c r="D44" s="8"/>
      <c r="E44" s="8"/>
      <c r="F44" s="9"/>
      <c r="G44" s="9"/>
      <c r="H44" s="9"/>
      <c r="I44" s="9"/>
      <c r="J44" s="9"/>
      <c r="K44" s="9"/>
      <c r="L44" s="9"/>
      <c r="M44" s="9"/>
      <c r="O44" s="7"/>
      <c r="P44" s="7"/>
      <c r="Q44" s="7"/>
    </row>
    <row r="45" spans="1:21" s="6" customFormat="1" ht="15.75">
      <c r="A45" s="13"/>
      <c r="B45" s="969" t="s">
        <v>2321</v>
      </c>
    </row>
    <row r="46" spans="1:21" s="6" customFormat="1" ht="11.25" customHeight="1">
      <c r="A46" s="13"/>
      <c r="B46" s="14"/>
    </row>
    <row r="47" spans="1:21" ht="33.75" customHeight="1">
      <c r="B47" s="2420" t="s">
        <v>2596</v>
      </c>
      <c r="C47" s="2403"/>
      <c r="D47" s="2403"/>
      <c r="E47" s="2403"/>
      <c r="F47" s="2403"/>
      <c r="G47" s="2403"/>
      <c r="H47" s="2403"/>
      <c r="I47" s="2403"/>
      <c r="J47" s="2403"/>
      <c r="K47" s="2403"/>
      <c r="L47" s="2403"/>
      <c r="M47" s="2403"/>
      <c r="N47" s="2403"/>
      <c r="O47" s="2403"/>
      <c r="P47" s="2403"/>
      <c r="Q47" s="2403"/>
      <c r="R47" s="2403"/>
      <c r="S47" s="2403"/>
      <c r="T47" s="784"/>
      <c r="U47" s="230"/>
    </row>
    <row r="48" spans="1:21" ht="12.75" customHeight="1">
      <c r="B48" s="230"/>
      <c r="C48" s="784"/>
      <c r="D48" s="784"/>
      <c r="E48" s="784"/>
      <c r="F48" s="784"/>
      <c r="G48" s="784"/>
      <c r="H48" s="784"/>
      <c r="I48" s="784"/>
      <c r="J48" s="784"/>
      <c r="K48" s="784"/>
      <c r="L48" s="784"/>
      <c r="M48" s="784"/>
      <c r="N48" s="784"/>
      <c r="O48" s="784"/>
      <c r="P48" s="784"/>
      <c r="Q48" s="784"/>
      <c r="R48" s="784"/>
      <c r="S48" s="784"/>
      <c r="T48" s="784"/>
      <c r="U48" s="230"/>
    </row>
    <row r="49" spans="2:49" ht="12" customHeight="1">
      <c r="B49" s="2464"/>
      <c r="C49" s="2464"/>
      <c r="D49" s="2464"/>
      <c r="E49" s="2464"/>
      <c r="F49" s="2464"/>
      <c r="G49" s="2464"/>
      <c r="H49" s="2464"/>
      <c r="I49" s="2464"/>
      <c r="J49" s="2464"/>
      <c r="K49" s="2464"/>
      <c r="L49" s="2464"/>
      <c r="M49" s="2464"/>
      <c r="N49" s="2464"/>
      <c r="O49" s="2464"/>
      <c r="P49" s="2464"/>
      <c r="Q49" s="2464"/>
      <c r="R49" s="2464"/>
      <c r="S49" s="2464"/>
      <c r="T49" s="2464"/>
      <c r="U49" s="2464"/>
    </row>
    <row r="50" spans="2:49" s="3" customFormat="1" ht="11.25" customHeight="1">
      <c r="B50" s="2443" t="s">
        <v>2469</v>
      </c>
      <c r="C50" s="2455"/>
      <c r="D50" s="599" t="s">
        <v>292</v>
      </c>
      <c r="E50" s="599" t="s">
        <v>294</v>
      </c>
      <c r="F50" s="599" t="s">
        <v>296</v>
      </c>
      <c r="G50" s="599"/>
      <c r="H50" s="599" t="s">
        <v>298</v>
      </c>
      <c r="I50" s="599"/>
      <c r="J50" s="599" t="s">
        <v>303</v>
      </c>
      <c r="K50" s="599" t="s">
        <v>310</v>
      </c>
      <c r="L50" s="599"/>
      <c r="M50" s="599" t="s">
        <v>312</v>
      </c>
      <c r="N50" s="599" t="s">
        <v>317</v>
      </c>
      <c r="O50" s="599" t="s">
        <v>323</v>
      </c>
      <c r="P50" s="599"/>
      <c r="Q50" s="599" t="s">
        <v>346</v>
      </c>
      <c r="R50" s="599" t="s">
        <v>370</v>
      </c>
      <c r="S50" s="599" t="s">
        <v>755</v>
      </c>
      <c r="U50" s="209"/>
    </row>
    <row r="51" spans="2:49" s="3" customFormat="1" ht="11.25" customHeight="1">
      <c r="B51" s="245"/>
      <c r="C51" s="245"/>
      <c r="D51" s="600"/>
      <c r="E51" s="600"/>
      <c r="F51" s="600"/>
      <c r="G51" s="600"/>
      <c r="H51" s="2695" t="s">
        <v>756</v>
      </c>
      <c r="I51" s="2696"/>
      <c r="J51" s="2696"/>
      <c r="K51" s="2696"/>
      <c r="L51" s="2696"/>
      <c r="M51" s="2696"/>
      <c r="N51" s="2696"/>
      <c r="O51" s="2696"/>
      <c r="P51" s="2696"/>
      <c r="Q51" s="2696"/>
      <c r="R51" s="2696"/>
      <c r="S51" s="2696"/>
      <c r="T51" s="147"/>
      <c r="U51" s="129"/>
    </row>
    <row r="52" spans="2:49" s="3" customFormat="1" ht="11.25" customHeight="1">
      <c r="B52" s="245"/>
      <c r="C52" s="245"/>
      <c r="D52" s="2391" t="s">
        <v>757</v>
      </c>
      <c r="E52" s="2391"/>
      <c r="F52" s="2391"/>
      <c r="G52" s="209"/>
      <c r="H52" s="209"/>
      <c r="I52" s="209"/>
      <c r="J52" s="2384" t="s">
        <v>758</v>
      </c>
      <c r="K52" s="2446"/>
      <c r="L52" s="2446"/>
      <c r="M52" s="2446"/>
      <c r="N52" s="2446"/>
      <c r="O52" s="2446"/>
      <c r="P52" s="2446"/>
      <c r="Q52" s="2446"/>
      <c r="R52" s="2446"/>
      <c r="S52" s="2446"/>
      <c r="T52" s="147"/>
      <c r="U52" s="245"/>
    </row>
    <row r="53" spans="2:49" s="3" customFormat="1" ht="11.25" customHeight="1">
      <c r="B53" s="2411"/>
      <c r="C53" s="2411"/>
      <c r="D53" s="2460"/>
      <c r="E53" s="601" t="s">
        <v>759</v>
      </c>
      <c r="F53" s="601" t="s">
        <v>760</v>
      </c>
      <c r="G53" s="139"/>
      <c r="H53" s="225"/>
      <c r="I53" s="225"/>
      <c r="J53" s="139" t="s">
        <v>761</v>
      </c>
      <c r="K53" s="139" t="s">
        <v>760</v>
      </c>
      <c r="L53" s="139"/>
      <c r="M53" s="225" t="s">
        <v>760</v>
      </c>
      <c r="N53" s="225" t="s">
        <v>760</v>
      </c>
      <c r="O53" s="225" t="s">
        <v>760</v>
      </c>
      <c r="P53" s="225"/>
      <c r="Q53" s="225" t="s">
        <v>760</v>
      </c>
      <c r="U53" s="2438"/>
    </row>
    <row r="54" spans="2:49" s="3" customFormat="1" ht="11.25" customHeight="1">
      <c r="B54" s="2411"/>
      <c r="C54" s="2411"/>
      <c r="D54" s="2461"/>
      <c r="E54" s="139" t="s">
        <v>762</v>
      </c>
      <c r="F54" s="139" t="s">
        <v>763</v>
      </c>
      <c r="G54" s="139"/>
      <c r="H54" s="225"/>
      <c r="I54" s="225"/>
      <c r="J54" s="139" t="s">
        <v>764</v>
      </c>
      <c r="K54" s="139" t="s">
        <v>765</v>
      </c>
      <c r="L54" s="139"/>
      <c r="M54" s="225" t="s">
        <v>766</v>
      </c>
      <c r="N54" s="225" t="s">
        <v>767</v>
      </c>
      <c r="O54" s="225" t="s">
        <v>768</v>
      </c>
      <c r="P54" s="225"/>
      <c r="Q54" s="225" t="s">
        <v>769</v>
      </c>
      <c r="R54" s="225" t="s">
        <v>760</v>
      </c>
      <c r="S54" s="139" t="s">
        <v>726</v>
      </c>
      <c r="U54" s="2438"/>
    </row>
    <row r="55" spans="2:49" s="3" customFormat="1" ht="11.25" customHeight="1">
      <c r="B55" s="2453" t="s">
        <v>286</v>
      </c>
      <c r="C55" s="2454"/>
      <c r="D55" s="1355"/>
      <c r="E55" s="1346" t="s">
        <v>770</v>
      </c>
      <c r="F55" s="1346" t="s">
        <v>771</v>
      </c>
      <c r="G55" s="1346"/>
      <c r="H55" s="1355"/>
      <c r="I55" s="1355"/>
      <c r="J55" s="1346" t="s">
        <v>772</v>
      </c>
      <c r="K55" s="1346" t="s">
        <v>773</v>
      </c>
      <c r="L55" s="1346"/>
      <c r="M55" s="1355" t="s">
        <v>774</v>
      </c>
      <c r="N55" s="1355" t="s">
        <v>775</v>
      </c>
      <c r="O55" s="1355" t="s">
        <v>776</v>
      </c>
      <c r="P55" s="1355"/>
      <c r="Q55" s="1355" t="s">
        <v>777</v>
      </c>
      <c r="R55" s="1346" t="s">
        <v>778</v>
      </c>
      <c r="S55" s="1346" t="s">
        <v>730</v>
      </c>
      <c r="U55" s="2438"/>
    </row>
    <row r="56" spans="2:49" s="25" customFormat="1" ht="11.25" customHeight="1">
      <c r="B56" s="250" t="s">
        <v>736</v>
      </c>
      <c r="C56" s="603" t="s">
        <v>737</v>
      </c>
      <c r="D56" s="604">
        <v>725243.95281000005</v>
      </c>
      <c r="E56" s="604">
        <v>724169.54489000002</v>
      </c>
      <c r="F56" s="604">
        <v>1074.4079200000001</v>
      </c>
      <c r="G56" s="604"/>
      <c r="H56" s="604">
        <v>2642.3101099999999</v>
      </c>
      <c r="J56" s="604">
        <v>1811.1258700000001</v>
      </c>
      <c r="K56" s="604">
        <v>179.48723000000001</v>
      </c>
      <c r="L56" s="604">
        <v>273.08080000000001</v>
      </c>
      <c r="M56" s="604">
        <v>273</v>
      </c>
      <c r="N56" s="604">
        <v>248.66813999999999</v>
      </c>
      <c r="O56" s="604">
        <v>103.45544</v>
      </c>
      <c r="P56" s="604">
        <v>20.36411</v>
      </c>
      <c r="Q56" s="604">
        <v>6.12852</v>
      </c>
      <c r="R56" s="604">
        <v>20.36411</v>
      </c>
      <c r="S56" s="604">
        <v>2642.3101000000001</v>
      </c>
      <c r="U56" s="605"/>
      <c r="AF56" s="193"/>
      <c r="AG56" s="193"/>
      <c r="AH56" s="193"/>
      <c r="AI56" s="193"/>
      <c r="AJ56" s="193"/>
      <c r="AK56" s="193"/>
      <c r="AL56" s="193"/>
      <c r="AM56" s="193"/>
      <c r="AN56" s="193"/>
      <c r="AO56" s="193"/>
      <c r="AP56" s="193"/>
      <c r="AQ56" s="193"/>
      <c r="AR56" s="193"/>
      <c r="AS56" s="193"/>
      <c r="AT56" s="193"/>
      <c r="AU56" s="193"/>
      <c r="AV56" s="193"/>
      <c r="AW56" s="193"/>
    </row>
    <row r="57" spans="2:49" s="3" customFormat="1" ht="11.25" customHeight="1">
      <c r="B57" s="850" t="s">
        <v>742</v>
      </c>
      <c r="C57" s="282" t="s">
        <v>743</v>
      </c>
      <c r="D57" s="606"/>
      <c r="E57" s="606"/>
      <c r="F57" s="606"/>
      <c r="G57" s="606"/>
      <c r="H57" s="606"/>
      <c r="J57" s="606"/>
      <c r="K57" s="606"/>
      <c r="L57" s="606"/>
      <c r="M57" s="606"/>
      <c r="N57" s="606"/>
      <c r="O57" s="606"/>
      <c r="P57" s="606"/>
      <c r="Q57" s="606"/>
      <c r="R57" s="606"/>
      <c r="S57" s="606"/>
      <c r="U57" s="607"/>
      <c r="AF57" s="193"/>
      <c r="AG57" s="193"/>
      <c r="AH57" s="193"/>
      <c r="AI57" s="193"/>
      <c r="AJ57" s="193"/>
      <c r="AK57" s="193"/>
      <c r="AL57" s="193"/>
      <c r="AM57" s="193"/>
      <c r="AN57" s="193"/>
      <c r="AO57" s="193"/>
      <c r="AP57" s="193"/>
      <c r="AQ57" s="193"/>
      <c r="AR57" s="193"/>
      <c r="AS57" s="193"/>
      <c r="AT57" s="193"/>
      <c r="AU57" s="193"/>
      <c r="AV57" s="193"/>
      <c r="AW57" s="193"/>
    </row>
    <row r="58" spans="2:49" s="3" customFormat="1" ht="11.25" customHeight="1">
      <c r="B58" s="850" t="s">
        <v>746</v>
      </c>
      <c r="C58" s="282" t="s">
        <v>747</v>
      </c>
      <c r="D58" s="606"/>
      <c r="E58" s="606"/>
      <c r="F58" s="606"/>
      <c r="G58" s="606"/>
      <c r="H58" s="606"/>
      <c r="J58" s="606"/>
      <c r="K58" s="606"/>
      <c r="L58" s="606"/>
      <c r="M58" s="606"/>
      <c r="N58" s="606"/>
      <c r="O58" s="606"/>
      <c r="P58" s="606"/>
      <c r="Q58" s="606"/>
      <c r="R58" s="606"/>
      <c r="S58" s="606"/>
      <c r="T58" s="1115"/>
      <c r="U58" s="1117"/>
      <c r="V58" s="1115"/>
      <c r="W58" s="1115"/>
      <c r="X58" s="1115"/>
      <c r="Y58" s="1115"/>
      <c r="Z58" s="1115"/>
      <c r="AA58" s="1115"/>
      <c r="AB58" s="1115"/>
      <c r="AC58" s="1115"/>
      <c r="AD58" s="1115"/>
      <c r="AE58" s="1115"/>
      <c r="AF58" s="193"/>
      <c r="AG58" s="193"/>
      <c r="AH58" s="193"/>
      <c r="AI58" s="193"/>
      <c r="AJ58" s="193"/>
      <c r="AK58" s="193"/>
      <c r="AL58" s="193"/>
      <c r="AM58" s="193"/>
      <c r="AN58" s="193"/>
      <c r="AO58" s="193"/>
      <c r="AP58" s="193"/>
      <c r="AQ58" s="193"/>
      <c r="AR58" s="193"/>
      <c r="AS58" s="193"/>
      <c r="AT58" s="193"/>
      <c r="AU58" s="193"/>
      <c r="AV58" s="193"/>
      <c r="AW58" s="193"/>
    </row>
    <row r="59" spans="2:49" s="3" customFormat="1" ht="11.25" customHeight="1">
      <c r="B59" s="851" t="s">
        <v>748</v>
      </c>
      <c r="C59" s="311" t="s">
        <v>780</v>
      </c>
      <c r="D59" s="608"/>
      <c r="E59" s="608"/>
      <c r="F59" s="608"/>
      <c r="G59" s="608"/>
      <c r="H59" s="608"/>
      <c r="J59" s="608"/>
      <c r="K59" s="608"/>
      <c r="L59" s="608"/>
      <c r="M59" s="608"/>
      <c r="N59" s="608"/>
      <c r="O59" s="608"/>
      <c r="P59" s="608"/>
      <c r="Q59" s="608"/>
      <c r="R59" s="608"/>
      <c r="S59" s="608"/>
      <c r="T59" s="1115"/>
      <c r="U59" s="1117"/>
      <c r="V59" s="1115"/>
      <c r="W59" s="1115"/>
      <c r="X59" s="1115"/>
      <c r="Y59" s="1115"/>
      <c r="Z59" s="1115"/>
      <c r="AA59" s="1115"/>
      <c r="AB59" s="1115"/>
      <c r="AC59" s="1115"/>
      <c r="AD59" s="1115"/>
      <c r="AE59" s="1115"/>
      <c r="AF59" s="193"/>
      <c r="AG59" s="193"/>
      <c r="AH59" s="193"/>
      <c r="AI59" s="193"/>
      <c r="AJ59" s="193"/>
      <c r="AK59" s="193"/>
      <c r="AL59" s="193"/>
      <c r="AM59" s="193"/>
      <c r="AN59" s="193"/>
      <c r="AO59" s="193"/>
      <c r="AP59" s="193"/>
      <c r="AQ59" s="193"/>
      <c r="AR59" s="193"/>
      <c r="AS59" s="193"/>
      <c r="AT59" s="193"/>
      <c r="AU59" s="193"/>
      <c r="AV59" s="193"/>
      <c r="AW59" s="193"/>
    </row>
    <row r="60" spans="2:49" s="3" customFormat="1" ht="11.25" customHeight="1">
      <c r="B60" s="850" t="s">
        <v>750</v>
      </c>
      <c r="C60" s="282" t="s">
        <v>749</v>
      </c>
      <c r="D60" s="609">
        <v>725243.95288</v>
      </c>
      <c r="E60" s="609">
        <v>724169.54495999997</v>
      </c>
      <c r="F60" s="609">
        <v>1074.4079200000001</v>
      </c>
      <c r="G60" s="609"/>
      <c r="H60" s="609">
        <v>2642.3101099999999</v>
      </c>
      <c r="J60" s="609">
        <v>1811.1258700000001</v>
      </c>
      <c r="K60" s="609">
        <v>179.48723000000001</v>
      </c>
      <c r="L60" s="609">
        <v>273.08080000000001</v>
      </c>
      <c r="M60" s="609">
        <v>273</v>
      </c>
      <c r="N60" s="609">
        <v>248.66813999999999</v>
      </c>
      <c r="O60" s="609">
        <v>103.45544</v>
      </c>
      <c r="P60" s="609">
        <v>20.36411</v>
      </c>
      <c r="Q60" s="609">
        <v>6.12852</v>
      </c>
      <c r="R60" s="609">
        <v>20.36411</v>
      </c>
      <c r="S60" s="609">
        <v>2642.3101000000001</v>
      </c>
      <c r="T60" s="1115"/>
      <c r="U60" s="1117"/>
      <c r="V60" s="1115"/>
      <c r="W60" s="1115"/>
      <c r="X60" s="1115"/>
      <c r="Y60" s="1115"/>
      <c r="Z60" s="1115"/>
      <c r="AA60" s="1115"/>
      <c r="AB60" s="1115"/>
      <c r="AC60" s="1115"/>
      <c r="AD60" s="1115"/>
      <c r="AE60" s="1115"/>
      <c r="AF60" s="193"/>
      <c r="AG60" s="193"/>
      <c r="AH60" s="193"/>
      <c r="AI60" s="193"/>
      <c r="AJ60" s="193"/>
      <c r="AK60" s="193"/>
      <c r="AL60" s="193"/>
      <c r="AM60" s="193"/>
      <c r="AN60" s="193"/>
      <c r="AO60" s="193"/>
      <c r="AP60" s="193"/>
      <c r="AQ60" s="193"/>
      <c r="AR60" s="193"/>
      <c r="AS60" s="193"/>
      <c r="AT60" s="193"/>
      <c r="AU60" s="193"/>
      <c r="AV60" s="193"/>
      <c r="AW60" s="193"/>
    </row>
    <row r="61" spans="2:49" s="3" customFormat="1" ht="11.25" customHeight="1">
      <c r="B61" s="71" t="s">
        <v>787</v>
      </c>
      <c r="C61" s="246" t="s">
        <v>788</v>
      </c>
      <c r="D61" s="611">
        <v>113821.93513</v>
      </c>
      <c r="E61" s="612"/>
      <c r="F61" s="612"/>
      <c r="G61" s="612"/>
      <c r="H61" s="611">
        <v>51.908679999999997</v>
      </c>
      <c r="J61" s="612"/>
      <c r="K61" s="612"/>
      <c r="L61" s="612"/>
      <c r="M61" s="612"/>
      <c r="N61" s="612"/>
      <c r="O61" s="612"/>
      <c r="P61" s="612"/>
      <c r="Q61" s="612"/>
      <c r="R61" s="612"/>
      <c r="S61" s="611">
        <v>51.908679999999997</v>
      </c>
      <c r="AF61" s="193"/>
      <c r="AG61" s="193"/>
      <c r="AH61" s="193"/>
      <c r="AI61" s="193"/>
      <c r="AJ61" s="193"/>
      <c r="AK61" s="193"/>
      <c r="AL61" s="193"/>
      <c r="AM61" s="193"/>
      <c r="AN61" s="193"/>
      <c r="AO61" s="193"/>
      <c r="AP61" s="193"/>
      <c r="AQ61" s="193"/>
      <c r="AR61" s="193"/>
      <c r="AS61" s="193"/>
      <c r="AT61" s="193"/>
      <c r="AU61" s="193"/>
      <c r="AV61" s="193"/>
      <c r="AW61" s="193"/>
    </row>
    <row r="62" spans="2:49" s="3" customFormat="1" ht="11.25" customHeight="1">
      <c r="B62" s="850" t="s">
        <v>791</v>
      </c>
      <c r="C62" s="282" t="s">
        <v>743</v>
      </c>
      <c r="D62" s="606"/>
      <c r="E62" s="613"/>
      <c r="F62" s="613"/>
      <c r="G62" s="613"/>
      <c r="H62" s="606"/>
      <c r="J62" s="613"/>
      <c r="K62" s="613"/>
      <c r="L62" s="613"/>
      <c r="M62" s="613"/>
      <c r="N62" s="613"/>
      <c r="O62" s="613"/>
      <c r="P62" s="613"/>
      <c r="Q62" s="613"/>
      <c r="R62" s="613"/>
      <c r="S62" s="606"/>
      <c r="AF62" s="193"/>
      <c r="AG62" s="193"/>
      <c r="AH62" s="193"/>
      <c r="AI62" s="193"/>
      <c r="AJ62" s="193"/>
      <c r="AK62" s="193"/>
      <c r="AL62" s="193"/>
      <c r="AM62" s="193"/>
      <c r="AN62" s="193"/>
      <c r="AO62" s="193"/>
      <c r="AP62" s="193"/>
      <c r="AQ62" s="193"/>
      <c r="AR62" s="193"/>
      <c r="AS62" s="193"/>
      <c r="AT62" s="193"/>
      <c r="AU62" s="193"/>
      <c r="AV62" s="193"/>
      <c r="AW62" s="193"/>
    </row>
    <row r="63" spans="2:49" s="3" customFormat="1" ht="11.25" customHeight="1">
      <c r="B63" s="850" t="s">
        <v>793</v>
      </c>
      <c r="C63" s="282" t="s">
        <v>747</v>
      </c>
      <c r="D63" s="606"/>
      <c r="E63" s="613"/>
      <c r="F63" s="613"/>
      <c r="G63" s="613"/>
      <c r="H63" s="606"/>
      <c r="J63" s="613"/>
      <c r="K63" s="613"/>
      <c r="L63" s="613"/>
      <c r="M63" s="613"/>
      <c r="N63" s="613"/>
      <c r="O63" s="613"/>
      <c r="P63" s="613"/>
      <c r="Q63" s="613"/>
      <c r="R63" s="613"/>
      <c r="S63" s="606"/>
      <c r="AF63" s="193"/>
      <c r="AG63" s="193"/>
      <c r="AH63" s="193"/>
      <c r="AI63" s="193"/>
      <c r="AJ63" s="193"/>
      <c r="AK63" s="193"/>
      <c r="AL63" s="193"/>
      <c r="AM63" s="193"/>
      <c r="AN63" s="193"/>
      <c r="AO63" s="193"/>
      <c r="AP63" s="193"/>
      <c r="AQ63" s="193"/>
      <c r="AR63" s="193"/>
      <c r="AS63" s="193"/>
      <c r="AT63" s="193"/>
      <c r="AU63" s="193"/>
      <c r="AV63" s="193"/>
      <c r="AW63" s="193"/>
    </row>
    <row r="64" spans="2:49" s="3" customFormat="1" ht="11.25" customHeight="1">
      <c r="B64" s="850" t="s">
        <v>794</v>
      </c>
      <c r="C64" s="282" t="s">
        <v>749</v>
      </c>
      <c r="D64" s="606">
        <v>113821.93513</v>
      </c>
      <c r="E64" s="613"/>
      <c r="F64" s="613"/>
      <c r="G64" s="613"/>
      <c r="H64" s="606">
        <v>51.908679999999997</v>
      </c>
      <c r="J64" s="613"/>
      <c r="K64" s="613"/>
      <c r="L64" s="613"/>
      <c r="M64" s="613"/>
      <c r="N64" s="613"/>
      <c r="O64" s="613"/>
      <c r="P64" s="613"/>
      <c r="Q64" s="613"/>
      <c r="R64" s="613"/>
      <c r="S64" s="606"/>
      <c r="AF64" s="193"/>
      <c r="AG64" s="193"/>
      <c r="AH64" s="193"/>
      <c r="AI64" s="193"/>
      <c r="AJ64" s="193"/>
      <c r="AK64" s="193"/>
      <c r="AL64" s="193"/>
      <c r="AM64" s="193"/>
      <c r="AN64" s="193"/>
      <c r="AO64" s="193"/>
      <c r="AP64" s="193"/>
      <c r="AQ64" s="193"/>
      <c r="AR64" s="193"/>
      <c r="AS64" s="193"/>
      <c r="AT64" s="193"/>
      <c r="AU64" s="193"/>
      <c r="AV64" s="193"/>
      <c r="AW64" s="193"/>
    </row>
    <row r="65" spans="2:49" s="3" customFormat="1" ht="11.25" customHeight="1">
      <c r="B65" s="852">
        <v>220</v>
      </c>
      <c r="C65" s="614" t="s">
        <v>498</v>
      </c>
      <c r="D65" s="615">
        <v>839065.88794000004</v>
      </c>
      <c r="E65" s="615">
        <v>724169.54489000002</v>
      </c>
      <c r="F65" s="615">
        <v>1074.4079200000001</v>
      </c>
      <c r="G65" s="615"/>
      <c r="H65" s="615">
        <v>2694.2187899999999</v>
      </c>
      <c r="I65" s="555"/>
      <c r="J65" s="615">
        <v>1811.1258700000001</v>
      </c>
      <c r="K65" s="615">
        <v>179.48723000000001</v>
      </c>
      <c r="L65" s="615"/>
      <c r="M65" s="615">
        <v>273</v>
      </c>
      <c r="N65" s="615">
        <v>248.66813999999999</v>
      </c>
      <c r="O65" s="615">
        <v>103.45544</v>
      </c>
      <c r="P65" s="615"/>
      <c r="Q65" s="615">
        <v>6.12852</v>
      </c>
      <c r="R65" s="615">
        <v>20.36411</v>
      </c>
      <c r="S65" s="615">
        <v>2694.2187800000002</v>
      </c>
      <c r="AF65" s="193"/>
      <c r="AG65" s="193"/>
      <c r="AH65" s="193"/>
      <c r="AI65" s="193"/>
      <c r="AJ65" s="193"/>
      <c r="AK65" s="193"/>
      <c r="AL65" s="193"/>
      <c r="AM65" s="193"/>
      <c r="AN65" s="193"/>
      <c r="AO65" s="193"/>
      <c r="AP65" s="193"/>
      <c r="AQ65" s="193"/>
      <c r="AR65" s="193"/>
      <c r="AS65" s="193"/>
      <c r="AT65" s="193"/>
      <c r="AU65" s="193"/>
      <c r="AV65" s="193"/>
      <c r="AW65" s="193"/>
    </row>
    <row r="66" spans="2:49" s="3" customFormat="1" ht="11.25" customHeight="1">
      <c r="B66" s="1034"/>
      <c r="C66" s="246"/>
      <c r="D66" s="610"/>
      <c r="E66" s="610"/>
      <c r="F66" s="610"/>
      <c r="G66" s="610"/>
      <c r="H66" s="610"/>
      <c r="J66" s="610"/>
      <c r="K66" s="610"/>
      <c r="L66" s="610"/>
      <c r="M66" s="610"/>
      <c r="N66" s="610"/>
      <c r="O66" s="610"/>
      <c r="P66" s="610"/>
      <c r="Q66" s="610"/>
      <c r="R66" s="610"/>
      <c r="S66" s="610"/>
    </row>
    <row r="67" spans="2:49" s="3" customFormat="1" ht="11.25" customHeight="1">
      <c r="B67" s="1034"/>
      <c r="C67" s="246"/>
      <c r="D67" s="610"/>
      <c r="E67" s="610"/>
      <c r="F67" s="610"/>
      <c r="G67" s="610"/>
      <c r="H67" s="610"/>
      <c r="J67" s="610"/>
      <c r="K67" s="610"/>
      <c r="L67" s="610"/>
      <c r="M67" s="610"/>
      <c r="N67" s="610"/>
      <c r="O67" s="610"/>
      <c r="P67" s="610"/>
      <c r="Q67" s="610"/>
      <c r="R67" s="610"/>
      <c r="S67" s="610"/>
    </row>
    <row r="68" spans="2:49" s="3" customFormat="1" ht="11.25" customHeight="1">
      <c r="B68" s="2443" t="s">
        <v>287</v>
      </c>
      <c r="C68" s="2455"/>
      <c r="D68" s="599" t="s">
        <v>292</v>
      </c>
      <c r="E68" s="599" t="s">
        <v>294</v>
      </c>
      <c r="F68" s="599" t="s">
        <v>296</v>
      </c>
      <c r="G68" s="599"/>
      <c r="H68" s="599" t="s">
        <v>298</v>
      </c>
      <c r="I68" s="599"/>
      <c r="J68" s="599" t="s">
        <v>303</v>
      </c>
      <c r="K68" s="599" t="s">
        <v>310</v>
      </c>
      <c r="L68" s="599"/>
      <c r="M68" s="599" t="s">
        <v>312</v>
      </c>
      <c r="N68" s="599" t="s">
        <v>317</v>
      </c>
      <c r="O68" s="599" t="s">
        <v>323</v>
      </c>
      <c r="P68" s="599"/>
      <c r="Q68" s="599" t="s">
        <v>346</v>
      </c>
      <c r="R68" s="599" t="s">
        <v>370</v>
      </c>
      <c r="S68" s="599" t="s">
        <v>755</v>
      </c>
    </row>
    <row r="69" spans="2:49" s="3" customFormat="1" ht="11.25" customHeight="1">
      <c r="B69" s="245"/>
      <c r="C69" s="245"/>
      <c r="D69" s="600"/>
      <c r="E69" s="600"/>
      <c r="F69" s="600"/>
      <c r="G69" s="600"/>
      <c r="H69" s="2695" t="s">
        <v>756</v>
      </c>
      <c r="I69" s="2696"/>
      <c r="J69" s="2696"/>
      <c r="K69" s="2696"/>
      <c r="L69" s="2696"/>
      <c r="M69" s="2696"/>
      <c r="N69" s="2696"/>
      <c r="O69" s="2696"/>
      <c r="P69" s="2696"/>
      <c r="Q69" s="2696"/>
      <c r="R69" s="2696"/>
      <c r="S69" s="2696"/>
    </row>
    <row r="70" spans="2:49" s="3" customFormat="1" ht="11.25" customHeight="1">
      <c r="B70" s="245"/>
      <c r="C70" s="245"/>
      <c r="D70" s="2391" t="s">
        <v>757</v>
      </c>
      <c r="E70" s="2391"/>
      <c r="F70" s="2391"/>
      <c r="G70" s="209"/>
      <c r="H70" s="209"/>
      <c r="I70" s="209"/>
      <c r="J70" s="2384" t="s">
        <v>758</v>
      </c>
      <c r="K70" s="2446"/>
      <c r="L70" s="2446"/>
      <c r="M70" s="2446"/>
      <c r="N70" s="2446"/>
      <c r="O70" s="2446"/>
      <c r="P70" s="2446"/>
      <c r="Q70" s="2446"/>
      <c r="R70" s="2446"/>
      <c r="S70" s="2446"/>
    </row>
    <row r="71" spans="2:49" s="3" customFormat="1" ht="11.25" customHeight="1">
      <c r="B71" s="2411"/>
      <c r="C71" s="2411"/>
      <c r="D71" s="2460"/>
      <c r="E71" s="601" t="s">
        <v>759</v>
      </c>
      <c r="F71" s="601" t="s">
        <v>760</v>
      </c>
      <c r="G71" s="139"/>
      <c r="H71" s="225"/>
      <c r="I71" s="225"/>
      <c r="J71" s="139" t="s">
        <v>761</v>
      </c>
      <c r="K71" s="139" t="s">
        <v>760</v>
      </c>
      <c r="L71" s="139"/>
      <c r="M71" s="225" t="s">
        <v>760</v>
      </c>
      <c r="N71" s="225" t="s">
        <v>760</v>
      </c>
      <c r="O71" s="225" t="s">
        <v>760</v>
      </c>
      <c r="P71" s="225"/>
      <c r="Q71" s="225" t="s">
        <v>760</v>
      </c>
    </row>
    <row r="72" spans="2:49" s="3" customFormat="1" ht="11.25" customHeight="1">
      <c r="B72" s="2411"/>
      <c r="C72" s="2411"/>
      <c r="D72" s="2461"/>
      <c r="E72" s="139" t="s">
        <v>762</v>
      </c>
      <c r="F72" s="139" t="s">
        <v>763</v>
      </c>
      <c r="G72" s="139"/>
      <c r="H72" s="225"/>
      <c r="I72" s="225"/>
      <c r="J72" s="139" t="s">
        <v>764</v>
      </c>
      <c r="K72" s="139" t="s">
        <v>765</v>
      </c>
      <c r="L72" s="139"/>
      <c r="M72" s="225" t="s">
        <v>766</v>
      </c>
      <c r="N72" s="225" t="s">
        <v>767</v>
      </c>
      <c r="O72" s="225" t="s">
        <v>768</v>
      </c>
      <c r="P72" s="225"/>
      <c r="Q72" s="225" t="s">
        <v>769</v>
      </c>
      <c r="R72" s="225" t="s">
        <v>760</v>
      </c>
      <c r="S72" s="139" t="s">
        <v>726</v>
      </c>
    </row>
    <row r="73" spans="2:49" s="3" customFormat="1" ht="11.25" customHeight="1">
      <c r="B73" s="2453" t="s">
        <v>286</v>
      </c>
      <c r="C73" s="2454"/>
      <c r="D73" s="1355"/>
      <c r="E73" s="1346" t="s">
        <v>770</v>
      </c>
      <c r="F73" s="1346" t="s">
        <v>771</v>
      </c>
      <c r="G73" s="1346"/>
      <c r="H73" s="1355"/>
      <c r="I73" s="1355"/>
      <c r="J73" s="1346" t="s">
        <v>772</v>
      </c>
      <c r="K73" s="1346" t="s">
        <v>773</v>
      </c>
      <c r="L73" s="1346"/>
      <c r="M73" s="1355" t="s">
        <v>774</v>
      </c>
      <c r="N73" s="1355" t="s">
        <v>775</v>
      </c>
      <c r="O73" s="1355" t="s">
        <v>776</v>
      </c>
      <c r="P73" s="1355"/>
      <c r="Q73" s="1355" t="s">
        <v>777</v>
      </c>
      <c r="R73" s="1346" t="s">
        <v>778</v>
      </c>
      <c r="S73" s="1346" t="s">
        <v>730</v>
      </c>
    </row>
    <row r="74" spans="2:49" s="3" customFormat="1" ht="11.25" customHeight="1">
      <c r="B74" s="250" t="s">
        <v>736</v>
      </c>
      <c r="C74" s="603" t="s">
        <v>737</v>
      </c>
      <c r="D74" s="604">
        <v>664942.50746999995</v>
      </c>
      <c r="E74" s="604">
        <v>663794.17740000004</v>
      </c>
      <c r="F74" s="604">
        <v>1148.33007</v>
      </c>
      <c r="G74" s="604"/>
      <c r="H74" s="604">
        <v>2044.1953900000001</v>
      </c>
      <c r="I74" s="25"/>
      <c r="J74" s="604">
        <v>1396.6423500000001</v>
      </c>
      <c r="K74" s="604">
        <v>137.02359000000001</v>
      </c>
      <c r="L74" s="604">
        <v>235.42619999999999</v>
      </c>
      <c r="M74" s="604">
        <v>235.42619999999999</v>
      </c>
      <c r="N74" s="604">
        <v>169.60969</v>
      </c>
      <c r="O74" s="604">
        <v>84.9251</v>
      </c>
      <c r="P74" s="604">
        <v>3.4895900000000002</v>
      </c>
      <c r="Q74" s="604">
        <v>3.4895900000000002</v>
      </c>
      <c r="R74" s="604">
        <v>17.078869999999998</v>
      </c>
      <c r="S74" s="604">
        <v>2044.1954000000001</v>
      </c>
    </row>
    <row r="75" spans="2:49" s="3" customFormat="1" ht="11.25" customHeight="1">
      <c r="B75" s="850" t="s">
        <v>742</v>
      </c>
      <c r="C75" s="282" t="s">
        <v>743</v>
      </c>
      <c r="D75" s="606"/>
      <c r="E75" s="606"/>
      <c r="F75" s="606"/>
      <c r="G75" s="606"/>
      <c r="H75" s="606"/>
      <c r="J75" s="606"/>
      <c r="K75" s="606"/>
      <c r="L75" s="606"/>
      <c r="M75" s="606"/>
      <c r="N75" s="606"/>
      <c r="O75" s="606"/>
      <c r="P75" s="606"/>
      <c r="Q75" s="606"/>
      <c r="R75" s="606"/>
      <c r="S75" s="606"/>
    </row>
    <row r="76" spans="2:49" s="3" customFormat="1" ht="11.25" customHeight="1">
      <c r="B76" s="850" t="s">
        <v>746</v>
      </c>
      <c r="C76" s="282" t="s">
        <v>747</v>
      </c>
      <c r="D76" s="606"/>
      <c r="E76" s="606"/>
      <c r="F76" s="606"/>
      <c r="G76" s="606"/>
      <c r="H76" s="606"/>
      <c r="J76" s="606"/>
      <c r="K76" s="606"/>
      <c r="L76" s="606"/>
      <c r="M76" s="606"/>
      <c r="N76" s="606"/>
      <c r="O76" s="606"/>
      <c r="P76" s="606"/>
      <c r="Q76" s="606"/>
      <c r="R76" s="606"/>
      <c r="S76" s="606"/>
    </row>
    <row r="77" spans="2:49" s="3" customFormat="1" ht="11.25" customHeight="1">
      <c r="B77" s="851" t="s">
        <v>748</v>
      </c>
      <c r="C77" s="311" t="s">
        <v>780</v>
      </c>
      <c r="D77" s="608"/>
      <c r="E77" s="608"/>
      <c r="F77" s="608"/>
      <c r="G77" s="608"/>
      <c r="H77" s="608"/>
      <c r="J77" s="608"/>
      <c r="K77" s="608"/>
      <c r="L77" s="608"/>
      <c r="M77" s="608"/>
      <c r="N77" s="608"/>
      <c r="O77" s="608"/>
      <c r="P77" s="608"/>
      <c r="Q77" s="608"/>
      <c r="R77" s="608"/>
      <c r="S77" s="608"/>
    </row>
    <row r="78" spans="2:49" s="3" customFormat="1" ht="11.25" customHeight="1">
      <c r="B78" s="850" t="s">
        <v>750</v>
      </c>
      <c r="C78" s="282" t="s">
        <v>749</v>
      </c>
      <c r="D78" s="609">
        <v>664942.50746999995</v>
      </c>
      <c r="E78" s="609">
        <v>663794.17740000004</v>
      </c>
      <c r="F78" s="609">
        <v>1148.33007</v>
      </c>
      <c r="G78" s="609"/>
      <c r="H78" s="609">
        <v>2044.1953900000001</v>
      </c>
      <c r="J78" s="609">
        <v>1396.6423500000001</v>
      </c>
      <c r="K78" s="609">
        <v>137.02359000000001</v>
      </c>
      <c r="L78" s="609">
        <v>235.42619999999999</v>
      </c>
      <c r="M78" s="609">
        <v>235.42619999999999</v>
      </c>
      <c r="N78" s="609">
        <v>169.60969</v>
      </c>
      <c r="O78" s="609">
        <v>84.9251</v>
      </c>
      <c r="P78" s="609">
        <v>3.4895900000000002</v>
      </c>
      <c r="Q78" s="609">
        <v>3.4895900000000002</v>
      </c>
      <c r="R78" s="609">
        <v>17.078869999999998</v>
      </c>
      <c r="S78" s="609">
        <v>2044.1954000000001</v>
      </c>
    </row>
    <row r="79" spans="2:49" s="3" customFormat="1" ht="11.25" customHeight="1">
      <c r="B79" s="71" t="s">
        <v>787</v>
      </c>
      <c r="C79" s="246" t="s">
        <v>788</v>
      </c>
      <c r="D79" s="611">
        <v>107681.61133</v>
      </c>
      <c r="E79" s="612"/>
      <c r="F79" s="612"/>
      <c r="G79" s="612"/>
      <c r="H79" s="611">
        <v>46.037500000000001</v>
      </c>
      <c r="J79" s="612"/>
      <c r="K79" s="612"/>
      <c r="L79" s="612"/>
      <c r="M79" s="612"/>
      <c r="N79" s="612"/>
      <c r="O79" s="612"/>
      <c r="P79" s="612"/>
      <c r="Q79" s="612"/>
      <c r="R79" s="612"/>
      <c r="S79" s="611">
        <v>46.037500000000001</v>
      </c>
      <c r="U79" s="607"/>
    </row>
    <row r="80" spans="2:49" s="3" customFormat="1" ht="11.25" customHeight="1">
      <c r="B80" s="850" t="s">
        <v>791</v>
      </c>
      <c r="C80" s="282" t="s">
        <v>743</v>
      </c>
      <c r="D80" s="606"/>
      <c r="E80" s="613"/>
      <c r="F80" s="613"/>
      <c r="G80" s="613"/>
      <c r="H80" s="606"/>
      <c r="J80" s="613"/>
      <c r="K80" s="613"/>
      <c r="L80" s="613"/>
      <c r="M80" s="613"/>
      <c r="N80" s="613"/>
      <c r="O80" s="613"/>
      <c r="P80" s="613"/>
      <c r="Q80" s="613"/>
      <c r="R80" s="613"/>
      <c r="S80" s="606"/>
      <c r="U80" s="607"/>
    </row>
    <row r="81" spans="1:25" s="3" customFormat="1" ht="11.25" customHeight="1">
      <c r="B81" s="850" t="s">
        <v>793</v>
      </c>
      <c r="C81" s="282" t="s">
        <v>747</v>
      </c>
      <c r="D81" s="606"/>
      <c r="E81" s="613"/>
      <c r="F81" s="613"/>
      <c r="G81" s="613"/>
      <c r="H81" s="606"/>
      <c r="J81" s="613"/>
      <c r="K81" s="613"/>
      <c r="L81" s="613"/>
      <c r="M81" s="613"/>
      <c r="N81" s="613"/>
      <c r="O81" s="613"/>
      <c r="P81" s="613"/>
      <c r="Q81" s="613"/>
      <c r="R81" s="613"/>
      <c r="S81" s="606"/>
      <c r="U81" s="607"/>
    </row>
    <row r="82" spans="1:25" s="3" customFormat="1" ht="11.25" customHeight="1">
      <c r="B82" s="850" t="s">
        <v>794</v>
      </c>
      <c r="C82" s="282" t="s">
        <v>749</v>
      </c>
      <c r="D82" s="606">
        <v>107681.61133</v>
      </c>
      <c r="E82" s="613"/>
      <c r="F82" s="613"/>
      <c r="G82" s="613"/>
      <c r="H82" s="606">
        <v>46.037500000000001</v>
      </c>
      <c r="J82" s="613"/>
      <c r="K82" s="613"/>
      <c r="L82" s="613"/>
      <c r="M82" s="613"/>
      <c r="N82" s="613"/>
      <c r="O82" s="613"/>
      <c r="P82" s="613"/>
      <c r="Q82" s="613"/>
      <c r="R82" s="613"/>
      <c r="S82" s="606"/>
      <c r="U82" s="607"/>
    </row>
    <row r="83" spans="1:25" s="3" customFormat="1" ht="11.25" customHeight="1">
      <c r="B83" s="852">
        <v>220</v>
      </c>
      <c r="C83" s="614" t="s">
        <v>498</v>
      </c>
      <c r="D83" s="615">
        <v>772624.11879999994</v>
      </c>
      <c r="E83" s="615">
        <v>663794.17740000004</v>
      </c>
      <c r="F83" s="615">
        <v>1148.33007</v>
      </c>
      <c r="G83" s="615"/>
      <c r="H83" s="615">
        <v>2090.2328900000002</v>
      </c>
      <c r="I83" s="555"/>
      <c r="J83" s="615">
        <v>1396.6423500000001</v>
      </c>
      <c r="K83" s="615">
        <v>137.02359000000001</v>
      </c>
      <c r="L83" s="615"/>
      <c r="M83" s="615">
        <v>235.42619999999999</v>
      </c>
      <c r="N83" s="615">
        <v>169.60969</v>
      </c>
      <c r="O83" s="615">
        <v>84.9251</v>
      </c>
      <c r="P83" s="615"/>
      <c r="Q83" s="615">
        <v>3.4895900000000002</v>
      </c>
      <c r="R83" s="615">
        <v>17.078869999999998</v>
      </c>
      <c r="S83" s="615">
        <v>2090.2329</v>
      </c>
      <c r="U83" s="607"/>
    </row>
    <row r="84" spans="1:25" s="3" customFormat="1" ht="11.25" customHeight="1">
      <c r="B84" s="1034"/>
      <c r="C84" s="246"/>
      <c r="D84" s="610"/>
      <c r="E84" s="610"/>
      <c r="F84" s="610"/>
      <c r="G84" s="610"/>
      <c r="H84" s="610"/>
      <c r="J84" s="610"/>
      <c r="K84" s="610"/>
      <c r="L84" s="610"/>
      <c r="M84" s="610"/>
      <c r="N84" s="610"/>
      <c r="O84" s="610"/>
      <c r="P84" s="610"/>
      <c r="Q84" s="610"/>
      <c r="R84" s="610"/>
      <c r="S84" s="610"/>
      <c r="U84" s="607"/>
    </row>
    <row r="85" spans="1:25" s="3" customFormat="1" ht="12" customHeight="1"/>
    <row r="86" spans="1:25" s="6" customFormat="1" ht="15.75" customHeight="1">
      <c r="A86" s="13"/>
      <c r="B86" s="969" t="s">
        <v>855</v>
      </c>
    </row>
    <row r="87" spans="1:25" s="6" customFormat="1" ht="11.25" customHeight="1">
      <c r="A87" s="13"/>
      <c r="B87" s="1498"/>
    </row>
    <row r="88" spans="1:25" ht="22.5" customHeight="1">
      <c r="B88" s="2394" t="s">
        <v>3026</v>
      </c>
      <c r="C88" s="2701"/>
      <c r="D88" s="2701"/>
      <c r="E88" s="2701"/>
      <c r="F88" s="2701"/>
      <c r="G88" s="2701"/>
      <c r="H88" s="2701"/>
      <c r="I88" s="2701"/>
      <c r="J88" s="2701"/>
      <c r="K88" s="2701"/>
      <c r="L88" s="2701"/>
      <c r="M88" s="2701"/>
      <c r="N88" s="2701"/>
      <c r="O88" s="2701"/>
      <c r="P88" s="2701"/>
      <c r="Q88" s="2701"/>
      <c r="R88" s="2701"/>
      <c r="S88" s="2701"/>
      <c r="T88" s="2701"/>
      <c r="U88" s="2701"/>
      <c r="V88" s="2701"/>
      <c r="W88" s="783"/>
      <c r="X88" s="783"/>
      <c r="Y88" s="783"/>
    </row>
    <row r="89" spans="1:25" ht="11.25" customHeight="1">
      <c r="B89" s="783"/>
      <c r="C89" s="927"/>
      <c r="D89" s="927"/>
      <c r="E89" s="927"/>
      <c r="F89" s="927"/>
      <c r="G89" s="927"/>
      <c r="H89" s="927"/>
      <c r="I89" s="927"/>
      <c r="J89" s="927"/>
      <c r="K89" s="927"/>
      <c r="L89" s="927"/>
      <c r="M89" s="927"/>
      <c r="N89" s="927"/>
      <c r="O89" s="927"/>
      <c r="P89" s="927"/>
      <c r="Q89" s="927"/>
      <c r="R89" s="927"/>
      <c r="S89" s="927"/>
      <c r="T89" s="927"/>
      <c r="U89" s="927"/>
      <c r="V89" s="927"/>
      <c r="W89" s="783"/>
      <c r="Y89" s="783"/>
    </row>
    <row r="90" spans="1:25" ht="11.25" customHeight="1">
      <c r="B90" s="783"/>
      <c r="C90" s="927"/>
      <c r="D90" s="927"/>
      <c r="E90" s="927"/>
      <c r="F90" s="927"/>
      <c r="G90" s="927"/>
      <c r="H90" s="927"/>
      <c r="I90" s="927"/>
      <c r="J90" s="927"/>
      <c r="K90" s="927"/>
      <c r="L90" s="927"/>
      <c r="M90" s="927"/>
      <c r="N90" s="927"/>
      <c r="O90" s="927"/>
      <c r="P90" s="927"/>
      <c r="Q90" s="927"/>
      <c r="R90" s="927"/>
      <c r="S90" s="927"/>
      <c r="T90" s="927"/>
      <c r="U90" s="927"/>
      <c r="V90" s="927"/>
      <c r="W90" s="783"/>
      <c r="X90" s="783"/>
      <c r="Y90" s="783"/>
    </row>
    <row r="91" spans="1:25" ht="11.25" customHeight="1">
      <c r="B91" s="2443" t="s">
        <v>2662</v>
      </c>
      <c r="C91" s="2455"/>
      <c r="D91" s="599" t="s">
        <v>292</v>
      </c>
      <c r="E91" s="599" t="s">
        <v>294</v>
      </c>
      <c r="F91" s="599" t="s">
        <v>296</v>
      </c>
      <c r="G91" s="599"/>
      <c r="H91" s="599" t="s">
        <v>298</v>
      </c>
      <c r="I91" s="599"/>
      <c r="J91" s="599" t="s">
        <v>303</v>
      </c>
      <c r="K91" s="599" t="s">
        <v>310</v>
      </c>
      <c r="L91" s="599"/>
      <c r="M91" s="599" t="s">
        <v>312</v>
      </c>
      <c r="N91" s="599" t="s">
        <v>317</v>
      </c>
      <c r="O91" s="599" t="s">
        <v>323</v>
      </c>
      <c r="P91" s="599"/>
      <c r="Q91" s="599" t="s">
        <v>346</v>
      </c>
      <c r="R91" s="599" t="s">
        <v>370</v>
      </c>
      <c r="S91" s="599" t="s">
        <v>755</v>
      </c>
      <c r="T91" s="599" t="s">
        <v>856</v>
      </c>
      <c r="U91" s="599" t="s">
        <v>857</v>
      </c>
      <c r="V91" s="599" t="s">
        <v>858</v>
      </c>
      <c r="W91" s="783"/>
      <c r="X91" s="1177"/>
      <c r="Y91" s="783"/>
    </row>
    <row r="92" spans="1:25" ht="11.25" customHeight="1">
      <c r="B92" s="245"/>
      <c r="C92" s="245"/>
      <c r="D92" s="3"/>
      <c r="E92" s="3"/>
      <c r="F92" s="3"/>
      <c r="G92" s="3"/>
      <c r="H92" s="3"/>
      <c r="I92" s="3"/>
      <c r="J92" s="3"/>
      <c r="K92" s="3"/>
      <c r="L92" s="3"/>
      <c r="M92" s="3"/>
      <c r="N92" s="473"/>
      <c r="O92" s="2475" t="s">
        <v>2322</v>
      </c>
      <c r="P92" s="2475"/>
      <c r="Q92" s="2668"/>
      <c r="R92" s="2668"/>
      <c r="S92" s="2668"/>
      <c r="T92" s="2668"/>
      <c r="U92" s="2668"/>
      <c r="V92" s="2668"/>
      <c r="W92" s="783"/>
      <c r="X92" s="783"/>
      <c r="Y92" s="783"/>
    </row>
    <row r="93" spans="1:25" ht="11.25" customHeight="1">
      <c r="B93" s="245"/>
      <c r="C93" s="245"/>
      <c r="D93" s="3"/>
      <c r="E93" s="3"/>
      <c r="F93" s="3"/>
      <c r="G93" s="3"/>
      <c r="H93" s="3"/>
      <c r="I93" s="3"/>
      <c r="J93" s="3"/>
      <c r="K93" s="3"/>
      <c r="L93" s="3"/>
      <c r="M93" s="3"/>
      <c r="N93" s="209"/>
      <c r="O93" s="2697" t="s">
        <v>2323</v>
      </c>
      <c r="P93" s="2697"/>
      <c r="Q93" s="2583"/>
      <c r="R93" s="2583"/>
      <c r="S93" s="2583"/>
      <c r="T93" s="2583"/>
      <c r="U93" s="2583"/>
      <c r="V93" s="2583"/>
      <c r="W93" s="783"/>
      <c r="X93" s="783"/>
      <c r="Y93" s="783"/>
    </row>
    <row r="94" spans="1:25" ht="11.25" customHeight="1">
      <c r="B94" s="245"/>
      <c r="C94" s="245"/>
      <c r="D94" s="146"/>
      <c r="E94" s="146"/>
      <c r="F94" s="146"/>
      <c r="G94" s="146"/>
      <c r="H94" s="146"/>
      <c r="I94" s="146"/>
      <c r="J94" s="146"/>
      <c r="K94" s="146"/>
      <c r="L94" s="146"/>
      <c r="M94" s="146"/>
      <c r="N94" s="209"/>
      <c r="O94" s="3"/>
      <c r="P94" s="3"/>
      <c r="Q94" s="2699" t="s">
        <v>2324</v>
      </c>
      <c r="R94" s="2506"/>
      <c r="S94" s="2506"/>
      <c r="T94" s="3"/>
      <c r="U94" s="209"/>
      <c r="V94" s="209"/>
      <c r="W94" s="783"/>
      <c r="X94" s="783"/>
      <c r="Y94" s="783"/>
    </row>
    <row r="95" spans="1:25" ht="11.25" customHeight="1">
      <c r="B95" s="245"/>
      <c r="C95" s="245"/>
      <c r="D95" s="2439" t="s">
        <v>756</v>
      </c>
      <c r="E95" s="2601"/>
      <c r="F95" s="2601"/>
      <c r="G95" s="2601"/>
      <c r="H95" s="2601"/>
      <c r="I95" s="2601"/>
      <c r="J95" s="2601"/>
      <c r="K95" s="2601"/>
      <c r="L95" s="793"/>
      <c r="M95" s="2700" t="s">
        <v>861</v>
      </c>
      <c r="N95" s="2607"/>
      <c r="O95" s="2607"/>
      <c r="P95" s="793"/>
      <c r="Q95" s="2438" t="s">
        <v>2325</v>
      </c>
      <c r="R95" s="2698"/>
      <c r="S95" s="2698"/>
      <c r="T95" s="3"/>
      <c r="U95" s="2438" t="s">
        <v>863</v>
      </c>
      <c r="V95" s="2698"/>
      <c r="W95" s="783"/>
      <c r="X95" s="783"/>
      <c r="Y95" s="783"/>
    </row>
    <row r="96" spans="1:25" ht="11.25" customHeight="1">
      <c r="B96" s="245"/>
      <c r="C96" s="245"/>
      <c r="D96" s="2441" t="s">
        <v>757</v>
      </c>
      <c r="E96" s="2441"/>
      <c r="F96" s="2441"/>
      <c r="G96" s="473"/>
      <c r="H96" s="2441" t="s">
        <v>758</v>
      </c>
      <c r="I96" s="2442"/>
      <c r="J96" s="2442"/>
      <c r="K96" s="2442"/>
      <c r="L96" s="414"/>
      <c r="M96" s="2391" t="s">
        <v>864</v>
      </c>
      <c r="N96" s="2392"/>
      <c r="O96" s="2392"/>
      <c r="P96" s="414"/>
      <c r="Q96" s="2391" t="s">
        <v>865</v>
      </c>
      <c r="R96" s="2392"/>
      <c r="S96" s="2392"/>
      <c r="T96" s="3"/>
      <c r="U96" s="2391" t="s">
        <v>866</v>
      </c>
      <c r="V96" s="2392"/>
      <c r="W96" s="783"/>
      <c r="X96" s="783"/>
      <c r="Y96" s="783"/>
    </row>
    <row r="97" spans="2:25" ht="11.25" customHeight="1">
      <c r="B97" s="245"/>
      <c r="C97" s="245"/>
      <c r="D97" s="78"/>
      <c r="E97" s="389" t="s">
        <v>1500</v>
      </c>
      <c r="F97" s="65" t="s">
        <v>1500</v>
      </c>
      <c r="G97" s="65"/>
      <c r="H97" s="65"/>
      <c r="I97" s="65"/>
      <c r="J97" s="65" t="s">
        <v>1500</v>
      </c>
      <c r="K97" s="65" t="s">
        <v>1500</v>
      </c>
      <c r="L97" s="65"/>
      <c r="M97" s="3"/>
      <c r="N97" s="65" t="s">
        <v>1500</v>
      </c>
      <c r="O97" s="65" t="s">
        <v>1500</v>
      </c>
      <c r="P97" s="65"/>
      <c r="Q97" s="3"/>
      <c r="R97" s="65" t="s">
        <v>1500</v>
      </c>
      <c r="S97" s="65" t="s">
        <v>1500</v>
      </c>
      <c r="T97" s="65" t="s">
        <v>820</v>
      </c>
      <c r="U97" s="65" t="s">
        <v>867</v>
      </c>
      <c r="V97" s="65" t="s">
        <v>868</v>
      </c>
      <c r="W97" s="783"/>
      <c r="X97" s="783"/>
      <c r="Y97" s="783"/>
    </row>
    <row r="98" spans="2:25" ht="11.25" customHeight="1">
      <c r="B98" s="2434" t="s">
        <v>286</v>
      </c>
      <c r="C98" s="2435"/>
      <c r="D98" s="1334"/>
      <c r="E98" s="1316" t="s">
        <v>2326</v>
      </c>
      <c r="F98" s="1316" t="s">
        <v>2327</v>
      </c>
      <c r="G98" s="1316"/>
      <c r="H98" s="1316"/>
      <c r="I98" s="1316"/>
      <c r="J98" s="1316" t="s">
        <v>2327</v>
      </c>
      <c r="K98" s="1497" t="s">
        <v>2328</v>
      </c>
      <c r="L98" s="1497"/>
      <c r="M98" s="1497"/>
      <c r="N98" s="1316" t="s">
        <v>2326</v>
      </c>
      <c r="O98" s="1316" t="s">
        <v>2327</v>
      </c>
      <c r="P98" s="1316"/>
      <c r="Q98" s="1333"/>
      <c r="R98" s="1316" t="s">
        <v>2327</v>
      </c>
      <c r="S98" s="1316" t="s">
        <v>2328</v>
      </c>
      <c r="T98" s="1316" t="s">
        <v>872</v>
      </c>
      <c r="U98" s="1316" t="s">
        <v>873</v>
      </c>
      <c r="V98" s="1316" t="s">
        <v>873</v>
      </c>
      <c r="W98" s="783"/>
      <c r="X98" s="783"/>
      <c r="Y98" s="783"/>
    </row>
    <row r="99" spans="2:25" ht="11.25" customHeight="1">
      <c r="B99" s="853" t="s">
        <v>736</v>
      </c>
      <c r="C99" s="246" t="s">
        <v>737</v>
      </c>
      <c r="D99" s="308">
        <v>732459.87999000004</v>
      </c>
      <c r="E99" s="309">
        <v>670965.03206</v>
      </c>
      <c r="F99" s="309">
        <v>23334.563279999998</v>
      </c>
      <c r="G99" s="309"/>
      <c r="H99" s="309">
        <v>2459.0471699999998</v>
      </c>
      <c r="I99" s="309"/>
      <c r="J99" s="309"/>
      <c r="K99" s="1495">
        <v>2398.74874</v>
      </c>
      <c r="L99" s="1495"/>
      <c r="M99" s="1575">
        <v>-81.024389999999997</v>
      </c>
      <c r="N99" s="1827">
        <v>-27.662960000000002</v>
      </c>
      <c r="O99" s="1827">
        <v>-53.361440000000002</v>
      </c>
      <c r="P99" s="1496"/>
      <c r="Q99" s="1495">
        <v>-77.351370000000003</v>
      </c>
      <c r="R99" s="1496"/>
      <c r="S99" s="1496">
        <v>-77.351370000000003</v>
      </c>
      <c r="T99" s="309"/>
      <c r="U99" s="309">
        <v>730148.43579999998</v>
      </c>
      <c r="V99" s="309">
        <v>2358.6739400000001</v>
      </c>
      <c r="W99" s="783"/>
      <c r="X99" s="783"/>
      <c r="Y99" s="783"/>
    </row>
    <row r="100" spans="2:25" ht="11.25" customHeight="1">
      <c r="B100" s="854" t="s">
        <v>742</v>
      </c>
      <c r="C100" s="282" t="s">
        <v>743</v>
      </c>
      <c r="D100" s="197"/>
      <c r="E100" s="40"/>
      <c r="F100" s="40"/>
      <c r="G100" s="40"/>
      <c r="H100" s="40"/>
      <c r="I100" s="40"/>
      <c r="J100" s="1495"/>
      <c r="K100" s="40"/>
      <c r="L100" s="40"/>
      <c r="M100" s="538"/>
      <c r="N100" s="538"/>
      <c r="O100" s="538"/>
      <c r="P100" s="40"/>
      <c r="Q100" s="40"/>
      <c r="R100" s="40"/>
      <c r="S100" s="40"/>
      <c r="T100" s="1020"/>
      <c r="U100" s="40"/>
      <c r="V100" s="40"/>
      <c r="W100" s="783"/>
      <c r="X100" s="783"/>
      <c r="Y100" s="783"/>
    </row>
    <row r="101" spans="2:25" ht="11.25" customHeight="1">
      <c r="B101" s="854" t="s">
        <v>744</v>
      </c>
      <c r="C101" s="282" t="s">
        <v>745</v>
      </c>
      <c r="D101" s="197"/>
      <c r="E101" s="40"/>
      <c r="F101" s="40"/>
      <c r="G101" s="40"/>
      <c r="H101" s="40"/>
      <c r="I101" s="40"/>
      <c r="J101" s="40"/>
      <c r="K101" s="40"/>
      <c r="L101" s="40"/>
      <c r="M101" s="538"/>
      <c r="N101" s="538"/>
      <c r="O101" s="538"/>
      <c r="P101" s="40"/>
      <c r="Q101" s="40"/>
      <c r="R101" s="40"/>
      <c r="S101" s="40"/>
      <c r="T101" s="1020"/>
      <c r="U101" s="40"/>
      <c r="V101" s="40"/>
      <c r="W101" s="783"/>
      <c r="X101" s="783"/>
      <c r="Y101" s="783"/>
    </row>
    <row r="102" spans="2:25" ht="11.25" customHeight="1">
      <c r="B102" s="854" t="s">
        <v>748</v>
      </c>
      <c r="C102" s="311" t="s">
        <v>780</v>
      </c>
      <c r="D102" s="312"/>
      <c r="E102" s="313"/>
      <c r="F102" s="313"/>
      <c r="G102" s="313"/>
      <c r="H102" s="313"/>
      <c r="I102" s="313"/>
      <c r="J102" s="313"/>
      <c r="K102" s="313"/>
      <c r="L102" s="313"/>
      <c r="M102" s="880"/>
      <c r="N102" s="880"/>
      <c r="O102" s="880"/>
      <c r="P102" s="313"/>
      <c r="Q102" s="313"/>
      <c r="R102" s="313"/>
      <c r="S102" s="313"/>
      <c r="T102" s="1021"/>
      <c r="U102" s="313"/>
      <c r="V102" s="313"/>
      <c r="W102" s="783"/>
      <c r="X102" s="783"/>
      <c r="Y102" s="783"/>
    </row>
    <row r="103" spans="2:25" ht="11.25" customHeight="1">
      <c r="B103" s="854" t="s">
        <v>750</v>
      </c>
      <c r="C103" s="282" t="s">
        <v>749</v>
      </c>
      <c r="D103" s="197">
        <v>732479.39908999996</v>
      </c>
      <c r="E103" s="40">
        <v>670984.55116000003</v>
      </c>
      <c r="F103" s="40">
        <v>23334.563279999998</v>
      </c>
      <c r="G103" s="40"/>
      <c r="H103" s="40">
        <v>2459.0471699999998</v>
      </c>
      <c r="I103" s="40"/>
      <c r="J103" s="40"/>
      <c r="K103" s="40">
        <v>2398.74874</v>
      </c>
      <c r="L103" s="40"/>
      <c r="M103" s="538">
        <v>-81.024389999999997</v>
      </c>
      <c r="N103" s="538">
        <v>-27.662960000000002</v>
      </c>
      <c r="O103" s="538">
        <v>-53.361440000000002</v>
      </c>
      <c r="P103" s="40"/>
      <c r="Q103" s="40">
        <v>-77.351370000000003</v>
      </c>
      <c r="R103" s="40"/>
      <c r="S103" s="40">
        <v>-77.351370000000003</v>
      </c>
      <c r="T103" s="1020"/>
      <c r="U103" s="40">
        <v>730148.43579999998</v>
      </c>
      <c r="V103" s="40">
        <v>2358.6739400000001</v>
      </c>
      <c r="W103" s="783"/>
      <c r="X103" s="783"/>
      <c r="Y103" s="783"/>
    </row>
    <row r="104" spans="2:25" ht="11.25" customHeight="1">
      <c r="B104" s="853" t="s">
        <v>787</v>
      </c>
      <c r="C104" s="246" t="s">
        <v>788</v>
      </c>
      <c r="D104" s="308">
        <v>119024.66044000001</v>
      </c>
      <c r="E104" s="309">
        <v>117914.44747</v>
      </c>
      <c r="F104" s="309">
        <v>1110.21297</v>
      </c>
      <c r="G104" s="309"/>
      <c r="H104" s="309">
        <v>65.185760000000002</v>
      </c>
      <c r="I104" s="309"/>
      <c r="J104" s="309"/>
      <c r="K104" s="309">
        <v>65.185760000000002</v>
      </c>
      <c r="L104" s="309"/>
      <c r="M104" s="539">
        <v>2.4958499999999999</v>
      </c>
      <c r="N104" s="539">
        <v>1.1139600000000001</v>
      </c>
      <c r="O104" s="539">
        <v>1.3818900000000001</v>
      </c>
      <c r="P104" s="309"/>
      <c r="Q104" s="1826"/>
      <c r="R104" s="309"/>
      <c r="S104" s="539"/>
      <c r="T104" s="1022"/>
      <c r="U104" s="309">
        <v>118195.30944</v>
      </c>
      <c r="V104" s="309">
        <v>49.11656</v>
      </c>
      <c r="W104" s="783"/>
      <c r="X104" s="783"/>
      <c r="Y104" s="783"/>
    </row>
    <row r="105" spans="2:25" ht="11.25" customHeight="1">
      <c r="B105" s="854" t="s">
        <v>791</v>
      </c>
      <c r="C105" s="282" t="s">
        <v>743</v>
      </c>
      <c r="D105" s="197"/>
      <c r="E105" s="40"/>
      <c r="F105" s="40"/>
      <c r="G105" s="40"/>
      <c r="H105" s="40"/>
      <c r="I105" s="40"/>
      <c r="J105" s="40"/>
      <c r="K105" s="40"/>
      <c r="L105" s="40"/>
      <c r="M105" s="538"/>
      <c r="N105" s="538"/>
      <c r="O105" s="538"/>
      <c r="P105" s="40"/>
      <c r="Q105" s="40"/>
      <c r="R105" s="40"/>
      <c r="S105" s="40"/>
      <c r="T105" s="1023"/>
      <c r="U105" s="40"/>
      <c r="V105" s="40"/>
      <c r="W105" s="783"/>
      <c r="X105" s="783"/>
      <c r="Y105" s="783"/>
    </row>
    <row r="106" spans="2:25" ht="11.25" customHeight="1">
      <c r="B106" s="854" t="s">
        <v>793</v>
      </c>
      <c r="C106" s="282" t="s">
        <v>747</v>
      </c>
      <c r="D106" s="197"/>
      <c r="E106" s="40"/>
      <c r="F106" s="40"/>
      <c r="G106" s="40"/>
      <c r="H106" s="40"/>
      <c r="I106" s="40"/>
      <c r="J106" s="40"/>
      <c r="K106" s="40"/>
      <c r="L106" s="40"/>
      <c r="M106" s="538"/>
      <c r="N106" s="538"/>
      <c r="O106" s="538"/>
      <c r="P106" s="40"/>
      <c r="Q106" s="40"/>
      <c r="R106" s="40"/>
      <c r="S106" s="40"/>
      <c r="T106" s="1023"/>
      <c r="U106" s="40"/>
      <c r="V106" s="40"/>
      <c r="W106" s="783"/>
      <c r="X106" s="783"/>
      <c r="Y106" s="783"/>
    </row>
    <row r="107" spans="2:25" ht="11.25" customHeight="1">
      <c r="B107" s="854" t="s">
        <v>794</v>
      </c>
      <c r="C107" s="282" t="s">
        <v>749</v>
      </c>
      <c r="D107" s="40">
        <v>119024.66044000001</v>
      </c>
      <c r="E107" s="40">
        <v>117914.44747</v>
      </c>
      <c r="F107" s="40">
        <v>1110.21297</v>
      </c>
      <c r="G107" s="40"/>
      <c r="H107" s="40">
        <v>65.185760000000002</v>
      </c>
      <c r="I107" s="40"/>
      <c r="J107" s="40"/>
      <c r="K107" s="40">
        <v>65.185760000000002</v>
      </c>
      <c r="L107" s="40"/>
      <c r="M107" s="538">
        <v>2.4958499999999999</v>
      </c>
      <c r="N107" s="538">
        <v>1.1139600000000001</v>
      </c>
      <c r="O107" s="538">
        <v>1.3818900000000001</v>
      </c>
      <c r="P107" s="40"/>
      <c r="Q107" s="538"/>
      <c r="R107" s="40"/>
      <c r="S107" s="538"/>
      <c r="T107" s="1023"/>
      <c r="U107" s="40">
        <v>118195.30944</v>
      </c>
      <c r="V107" s="40">
        <v>49.11656</v>
      </c>
      <c r="W107" s="783"/>
      <c r="X107" s="783"/>
      <c r="Y107" s="783"/>
    </row>
    <row r="108" spans="2:25" ht="11.25" customHeight="1">
      <c r="B108" s="852">
        <v>220</v>
      </c>
      <c r="C108" s="614" t="s">
        <v>498</v>
      </c>
      <c r="D108" s="695">
        <v>851484.54043000005</v>
      </c>
      <c r="E108" s="695">
        <v>788879.47953000001</v>
      </c>
      <c r="F108" s="695">
        <v>24444.776249999999</v>
      </c>
      <c r="G108" s="695"/>
      <c r="H108" s="695">
        <v>2524.2329299999997</v>
      </c>
      <c r="I108" s="695"/>
      <c r="J108" s="695"/>
      <c r="K108" s="695">
        <v>2463.9344999999998</v>
      </c>
      <c r="L108" s="695"/>
      <c r="M108" s="1828">
        <v>-78.528539999999992</v>
      </c>
      <c r="N108" s="1828">
        <v>-26.549000000000003</v>
      </c>
      <c r="O108" s="1828">
        <v>-51.979550000000003</v>
      </c>
      <c r="P108" s="695"/>
      <c r="Q108" s="695">
        <v>-77.351370000000003</v>
      </c>
      <c r="R108" s="695"/>
      <c r="S108" s="695">
        <v>-77.351370000000003</v>
      </c>
      <c r="T108" s="696"/>
      <c r="U108" s="695">
        <v>848343.74523999996</v>
      </c>
      <c r="V108" s="695">
        <v>2407.7905000000001</v>
      </c>
      <c r="W108" s="783"/>
      <c r="X108" s="783"/>
      <c r="Y108" s="783"/>
    </row>
    <row r="109" spans="2:25" ht="11.25" customHeight="1">
      <c r="B109" s="783"/>
      <c r="C109" s="927"/>
      <c r="D109" s="927"/>
      <c r="E109" s="927"/>
      <c r="F109" s="927"/>
      <c r="G109" s="927"/>
      <c r="H109" s="927"/>
      <c r="I109" s="927"/>
      <c r="J109" s="927"/>
      <c r="K109" s="927"/>
      <c r="L109" s="927"/>
      <c r="M109" s="927"/>
      <c r="N109" s="927"/>
      <c r="O109" s="927"/>
      <c r="P109" s="927"/>
      <c r="Q109" s="927"/>
      <c r="R109" s="927"/>
      <c r="S109" s="927"/>
      <c r="T109" s="927"/>
      <c r="U109" s="927"/>
      <c r="V109" s="927"/>
      <c r="W109" s="783"/>
      <c r="X109" s="783"/>
      <c r="Y109" s="783"/>
    </row>
    <row r="110" spans="2:25" ht="11.25" customHeight="1"/>
    <row r="111" spans="2:25" s="145" customFormat="1" ht="11.25" customHeight="1">
      <c r="B111" s="2416" t="s">
        <v>2469</v>
      </c>
      <c r="C111" s="2704"/>
      <c r="D111" s="599" t="s">
        <v>292</v>
      </c>
      <c r="E111" s="599" t="s">
        <v>294</v>
      </c>
      <c r="F111" s="599" t="s">
        <v>296</v>
      </c>
      <c r="G111" s="599"/>
      <c r="H111" s="599" t="s">
        <v>298</v>
      </c>
      <c r="I111" s="599"/>
      <c r="J111" s="599" t="s">
        <v>303</v>
      </c>
      <c r="K111" s="599" t="s">
        <v>310</v>
      </c>
      <c r="L111" s="599"/>
      <c r="M111" s="599" t="s">
        <v>312</v>
      </c>
      <c r="N111" s="599" t="s">
        <v>317</v>
      </c>
      <c r="O111" s="599" t="s">
        <v>323</v>
      </c>
      <c r="P111" s="599"/>
      <c r="Q111" s="599" t="s">
        <v>346</v>
      </c>
      <c r="R111" s="599" t="s">
        <v>370</v>
      </c>
      <c r="S111" s="599" t="s">
        <v>755</v>
      </c>
      <c r="T111" s="599" t="s">
        <v>856</v>
      </c>
      <c r="U111" s="599" t="s">
        <v>857</v>
      </c>
      <c r="V111" s="599" t="s">
        <v>858</v>
      </c>
    </row>
    <row r="112" spans="2:25" s="3" customFormat="1" ht="11.25" customHeight="1">
      <c r="B112" s="245"/>
      <c r="C112" s="245"/>
      <c r="N112" s="473"/>
      <c r="O112" s="2475" t="s">
        <v>2322</v>
      </c>
      <c r="P112" s="2475"/>
      <c r="Q112" s="2668"/>
      <c r="R112" s="2668"/>
      <c r="S112" s="2668"/>
      <c r="T112" s="2668"/>
      <c r="U112" s="2668"/>
      <c r="V112" s="2668"/>
      <c r="W112" s="2438"/>
    </row>
    <row r="113" spans="2:27" s="3" customFormat="1" ht="11.25" customHeight="1">
      <c r="B113" s="245"/>
      <c r="C113" s="245"/>
      <c r="N113" s="209"/>
      <c r="O113" s="2697" t="s">
        <v>2323</v>
      </c>
      <c r="P113" s="2697"/>
      <c r="Q113" s="2583"/>
      <c r="R113" s="2583"/>
      <c r="S113" s="2583"/>
      <c r="T113" s="2583"/>
      <c r="U113" s="2583"/>
      <c r="V113" s="2583"/>
      <c r="W113" s="2438"/>
    </row>
    <row r="114" spans="2:27" s="3" customFormat="1" ht="11.25" customHeight="1">
      <c r="B114" s="245"/>
      <c r="C114" s="245"/>
      <c r="D114" s="146"/>
      <c r="E114" s="146"/>
      <c r="F114" s="146"/>
      <c r="G114" s="146"/>
      <c r="H114" s="146"/>
      <c r="I114" s="146"/>
      <c r="J114" s="146"/>
      <c r="K114" s="146"/>
      <c r="L114" s="146"/>
      <c r="M114" s="146"/>
      <c r="N114" s="209"/>
      <c r="Q114" s="2699" t="s">
        <v>2324</v>
      </c>
      <c r="R114" s="2506"/>
      <c r="S114" s="2506"/>
      <c r="U114" s="209"/>
      <c r="V114" s="209"/>
      <c r="W114" s="2438"/>
      <c r="X114" s="209"/>
      <c r="Y114" s="209"/>
    </row>
    <row r="115" spans="2:27" s="3" customFormat="1" ht="11.25" customHeight="1">
      <c r="B115" s="245"/>
      <c r="C115" s="245"/>
      <c r="D115" s="2439" t="s">
        <v>756</v>
      </c>
      <c r="E115" s="2601"/>
      <c r="F115" s="2601"/>
      <c r="G115" s="2601"/>
      <c r="H115" s="2601"/>
      <c r="I115" s="2601"/>
      <c r="J115" s="2601"/>
      <c r="K115" s="2601"/>
      <c r="L115" s="793"/>
      <c r="M115" s="2700" t="s">
        <v>861</v>
      </c>
      <c r="N115" s="2607"/>
      <c r="O115" s="2607"/>
      <c r="P115" s="793"/>
      <c r="Q115" s="2438" t="s">
        <v>2325</v>
      </c>
      <c r="R115" s="2698"/>
      <c r="S115" s="2698"/>
      <c r="U115" s="2438" t="s">
        <v>863</v>
      </c>
      <c r="V115" s="2698"/>
      <c r="W115" s="2438"/>
      <c r="Y115" s="209"/>
    </row>
    <row r="116" spans="2:27" s="3" customFormat="1" ht="11.25" customHeight="1">
      <c r="B116" s="245"/>
      <c r="C116" s="245"/>
      <c r="D116" s="2441" t="s">
        <v>757</v>
      </c>
      <c r="E116" s="2441"/>
      <c r="F116" s="2441"/>
      <c r="G116" s="473"/>
      <c r="H116" s="2441" t="s">
        <v>758</v>
      </c>
      <c r="I116" s="2442"/>
      <c r="J116" s="2442"/>
      <c r="K116" s="2442"/>
      <c r="L116" s="414"/>
      <c r="M116" s="2391" t="s">
        <v>864</v>
      </c>
      <c r="N116" s="2392"/>
      <c r="O116" s="2392"/>
      <c r="P116" s="414"/>
      <c r="Q116" s="2391" t="s">
        <v>865</v>
      </c>
      <c r="R116" s="2392"/>
      <c r="S116" s="2392"/>
      <c r="U116" s="2391" t="s">
        <v>866</v>
      </c>
      <c r="V116" s="2392"/>
      <c r="W116" s="2438"/>
      <c r="Y116" s="209"/>
    </row>
    <row r="117" spans="2:27" s="3" customFormat="1" ht="11.25" customHeight="1">
      <c r="B117" s="245"/>
      <c r="C117" s="245"/>
      <c r="D117" s="78"/>
      <c r="E117" s="389" t="s">
        <v>1500</v>
      </c>
      <c r="F117" s="65" t="s">
        <v>1500</v>
      </c>
      <c r="G117" s="65"/>
      <c r="H117" s="65"/>
      <c r="I117" s="65"/>
      <c r="J117" s="65" t="s">
        <v>1500</v>
      </c>
      <c r="K117" s="65" t="s">
        <v>1500</v>
      </c>
      <c r="L117" s="65"/>
      <c r="N117" s="65" t="s">
        <v>1500</v>
      </c>
      <c r="O117" s="65" t="s">
        <v>1500</v>
      </c>
      <c r="P117" s="65"/>
      <c r="R117" s="65" t="s">
        <v>1500</v>
      </c>
      <c r="S117" s="65" t="s">
        <v>1500</v>
      </c>
      <c r="T117" s="65" t="s">
        <v>820</v>
      </c>
      <c r="U117" s="65" t="s">
        <v>867</v>
      </c>
      <c r="V117" s="65" t="s">
        <v>868</v>
      </c>
    </row>
    <row r="118" spans="2:27" s="3" customFormat="1" ht="11.25" customHeight="1">
      <c r="B118" s="2434" t="s">
        <v>286</v>
      </c>
      <c r="C118" s="2435"/>
      <c r="D118" s="1334"/>
      <c r="E118" s="1316" t="s">
        <v>2326</v>
      </c>
      <c r="F118" s="1316" t="s">
        <v>2327</v>
      </c>
      <c r="G118" s="1316"/>
      <c r="H118" s="1316"/>
      <c r="I118" s="1316"/>
      <c r="J118" s="1316" t="s">
        <v>2327</v>
      </c>
      <c r="K118" s="65" t="s">
        <v>2328</v>
      </c>
      <c r="L118" s="65"/>
      <c r="N118" s="1316" t="s">
        <v>2326</v>
      </c>
      <c r="O118" s="1316" t="s">
        <v>2327</v>
      </c>
      <c r="P118" s="1316"/>
      <c r="Q118" s="1333"/>
      <c r="R118" s="1316" t="s">
        <v>2327</v>
      </c>
      <c r="S118" s="1316" t="s">
        <v>2328</v>
      </c>
      <c r="T118" s="1316" t="s">
        <v>872</v>
      </c>
      <c r="U118" s="1316" t="s">
        <v>873</v>
      </c>
      <c r="V118" s="1316" t="s">
        <v>873</v>
      </c>
    </row>
    <row r="119" spans="2:27" s="99" customFormat="1" ht="11.25" customHeight="1">
      <c r="B119" s="853" t="s">
        <v>736</v>
      </c>
      <c r="C119" s="246" t="s">
        <v>737</v>
      </c>
      <c r="D119" s="308">
        <v>725243.95281000005</v>
      </c>
      <c r="E119" s="309">
        <v>662680.30357999995</v>
      </c>
      <c r="F119" s="309">
        <v>21412.770270000001</v>
      </c>
      <c r="G119" s="309"/>
      <c r="H119" s="309">
        <v>2642.3101099999999</v>
      </c>
      <c r="I119" s="309"/>
      <c r="K119" s="800">
        <v>2582.36825</v>
      </c>
      <c r="L119" s="800">
        <v>-48.187139999999999</v>
      </c>
      <c r="M119" s="800">
        <v>-48.187139999999999</v>
      </c>
      <c r="N119" s="309">
        <v>-23.274470000000001</v>
      </c>
      <c r="O119" s="309">
        <v>-24.912700000000001</v>
      </c>
      <c r="P119" s="309">
        <v>-79.970249999999993</v>
      </c>
      <c r="Q119" s="309">
        <v>-79.970249999999993</v>
      </c>
      <c r="R119" s="309"/>
      <c r="S119" s="309">
        <v>-79.970249999999993</v>
      </c>
      <c r="T119" s="309"/>
      <c r="U119" s="309">
        <v>722888.37269999995</v>
      </c>
      <c r="V119" s="309">
        <v>2559.5117700000001</v>
      </c>
    </row>
    <row r="120" spans="2:27" s="3" customFormat="1" ht="11.25" customHeight="1">
      <c r="B120" s="854" t="s">
        <v>742</v>
      </c>
      <c r="C120" s="282" t="s">
        <v>743</v>
      </c>
      <c r="D120" s="197"/>
      <c r="E120" s="40"/>
      <c r="F120" s="40"/>
      <c r="G120" s="40"/>
      <c r="H120" s="40"/>
      <c r="I120" s="40"/>
      <c r="K120" s="40"/>
      <c r="L120" s="40"/>
      <c r="M120" s="40"/>
      <c r="N120" s="40"/>
      <c r="O120" s="40"/>
      <c r="P120" s="40"/>
      <c r="Q120" s="40"/>
      <c r="R120" s="40"/>
      <c r="S120" s="40"/>
      <c r="T120" s="148"/>
      <c r="U120" s="40"/>
      <c r="V120" s="40"/>
    </row>
    <row r="121" spans="2:27" s="3" customFormat="1" ht="11.25" customHeight="1">
      <c r="B121" s="854" t="s">
        <v>744</v>
      </c>
      <c r="C121" s="282" t="s">
        <v>745</v>
      </c>
      <c r="D121" s="197"/>
      <c r="E121" s="40"/>
      <c r="F121" s="40"/>
      <c r="G121" s="40"/>
      <c r="H121" s="40"/>
      <c r="I121" s="40"/>
      <c r="K121" s="40"/>
      <c r="L121" s="40"/>
      <c r="M121" s="40"/>
      <c r="N121" s="40"/>
      <c r="O121" s="40"/>
      <c r="P121" s="40"/>
      <c r="Q121" s="40"/>
      <c r="R121" s="40"/>
      <c r="S121" s="40"/>
      <c r="T121" s="148"/>
      <c r="U121" s="40"/>
      <c r="V121" s="40"/>
    </row>
    <row r="122" spans="2:27" s="310" customFormat="1" ht="11.25" customHeight="1">
      <c r="B122" s="854" t="s">
        <v>748</v>
      </c>
      <c r="C122" s="311" t="s">
        <v>780</v>
      </c>
      <c r="D122" s="312"/>
      <c r="E122" s="313"/>
      <c r="F122" s="313"/>
      <c r="G122" s="313"/>
      <c r="H122" s="313"/>
      <c r="I122" s="313"/>
      <c r="K122" s="313"/>
      <c r="L122" s="313"/>
      <c r="M122" s="313"/>
      <c r="N122" s="313"/>
      <c r="O122" s="313"/>
      <c r="P122" s="313"/>
      <c r="Q122" s="313"/>
      <c r="R122" s="313"/>
      <c r="S122" s="313"/>
      <c r="T122" s="314"/>
      <c r="U122" s="313"/>
      <c r="V122" s="313"/>
    </row>
    <row r="123" spans="2:27" s="3" customFormat="1" ht="11.25" customHeight="1">
      <c r="B123" s="854" t="s">
        <v>750</v>
      </c>
      <c r="C123" s="282" t="s">
        <v>749</v>
      </c>
      <c r="D123" s="197">
        <v>725243.95288</v>
      </c>
      <c r="E123" s="40">
        <v>662680.30365000002</v>
      </c>
      <c r="F123" s="40">
        <v>21412.770270000001</v>
      </c>
      <c r="G123" s="40"/>
      <c r="H123" s="40">
        <v>2642.3101099999999</v>
      </c>
      <c r="I123" s="40"/>
      <c r="K123" s="40">
        <v>2582.36825</v>
      </c>
      <c r="L123" s="40">
        <v>-48.187139999999999</v>
      </c>
      <c r="M123" s="40">
        <v>-48.187139999999999</v>
      </c>
      <c r="N123" s="40">
        <v>-23.274470000000001</v>
      </c>
      <c r="O123" s="40">
        <v>-24.912700000000001</v>
      </c>
      <c r="P123" s="40">
        <v>-79.970249999999993</v>
      </c>
      <c r="Q123" s="40">
        <v>-79.970249999999993</v>
      </c>
      <c r="R123" s="40"/>
      <c r="S123" s="40">
        <v>-79.970249999999993</v>
      </c>
      <c r="T123" s="148"/>
      <c r="U123" s="40">
        <v>722888.37269999995</v>
      </c>
      <c r="V123" s="40">
        <v>2559.5117700000001</v>
      </c>
      <c r="Z123" s="538"/>
      <c r="AA123" s="538"/>
    </row>
    <row r="124" spans="2:27" s="99" customFormat="1" ht="11.25" customHeight="1">
      <c r="B124" s="853" t="s">
        <v>787</v>
      </c>
      <c r="C124" s="246" t="s">
        <v>788</v>
      </c>
      <c r="D124" s="308">
        <v>113821.93513</v>
      </c>
      <c r="E124" s="309">
        <v>110754.87435</v>
      </c>
      <c r="F124" s="309">
        <v>3067.0607799999998</v>
      </c>
      <c r="G124" s="309"/>
      <c r="H124" s="309">
        <v>51.908679999999997</v>
      </c>
      <c r="I124" s="309"/>
      <c r="K124" s="309">
        <v>51.908679999999997</v>
      </c>
      <c r="L124" s="309">
        <v>4.4986300000000004</v>
      </c>
      <c r="M124" s="309">
        <v>4.4986300000000004</v>
      </c>
      <c r="N124" s="309">
        <v>1.87212</v>
      </c>
      <c r="O124" s="309">
        <v>2.6265100000000001</v>
      </c>
      <c r="P124" s="309"/>
      <c r="Q124" s="309"/>
      <c r="R124" s="309"/>
      <c r="S124" s="309"/>
      <c r="T124" s="316"/>
      <c r="U124" s="309">
        <v>112992.63182</v>
      </c>
      <c r="V124" s="309">
        <v>40.518369999999997</v>
      </c>
    </row>
    <row r="125" spans="2:27" s="3" customFormat="1" ht="11.25" customHeight="1">
      <c r="B125" s="854" t="s">
        <v>791</v>
      </c>
      <c r="C125" s="282" t="s">
        <v>743</v>
      </c>
      <c r="D125" s="197"/>
      <c r="E125" s="40"/>
      <c r="F125" s="40"/>
      <c r="G125" s="40"/>
      <c r="H125" s="40"/>
      <c r="I125" s="40"/>
      <c r="K125" s="40"/>
      <c r="L125" s="40"/>
      <c r="M125" s="40"/>
      <c r="N125" s="40"/>
      <c r="O125" s="40"/>
      <c r="P125" s="40"/>
      <c r="Q125" s="40"/>
      <c r="R125" s="40"/>
      <c r="S125" s="40"/>
      <c r="T125" s="317"/>
      <c r="U125" s="40"/>
      <c r="V125" s="40"/>
    </row>
    <row r="126" spans="2:27" s="3" customFormat="1" ht="11.25" customHeight="1">
      <c r="B126" s="854" t="s">
        <v>793</v>
      </c>
      <c r="C126" s="282" t="s">
        <v>747</v>
      </c>
      <c r="D126" s="197"/>
      <c r="E126" s="40"/>
      <c r="F126" s="40"/>
      <c r="G126" s="40"/>
      <c r="H126" s="40"/>
      <c r="I126" s="40"/>
      <c r="K126" s="40"/>
      <c r="L126" s="40"/>
      <c r="M126" s="40"/>
      <c r="N126" s="40"/>
      <c r="O126" s="40"/>
      <c r="P126" s="40"/>
      <c r="Q126" s="40"/>
      <c r="R126" s="40"/>
      <c r="S126" s="40"/>
      <c r="T126" s="317"/>
      <c r="U126" s="40"/>
      <c r="V126" s="40"/>
    </row>
    <row r="127" spans="2:27" s="3" customFormat="1" ht="11.25" customHeight="1">
      <c r="B127" s="854" t="s">
        <v>794</v>
      </c>
      <c r="C127" s="282" t="s">
        <v>749</v>
      </c>
      <c r="D127" s="40">
        <v>113821.93513</v>
      </c>
      <c r="E127" s="40">
        <v>110754.87435</v>
      </c>
      <c r="F127" s="40">
        <v>3067.0607799999998</v>
      </c>
      <c r="G127" s="40"/>
      <c r="H127" s="40">
        <v>51.908679999999997</v>
      </c>
      <c r="I127" s="40"/>
      <c r="K127" s="40">
        <v>51.908679999999997</v>
      </c>
      <c r="L127" s="40">
        <v>4.4986300000000004</v>
      </c>
      <c r="M127" s="40">
        <v>4.4986300000000004</v>
      </c>
      <c r="N127" s="40">
        <v>1.87212</v>
      </c>
      <c r="O127" s="40">
        <v>2.6265100000000001</v>
      </c>
      <c r="P127" s="40"/>
      <c r="Q127" s="40"/>
      <c r="R127" s="40"/>
      <c r="S127" s="40"/>
      <c r="T127" s="317"/>
      <c r="U127" s="40">
        <v>112992.63182</v>
      </c>
      <c r="V127" s="40">
        <v>40.518369999999997</v>
      </c>
    </row>
    <row r="128" spans="2:27" s="3" customFormat="1" ht="11.25" customHeight="1">
      <c r="B128" s="852">
        <v>220</v>
      </c>
      <c r="C128" s="614" t="s">
        <v>498</v>
      </c>
      <c r="D128" s="695">
        <v>839065.88794000004</v>
      </c>
      <c r="E128" s="695">
        <v>773435.17793000001</v>
      </c>
      <c r="F128" s="695">
        <v>24479.831050000001</v>
      </c>
      <c r="G128" s="695"/>
      <c r="H128" s="695">
        <v>2694.2187899999999</v>
      </c>
      <c r="I128" s="695"/>
      <c r="J128" s="555"/>
      <c r="K128" s="695">
        <v>2634.27693</v>
      </c>
      <c r="L128" s="695">
        <v>-43.688510000000001</v>
      </c>
      <c r="M128" s="695">
        <v>-43.688510000000001</v>
      </c>
      <c r="N128" s="695">
        <v>-21.402349999999998</v>
      </c>
      <c r="O128" s="695">
        <v>-22.286190000000001</v>
      </c>
      <c r="P128" s="695">
        <v>-79.970249999999993</v>
      </c>
      <c r="Q128" s="695">
        <v>-79.970249999999993</v>
      </c>
      <c r="R128" s="695"/>
      <c r="S128" s="695">
        <v>-79.970249999999993</v>
      </c>
      <c r="T128" s="696"/>
      <c r="U128" s="695">
        <v>835881.00451999996</v>
      </c>
      <c r="V128" s="695">
        <v>2600.0301399999998</v>
      </c>
    </row>
    <row r="129" spans="2:22" s="3" customFormat="1" ht="11.25">
      <c r="B129" s="794"/>
      <c r="C129" s="246"/>
      <c r="D129" s="309"/>
      <c r="E129" s="309"/>
      <c r="F129" s="309"/>
      <c r="G129" s="309"/>
      <c r="H129" s="309"/>
      <c r="I129" s="309"/>
      <c r="K129" s="309"/>
      <c r="L129" s="309"/>
      <c r="M129" s="309"/>
      <c r="N129" s="309"/>
      <c r="O129" s="309"/>
      <c r="P129" s="309"/>
      <c r="Q129" s="309"/>
      <c r="R129" s="309"/>
      <c r="S129" s="309"/>
      <c r="T129" s="315"/>
      <c r="U129" s="309"/>
      <c r="V129" s="309"/>
    </row>
    <row r="130" spans="2:22" ht="11.25" customHeight="1"/>
    <row r="131" spans="2:22" ht="15.75">
      <c r="B131" s="969" t="s">
        <v>876</v>
      </c>
      <c r="F131" s="14"/>
      <c r="G131" s="14"/>
      <c r="K131" s="6"/>
      <c r="L131" s="6"/>
      <c r="M131" s="6"/>
    </row>
    <row r="132" spans="2:22" ht="11.25" customHeight="1">
      <c r="B132" s="13"/>
      <c r="C132" s="14"/>
      <c r="D132" s="14"/>
      <c r="E132" s="6"/>
      <c r="F132" s="6"/>
      <c r="G132" s="6"/>
      <c r="H132" s="6"/>
      <c r="I132" s="6"/>
      <c r="J132" s="6"/>
      <c r="K132" s="6"/>
      <c r="L132" s="6"/>
      <c r="M132" s="6"/>
    </row>
    <row r="133" spans="2:22" ht="20.45" customHeight="1">
      <c r="B133" s="2500" t="s">
        <v>2329</v>
      </c>
      <c r="C133" s="2414"/>
      <c r="D133" s="2414"/>
      <c r="E133" s="2414"/>
      <c r="F133" s="2414"/>
      <c r="G133" s="2414"/>
      <c r="H133" s="2414"/>
      <c r="I133" s="2414"/>
      <c r="J133" s="2414"/>
      <c r="K133" s="2414"/>
      <c r="L133" s="2414"/>
      <c r="M133" s="2414"/>
    </row>
    <row r="134" spans="2:22" ht="11.25" customHeight="1">
      <c r="B134" s="925"/>
      <c r="C134" s="922"/>
      <c r="D134" s="922"/>
      <c r="E134" s="922"/>
      <c r="F134" s="922"/>
      <c r="G134" s="922"/>
      <c r="H134" s="922"/>
      <c r="I134" s="922"/>
      <c r="J134" s="922"/>
      <c r="K134" s="922"/>
      <c r="L134" s="922"/>
      <c r="M134" s="922"/>
    </row>
    <row r="135" spans="2:22" ht="11.25" customHeight="1">
      <c r="B135" s="18"/>
      <c r="K135" s="178"/>
      <c r="L135" s="178"/>
      <c r="M135" s="178"/>
    </row>
    <row r="136" spans="2:22" s="207" customFormat="1" ht="11.25" customHeight="1">
      <c r="B136" s="2491" t="s">
        <v>2662</v>
      </c>
      <c r="C136" s="2703"/>
      <c r="D136" s="2703"/>
      <c r="E136" s="1190" t="s">
        <v>292</v>
      </c>
      <c r="F136" s="1190" t="s">
        <v>294</v>
      </c>
      <c r="G136" s="1190"/>
      <c r="H136" s="1190" t="s">
        <v>296</v>
      </c>
      <c r="I136" s="1190"/>
      <c r="J136" s="1190" t="s">
        <v>298</v>
      </c>
      <c r="K136" s="1190" t="s">
        <v>303</v>
      </c>
      <c r="L136" s="1190"/>
      <c r="M136" s="1190" t="s">
        <v>310</v>
      </c>
    </row>
    <row r="137" spans="2:22" ht="11.25" customHeight="1">
      <c r="B137" s="392"/>
      <c r="C137" s="392"/>
      <c r="D137" s="391"/>
      <c r="E137" s="2499" t="s">
        <v>878</v>
      </c>
      <c r="F137" s="2499"/>
      <c r="G137" s="2499"/>
      <c r="H137" s="2499"/>
      <c r="I137" s="2499"/>
      <c r="J137" s="2499"/>
      <c r="K137" s="2499"/>
      <c r="L137" s="2499"/>
      <c r="M137" s="2499"/>
    </row>
    <row r="138" spans="2:22" ht="11.25" customHeight="1">
      <c r="B138" s="79"/>
      <c r="C138" s="10"/>
      <c r="D138" s="79"/>
      <c r="E138" s="393"/>
      <c r="F138" s="393"/>
      <c r="G138" s="393"/>
      <c r="H138" s="332" t="s">
        <v>767</v>
      </c>
      <c r="I138" s="332"/>
      <c r="J138" s="393"/>
      <c r="K138" s="94" t="s">
        <v>879</v>
      </c>
      <c r="L138" s="94"/>
      <c r="M138" s="393"/>
    </row>
    <row r="139" spans="2:22" ht="11.25" customHeight="1">
      <c r="B139" s="1321" t="s">
        <v>286</v>
      </c>
      <c r="C139" s="1369"/>
      <c r="D139" s="1321"/>
      <c r="E139" s="1340" t="s">
        <v>880</v>
      </c>
      <c r="F139" s="1340" t="s">
        <v>881</v>
      </c>
      <c r="G139" s="1340"/>
      <c r="H139" s="1340" t="s">
        <v>882</v>
      </c>
      <c r="I139" s="1340"/>
      <c r="J139" s="1340" t="s">
        <v>769</v>
      </c>
      <c r="K139" s="1340" t="s">
        <v>883</v>
      </c>
      <c r="L139" s="1340"/>
      <c r="M139" s="1340" t="s">
        <v>498</v>
      </c>
      <c r="O139" s="94"/>
    </row>
    <row r="140" spans="2:22" ht="11.25" customHeight="1">
      <c r="B140" s="750">
        <v>1</v>
      </c>
      <c r="C140" s="1024" t="s">
        <v>737</v>
      </c>
      <c r="D140" s="1024"/>
      <c r="E140" s="1025"/>
      <c r="F140" s="1025">
        <v>763.82727882999995</v>
      </c>
      <c r="G140" s="1025"/>
      <c r="H140" s="1025">
        <v>994.48195836999992</v>
      </c>
      <c r="I140" s="1025"/>
      <c r="J140" s="1025">
        <v>728091.4236279499</v>
      </c>
      <c r="K140" s="1025">
        <v>5069.3659887700005</v>
      </c>
      <c r="L140" s="1025"/>
      <c r="M140" s="1025">
        <v>734919.09885391989</v>
      </c>
    </row>
    <row r="141" spans="2:22" ht="11.25" customHeight="1">
      <c r="B141" s="425"/>
      <c r="C141" s="18"/>
      <c r="D141" s="18"/>
      <c r="E141" s="931"/>
      <c r="F141" s="931"/>
      <c r="G141" s="931"/>
      <c r="H141" s="931"/>
      <c r="I141" s="931"/>
      <c r="J141" s="931"/>
      <c r="K141" s="931"/>
      <c r="L141" s="931"/>
      <c r="M141" s="931"/>
    </row>
    <row r="142" spans="2:22" ht="11.25" customHeight="1">
      <c r="B142" s="18"/>
      <c r="C142" s="18"/>
      <c r="D142" s="18"/>
      <c r="E142" s="697"/>
      <c r="F142" s="697"/>
      <c r="G142" s="697"/>
      <c r="H142" s="697"/>
      <c r="I142" s="697"/>
      <c r="J142" s="697"/>
      <c r="K142" s="697"/>
      <c r="L142" s="697"/>
      <c r="M142" s="697"/>
    </row>
    <row r="143" spans="2:22" s="207" customFormat="1" ht="11.25" customHeight="1">
      <c r="B143" s="2702" t="s">
        <v>2469</v>
      </c>
      <c r="C143" s="2703"/>
      <c r="D143" s="2703"/>
      <c r="E143" s="1190" t="s">
        <v>292</v>
      </c>
      <c r="F143" s="1190" t="s">
        <v>294</v>
      </c>
      <c r="G143" s="1190"/>
      <c r="H143" s="1190" t="s">
        <v>296</v>
      </c>
      <c r="I143" s="1190"/>
      <c r="J143" s="1190" t="s">
        <v>298</v>
      </c>
      <c r="K143" s="1190" t="s">
        <v>303</v>
      </c>
      <c r="L143" s="1190"/>
      <c r="M143" s="1190" t="s">
        <v>310</v>
      </c>
    </row>
    <row r="144" spans="2:22" ht="11.25" customHeight="1">
      <c r="B144" s="392"/>
      <c r="C144" s="392"/>
      <c r="D144" s="391"/>
      <c r="E144" s="2499" t="s">
        <v>878</v>
      </c>
      <c r="F144" s="2499"/>
      <c r="G144" s="2499"/>
      <c r="H144" s="2499"/>
      <c r="I144" s="2499"/>
      <c r="J144" s="2499"/>
      <c r="K144" s="2499"/>
      <c r="L144" s="2499"/>
      <c r="M144" s="2499"/>
    </row>
    <row r="145" spans="2:13" ht="11.25" customHeight="1">
      <c r="B145" s="79"/>
      <c r="C145" s="10"/>
      <c r="D145" s="79"/>
      <c r="E145" s="393"/>
      <c r="F145" s="393"/>
      <c r="G145" s="393"/>
      <c r="H145" s="332" t="s">
        <v>767</v>
      </c>
      <c r="I145" s="332"/>
      <c r="J145" s="393"/>
      <c r="K145" s="210" t="s">
        <v>879</v>
      </c>
      <c r="L145" s="210"/>
      <c r="M145" s="393"/>
    </row>
    <row r="146" spans="2:13" ht="11.25" customHeight="1">
      <c r="B146" s="1321" t="s">
        <v>286</v>
      </c>
      <c r="C146" s="1369"/>
      <c r="D146" s="1321"/>
      <c r="E146" s="1340" t="s">
        <v>880</v>
      </c>
      <c r="F146" s="1340" t="s">
        <v>881</v>
      </c>
      <c r="G146" s="1340"/>
      <c r="H146" s="1340" t="s">
        <v>882</v>
      </c>
      <c r="I146" s="1340"/>
      <c r="J146" s="1340" t="s">
        <v>769</v>
      </c>
      <c r="K146" s="1340" t="s">
        <v>883</v>
      </c>
      <c r="L146" s="1340"/>
      <c r="M146" s="1340" t="s">
        <v>498</v>
      </c>
    </row>
    <row r="147" spans="2:13" ht="11.25" customHeight="1">
      <c r="B147" s="750">
        <v>1</v>
      </c>
      <c r="C147" s="1024" t="s">
        <v>737</v>
      </c>
      <c r="D147" s="1024"/>
      <c r="E147" s="1025"/>
      <c r="F147" s="1025">
        <v>781.34647337000001</v>
      </c>
      <c r="G147" s="1025"/>
      <c r="H147" s="1025">
        <v>897.65476105000005</v>
      </c>
      <c r="I147" s="1025"/>
      <c r="J147" s="1025">
        <v>721124.37807523983</v>
      </c>
      <c r="K147" s="1025">
        <v>5083.0930020900005</v>
      </c>
      <c r="L147" s="1025"/>
      <c r="M147" s="1025">
        <f>+F147+H147+J147+K147</f>
        <v>727886.47231174982</v>
      </c>
    </row>
    <row r="148" spans="2:13" ht="11.25" customHeight="1">
      <c r="B148" s="425"/>
      <c r="C148" s="18"/>
      <c r="D148" s="18"/>
      <c r="E148" s="1026"/>
      <c r="F148" s="1026"/>
      <c r="G148" s="1026"/>
      <c r="H148" s="1026"/>
      <c r="I148" s="1026"/>
      <c r="J148" s="1026"/>
      <c r="K148" s="1026"/>
      <c r="L148" s="1026"/>
      <c r="M148" s="1026"/>
    </row>
    <row r="149" spans="2:13" ht="11.25" customHeight="1">
      <c r="B149" s="18"/>
      <c r="C149" s="18"/>
      <c r="D149" s="18"/>
      <c r="E149" s="697"/>
      <c r="F149" s="697"/>
      <c r="G149" s="697"/>
      <c r="H149" s="697"/>
      <c r="I149" s="697"/>
      <c r="J149" s="697"/>
      <c r="K149" s="697"/>
      <c r="L149" s="697"/>
      <c r="M149" s="697"/>
    </row>
    <row r="150" spans="2:13" ht="15.75">
      <c r="B150" s="969" t="s">
        <v>884</v>
      </c>
      <c r="C150" s="18"/>
      <c r="D150" s="18"/>
      <c r="E150" s="697"/>
      <c r="F150" s="697"/>
      <c r="G150" s="697"/>
      <c r="H150" s="697"/>
      <c r="I150" s="697"/>
      <c r="J150" s="697"/>
      <c r="K150" s="697"/>
      <c r="L150" s="697"/>
      <c r="M150" s="697"/>
    </row>
    <row r="151" spans="2:13" ht="11.25" customHeight="1">
      <c r="B151" s="14"/>
      <c r="C151" s="18"/>
      <c r="D151" s="18"/>
      <c r="E151" s="697"/>
      <c r="F151" s="697"/>
      <c r="G151" s="697"/>
      <c r="H151" s="697"/>
      <c r="I151" s="697"/>
      <c r="J151" s="697"/>
      <c r="K151" s="697"/>
      <c r="L151" s="697"/>
      <c r="M151" s="697"/>
    </row>
    <row r="152" spans="2:13" ht="11.25" customHeight="1"/>
    <row r="153" spans="2:13" s="207" customFormat="1" ht="11.25" customHeight="1">
      <c r="B153" s="2416" t="s">
        <v>2662</v>
      </c>
      <c r="C153" s="2469"/>
      <c r="D153" s="683"/>
      <c r="E153" s="1190" t="s">
        <v>292</v>
      </c>
      <c r="F153" s="1190" t="s">
        <v>294</v>
      </c>
      <c r="G153" s="1190"/>
      <c r="H153" s="1190" t="s">
        <v>296</v>
      </c>
      <c r="I153" s="1190"/>
      <c r="J153" s="1190" t="s">
        <v>298</v>
      </c>
      <c r="K153" s="1190" t="s">
        <v>303</v>
      </c>
      <c r="L153" s="249"/>
    </row>
    <row r="154" spans="2:13" ht="11.25" customHeight="1">
      <c r="B154" s="395"/>
      <c r="C154" s="475"/>
      <c r="D154" s="475"/>
      <c r="E154" s="476"/>
      <c r="F154" s="476"/>
      <c r="G154" s="476"/>
      <c r="H154" s="476"/>
      <c r="I154" s="476"/>
      <c r="J154" s="476" t="s">
        <v>726</v>
      </c>
      <c r="K154" s="249" t="s">
        <v>726</v>
      </c>
      <c r="L154" s="249"/>
    </row>
    <row r="155" spans="2:13" ht="11.25" customHeight="1">
      <c r="B155" s="395"/>
      <c r="C155" s="396"/>
      <c r="D155" s="396"/>
      <c r="E155" s="249"/>
      <c r="F155" s="249"/>
      <c r="G155" s="249"/>
      <c r="H155" s="249" t="s">
        <v>726</v>
      </c>
      <c r="I155" s="249"/>
      <c r="J155" s="249" t="s">
        <v>2330</v>
      </c>
      <c r="K155" s="249" t="s">
        <v>2330</v>
      </c>
      <c r="L155" s="249"/>
    </row>
    <row r="156" spans="2:13" ht="11.25" customHeight="1">
      <c r="B156" s="395"/>
      <c r="C156" s="396"/>
      <c r="D156" s="396"/>
      <c r="E156" s="386" t="s">
        <v>2331</v>
      </c>
      <c r="F156" s="386" t="s">
        <v>2332</v>
      </c>
      <c r="G156" s="386"/>
      <c r="H156" s="249" t="s">
        <v>2330</v>
      </c>
      <c r="I156" s="249"/>
      <c r="J156" s="249" t="s">
        <v>2333</v>
      </c>
      <c r="K156" s="249" t="s">
        <v>2334</v>
      </c>
      <c r="L156" s="249"/>
    </row>
    <row r="157" spans="2:13" ht="11.25" customHeight="1">
      <c r="B157" s="2482" t="s">
        <v>286</v>
      </c>
      <c r="C157" s="2454"/>
      <c r="D157" s="1360"/>
      <c r="E157" s="1372" t="s">
        <v>2005</v>
      </c>
      <c r="F157" s="1372" t="s">
        <v>2005</v>
      </c>
      <c r="G157" s="1372"/>
      <c r="H157" s="1373" t="s">
        <v>2335</v>
      </c>
      <c r="I157" s="1373"/>
      <c r="J157" s="1373" t="s">
        <v>1003</v>
      </c>
      <c r="K157" s="1373" t="s">
        <v>1004</v>
      </c>
      <c r="L157" s="249"/>
    </row>
    <row r="158" spans="2:13" ht="11.25" customHeight="1">
      <c r="B158" s="549">
        <v>1</v>
      </c>
      <c r="C158" s="550" t="s">
        <v>737</v>
      </c>
      <c r="D158" s="550"/>
      <c r="E158" s="552">
        <v>40582.288050000097</v>
      </c>
      <c r="F158" s="552">
        <v>694351.18654999998</v>
      </c>
      <c r="G158" s="552"/>
      <c r="H158" s="552">
        <v>694351.18654999998</v>
      </c>
      <c r="I158" s="552"/>
      <c r="J158" s="552"/>
      <c r="K158" s="552"/>
      <c r="L158" s="55"/>
    </row>
    <row r="161" spans="2:12" ht="11.25" customHeight="1">
      <c r="B161" s="2416" t="s">
        <v>2469</v>
      </c>
      <c r="C161" s="2469"/>
      <c r="D161" s="683"/>
      <c r="E161" s="1190" t="s">
        <v>292</v>
      </c>
      <c r="F161" s="1190" t="s">
        <v>294</v>
      </c>
      <c r="G161" s="1190"/>
      <c r="H161" s="1190" t="s">
        <v>296</v>
      </c>
      <c r="I161" s="1190"/>
      <c r="J161" s="1190" t="s">
        <v>298</v>
      </c>
      <c r="K161" s="1190" t="s">
        <v>303</v>
      </c>
      <c r="L161" s="249"/>
    </row>
    <row r="162" spans="2:12" ht="11.25" customHeight="1">
      <c r="B162" s="395"/>
      <c r="C162" s="475"/>
      <c r="D162" s="475"/>
      <c r="E162" s="476"/>
      <c r="F162" s="476"/>
      <c r="G162" s="476"/>
      <c r="H162" s="476"/>
      <c r="I162" s="476"/>
      <c r="J162" s="476" t="s">
        <v>726</v>
      </c>
      <c r="K162" s="249" t="s">
        <v>726</v>
      </c>
      <c r="L162" s="249"/>
    </row>
    <row r="163" spans="2:12" ht="11.25" customHeight="1">
      <c r="B163" s="395"/>
      <c r="C163" s="396"/>
      <c r="D163" s="396"/>
      <c r="E163" s="249"/>
      <c r="F163" s="249"/>
      <c r="G163" s="249"/>
      <c r="H163" s="249" t="s">
        <v>726</v>
      </c>
      <c r="I163" s="249"/>
      <c r="J163" s="249" t="s">
        <v>2330</v>
      </c>
      <c r="K163" s="249" t="s">
        <v>2330</v>
      </c>
      <c r="L163" s="249"/>
    </row>
    <row r="164" spans="2:12" ht="11.25" customHeight="1">
      <c r="B164" s="395"/>
      <c r="C164" s="396"/>
      <c r="D164" s="396"/>
      <c r="E164" s="386" t="s">
        <v>2331</v>
      </c>
      <c r="F164" s="386" t="s">
        <v>2332</v>
      </c>
      <c r="G164" s="386"/>
      <c r="H164" s="249" t="s">
        <v>2330</v>
      </c>
      <c r="I164" s="249"/>
      <c r="J164" s="249" t="s">
        <v>2333</v>
      </c>
      <c r="K164" s="249" t="s">
        <v>2334</v>
      </c>
      <c r="L164" s="249"/>
    </row>
    <row r="165" spans="2:12" ht="11.25" customHeight="1">
      <c r="B165" s="2482" t="s">
        <v>286</v>
      </c>
      <c r="C165" s="2454"/>
      <c r="D165" s="1360"/>
      <c r="E165" s="1372" t="s">
        <v>2005</v>
      </c>
      <c r="F165" s="1372" t="s">
        <v>2005</v>
      </c>
      <c r="G165" s="1372"/>
      <c r="H165" s="1373" t="s">
        <v>2335</v>
      </c>
      <c r="I165" s="1373"/>
      <c r="J165" s="1373" t="s">
        <v>1003</v>
      </c>
      <c r="K165" s="1373" t="s">
        <v>1004</v>
      </c>
      <c r="L165" s="249"/>
    </row>
    <row r="166" spans="2:12" ht="11.25" customHeight="1">
      <c r="B166" s="549">
        <v>1</v>
      </c>
      <c r="C166" s="550" t="s">
        <v>737</v>
      </c>
      <c r="D166" s="550"/>
      <c r="E166" s="552">
        <v>43598.420780000102</v>
      </c>
      <c r="F166" s="552">
        <v>684293.20892</v>
      </c>
      <c r="G166" s="552"/>
      <c r="H166" s="552">
        <v>684293.20892</v>
      </c>
      <c r="I166" s="552"/>
      <c r="J166" s="552"/>
      <c r="K166" s="552"/>
      <c r="L166" s="55"/>
    </row>
  </sheetData>
  <mergeCells count="74">
    <mergeCell ref="E144:M144"/>
    <mergeCell ref="B161:C161"/>
    <mergeCell ref="B165:C165"/>
    <mergeCell ref="B133:M133"/>
    <mergeCell ref="B136:D136"/>
    <mergeCell ref="E137:M137"/>
    <mergeCell ref="B153:C153"/>
    <mergeCell ref="B157:C157"/>
    <mergeCell ref="B98:C98"/>
    <mergeCell ref="B143:D143"/>
    <mergeCell ref="B118:C118"/>
    <mergeCell ref="B111:C111"/>
    <mergeCell ref="O112:V112"/>
    <mergeCell ref="M11:N11"/>
    <mergeCell ref="D15:H15"/>
    <mergeCell ref="E16:H16"/>
    <mergeCell ref="B18:C18"/>
    <mergeCell ref="O92:V92"/>
    <mergeCell ref="B88:V88"/>
    <mergeCell ref="C53:C54"/>
    <mergeCell ref="D53:D54"/>
    <mergeCell ref="B55:C55"/>
    <mergeCell ref="J13:K15"/>
    <mergeCell ref="J31:K33"/>
    <mergeCell ref="B53:B54"/>
    <mergeCell ref="C71:C72"/>
    <mergeCell ref="D71:D72"/>
    <mergeCell ref="U53:U55"/>
    <mergeCell ref="B91:C91"/>
    <mergeCell ref="O93:V93"/>
    <mergeCell ref="D95:K95"/>
    <mergeCell ref="D96:F96"/>
    <mergeCell ref="H96:K96"/>
    <mergeCell ref="M96:O96"/>
    <mergeCell ref="Q96:S96"/>
    <mergeCell ref="U96:V96"/>
    <mergeCell ref="Q94:S94"/>
    <mergeCell ref="Q95:S95"/>
    <mergeCell ref="U95:V95"/>
    <mergeCell ref="M95:O95"/>
    <mergeCell ref="B73:C73"/>
    <mergeCell ref="B68:C68"/>
    <mergeCell ref="H69:S69"/>
    <mergeCell ref="D70:F70"/>
    <mergeCell ref="J70:S70"/>
    <mergeCell ref="B71:B72"/>
    <mergeCell ref="W112:W116"/>
    <mergeCell ref="O113:V113"/>
    <mergeCell ref="D116:F116"/>
    <mergeCell ref="U115:V115"/>
    <mergeCell ref="U116:V116"/>
    <mergeCell ref="Q114:S114"/>
    <mergeCell ref="Q115:S115"/>
    <mergeCell ref="Q116:S116"/>
    <mergeCell ref="D115:K115"/>
    <mergeCell ref="H116:K116"/>
    <mergeCell ref="M115:O115"/>
    <mergeCell ref="M116:O116"/>
    <mergeCell ref="B3:M3"/>
    <mergeCell ref="B49:U49"/>
    <mergeCell ref="B50:C50"/>
    <mergeCell ref="D52:F52"/>
    <mergeCell ref="E34:H34"/>
    <mergeCell ref="B36:C36"/>
    <mergeCell ref="D33:H33"/>
    <mergeCell ref="M10:N10"/>
    <mergeCell ref="M28:N28"/>
    <mergeCell ref="M29:N29"/>
    <mergeCell ref="H51:S51"/>
    <mergeCell ref="J52:S52"/>
    <mergeCell ref="B47:S47"/>
    <mergeCell ref="B7:N7"/>
    <mergeCell ref="B27:C27"/>
    <mergeCell ref="B9:C9"/>
  </mergeCells>
  <hyperlinks>
    <hyperlink ref="B3" location="Contents!A1" display="Back to index page" xr:uid="{A20D8508-F90D-4F62-8455-8C1578EB5213}"/>
    <hyperlink ref="B3:M3" location="CONTENTS!A1" display="Back to contents page" xr:uid="{CDE7BDB6-BE54-4D6A-B0F1-349A6880EC2C}"/>
  </hyperlinks>
  <pageMargins left="0.7" right="0.7" top="0.75" bottom="0.75" header="0.3" footer="0.3"/>
  <pageSetup paperSize="9" orientation="landscape" verticalDpi="1200" r:id="rId1"/>
  <rowBreaks count="3" manualBreakCount="3">
    <brk id="43" max="21" man="1"/>
    <brk id="85" max="21" man="1"/>
    <brk id="129" max="21"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B40:B49"/>
  <sheetViews>
    <sheetView showGridLines="0" showRowColHeaders="0" zoomScaleNormal="100" workbookViewId="0"/>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row r="40" spans="2:2" ht="15">
      <c r="B40" s="968" t="s">
        <v>2336</v>
      </c>
    </row>
    <row r="41" spans="2:2" ht="15">
      <c r="B41" s="266" t="s">
        <v>2337</v>
      </c>
    </row>
    <row r="42" spans="2:2" ht="15">
      <c r="B42" s="266" t="s">
        <v>2338</v>
      </c>
    </row>
    <row r="43" spans="2:2" ht="15">
      <c r="B43" s="266" t="s">
        <v>2339</v>
      </c>
    </row>
    <row r="44" spans="2:2" ht="15">
      <c r="B44" s="266"/>
    </row>
    <row r="45" spans="2:2" ht="15">
      <c r="B45" s="266" t="s">
        <v>2340</v>
      </c>
    </row>
    <row r="46" spans="2:2" ht="15">
      <c r="B46" s="266" t="s">
        <v>2341</v>
      </c>
    </row>
    <row r="47" spans="2:2" ht="15">
      <c r="B47" s="266" t="s">
        <v>2342</v>
      </c>
    </row>
    <row r="48" spans="2:2" ht="15">
      <c r="B48" s="266"/>
    </row>
    <row r="49" spans="2:2" ht="15">
      <c r="B49" s="266" t="s">
        <v>2343</v>
      </c>
    </row>
  </sheetData>
  <sheetProtection formatCells="0" formatColumns="0" formatRows="0" insertColumns="0" insertRows="0" insertHyperlinks="0" deleteColumns="0" deleteRows="0" sort="0" autoFilter="0" pivotTables="0"/>
  <printOptions horizontalCentered="1" verticalCentered="1"/>
  <pageMargins left="0.25" right="0.25"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9" ma:contentTypeDescription="Opprett et nytt dokument." ma:contentTypeScope="" ma:versionID="f9b4fc7991d3fc6ea6d05304a68e2e57">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d065a17069ba4503c1fb046dd0f428ed"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E8FED-7F16-4873-9AD8-27F679BB0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EAEA37-C6CB-4DD3-A8A9-80B70904983B}">
  <ds:schemaRefs>
    <ds:schemaRef ds:uri="http://www.w3.org/XML/1998/namespace"/>
    <ds:schemaRef ds:uri="86a513d9-9f3b-4981-8f60-2f916567fe08"/>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1646d07-fb8c-42b5-b229-38dd15be0085"/>
    <ds:schemaRef ds:uri="http://purl.org/dc/terms/"/>
  </ds:schemaRefs>
</ds:datastoreItem>
</file>

<file path=customXml/itemProps3.xml><?xml version="1.0" encoding="utf-8"?>
<ds:datastoreItem xmlns:ds="http://schemas.openxmlformats.org/officeDocument/2006/customXml" ds:itemID="{C1D27BB1-5CFA-481B-B746-EC817B001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84</vt:i4>
      </vt:variant>
      <vt:variant>
        <vt:lpstr>Navngitte områder</vt:lpstr>
      </vt:variant>
      <vt:variant>
        <vt:i4>76</vt:i4>
      </vt:variant>
    </vt:vector>
  </HeadingPairs>
  <TitlesOfParts>
    <vt:vector size="160" baseType="lpstr">
      <vt:lpstr>COVER</vt:lpstr>
      <vt:lpstr>CONTACT INFORMATION</vt:lpstr>
      <vt:lpstr>CONTENTS</vt:lpstr>
      <vt:lpstr>ATTESTATION</vt:lpstr>
      <vt:lpstr>CC1</vt:lpstr>
      <vt:lpstr>CC2</vt:lpstr>
      <vt:lpstr>OV1</vt:lpstr>
      <vt:lpstr>KM1</vt:lpstr>
      <vt:lpstr>INS1</vt:lpstr>
      <vt:lpstr>INS2</vt:lpstr>
      <vt:lpstr>LI1</vt:lpstr>
      <vt:lpstr>CMS1</vt:lpstr>
      <vt:lpstr>CMS2</vt:lpstr>
      <vt:lpstr>LI2</vt:lpstr>
      <vt:lpstr>CR1</vt:lpstr>
      <vt:lpstr>LI3</vt:lpstr>
      <vt:lpstr>PV1</vt:lpstr>
      <vt:lpstr>CQ3</vt:lpstr>
      <vt:lpstr>CQ4</vt:lpstr>
      <vt:lpstr>CQ5</vt:lpstr>
      <vt:lpstr>CQ1</vt:lpstr>
      <vt:lpstr>CQ7</vt:lpstr>
      <vt:lpstr>CCR3</vt:lpstr>
      <vt:lpstr>CR1-A</vt:lpstr>
      <vt:lpstr>CR2</vt:lpstr>
      <vt:lpstr>CR3</vt:lpstr>
      <vt:lpstr>CR4</vt:lpstr>
      <vt:lpstr>CR5</vt:lpstr>
      <vt:lpstr>CR6</vt:lpstr>
      <vt:lpstr>CR6-A</vt:lpstr>
      <vt:lpstr>CR7-A</vt:lpstr>
      <vt:lpstr>CR8</vt:lpstr>
      <vt:lpstr>CR9</vt:lpstr>
      <vt:lpstr>CCR1</vt:lpstr>
      <vt:lpstr>CCR2</vt:lpstr>
      <vt:lpstr>CCR4</vt:lpstr>
      <vt:lpstr>CCR5</vt:lpstr>
      <vt:lpstr>CCR7</vt:lpstr>
      <vt:lpstr>CCR8</vt:lpstr>
      <vt:lpstr>MR1</vt:lpstr>
      <vt:lpstr>CVA1</vt:lpstr>
      <vt:lpstr>CVA4</vt:lpstr>
      <vt:lpstr>SEC1</vt:lpstr>
      <vt:lpstr>SEC3</vt:lpstr>
      <vt:lpstr>CCyB1 </vt:lpstr>
      <vt:lpstr>CCyB2</vt:lpstr>
      <vt:lpstr>LR1</vt:lpstr>
      <vt:lpstr>LR2</vt:lpstr>
      <vt:lpstr>LR3</vt:lpstr>
      <vt:lpstr>CAE1</vt:lpstr>
      <vt:lpstr>LIQ1</vt:lpstr>
      <vt:lpstr>LIQ2</vt:lpstr>
      <vt:lpstr>KM2</vt:lpstr>
      <vt:lpstr>TLAC1</vt:lpstr>
      <vt:lpstr>TLAC3b</vt:lpstr>
      <vt:lpstr>AE1</vt:lpstr>
      <vt:lpstr>AE2</vt:lpstr>
      <vt:lpstr>AE3</vt:lpstr>
      <vt:lpstr>OR1</vt:lpstr>
      <vt:lpstr>OR2</vt:lpstr>
      <vt:lpstr>OR3</vt:lpstr>
      <vt:lpstr>REMA</vt:lpstr>
      <vt:lpstr>REM1</vt:lpstr>
      <vt:lpstr>REM2</vt:lpstr>
      <vt:lpstr>REM3</vt:lpstr>
      <vt:lpstr>REM4</vt:lpstr>
      <vt:lpstr>REM5</vt:lpstr>
      <vt:lpstr>ESG Qualitative</vt:lpstr>
      <vt:lpstr>ESG1</vt:lpstr>
      <vt:lpstr>ESG2</vt:lpstr>
      <vt:lpstr>ESG3</vt:lpstr>
      <vt:lpstr>ESG4</vt:lpstr>
      <vt:lpstr>ESG5</vt:lpstr>
      <vt:lpstr>ESG6</vt:lpstr>
      <vt:lpstr>ESG7</vt:lpstr>
      <vt:lpstr>ESG8</vt:lpstr>
      <vt:lpstr>ESG9</vt:lpstr>
      <vt:lpstr>ESG10</vt:lpstr>
      <vt:lpstr>IRRBB1</vt:lpstr>
      <vt:lpstr>CCA</vt:lpstr>
      <vt:lpstr>CCA Footnotes</vt:lpstr>
      <vt:lpstr>Boligkreditt Key metrics </vt:lpstr>
      <vt:lpstr>Boligkreditt Credit Risk</vt:lpstr>
      <vt:lpstr>BACK</vt:lpstr>
      <vt:lpstr>'AE1'!Utskriftsområde</vt:lpstr>
      <vt:lpstr>'AE2'!Utskriftsområde</vt:lpstr>
      <vt:lpstr>'AE3'!Utskriftsområde</vt:lpstr>
      <vt:lpstr>ATTESTATION!Utskriftsområde</vt:lpstr>
      <vt:lpstr>BACK!Utskriftsområde</vt:lpstr>
      <vt:lpstr>'Boligkreditt Credit Risk'!Utskriftsområde</vt:lpstr>
      <vt:lpstr>'Boligkreditt Key metrics '!Utskriftsområde</vt:lpstr>
      <vt:lpstr>'CC1'!Utskriftsområde</vt:lpstr>
      <vt:lpstr>'CC2'!Utskriftsområde</vt:lpstr>
      <vt:lpstr>CCA!Utskriftsområde</vt:lpstr>
      <vt:lpstr>'CCA Footnotes'!Utskriftsområde</vt:lpstr>
      <vt:lpstr>'CCR1'!Utskriftsområde</vt:lpstr>
      <vt:lpstr>'CCR2'!Utskriftsområde</vt:lpstr>
      <vt:lpstr>'CCR3'!Utskriftsområde</vt:lpstr>
      <vt:lpstr>'CCR4'!Utskriftsområde</vt:lpstr>
      <vt:lpstr>'CCR5'!Utskriftsområde</vt:lpstr>
      <vt:lpstr>'CCR7'!Utskriftsområde</vt:lpstr>
      <vt:lpstr>'CCR8'!Utskriftsområde</vt:lpstr>
      <vt:lpstr>'CCyB1 '!Utskriftsområde</vt:lpstr>
      <vt:lpstr>CCyB2!Utskriftsområde</vt:lpstr>
      <vt:lpstr>'CONTACT INFORMATION'!Utskriftsområde</vt:lpstr>
      <vt:lpstr>CONTENTS!Utskriftsområde</vt:lpstr>
      <vt:lpstr>COVER!Utskriftsområde</vt:lpstr>
      <vt:lpstr>'CQ1'!Utskriftsområde</vt:lpstr>
      <vt:lpstr>'CQ3'!Utskriftsområde</vt:lpstr>
      <vt:lpstr>'CQ4'!Utskriftsområde</vt:lpstr>
      <vt:lpstr>'CQ5'!Utskriftsområde</vt:lpstr>
      <vt:lpstr>'CQ7'!Utskriftsområde</vt:lpstr>
      <vt:lpstr>'CR1'!Utskriftsområde</vt:lpstr>
      <vt:lpstr>'CR1-A'!Utskriftsområde</vt:lpstr>
      <vt:lpstr>'CR2'!Utskriftsområde</vt:lpstr>
      <vt:lpstr>'CR3'!Utskriftsområde</vt:lpstr>
      <vt:lpstr>'CR4'!Utskriftsområde</vt:lpstr>
      <vt:lpstr>'CR5'!Utskriftsområde</vt:lpstr>
      <vt:lpstr>'CR6'!Utskriftsområde</vt:lpstr>
      <vt:lpstr>'CR6-A'!Utskriftsområde</vt:lpstr>
      <vt:lpstr>'CR7-A'!Utskriftsområde</vt:lpstr>
      <vt:lpstr>'CR8'!Utskriftsområde</vt:lpstr>
      <vt:lpstr>'CR9'!Utskriftsområde</vt:lpstr>
      <vt:lpstr>'ESG Qualitative'!Utskriftsområde</vt:lpstr>
      <vt:lpstr>'ESG1'!Utskriftsområde</vt:lpstr>
      <vt:lpstr>'ESG10'!Utskriftsområde</vt:lpstr>
      <vt:lpstr>'ESG2'!Utskriftsområde</vt:lpstr>
      <vt:lpstr>'ESG3'!Utskriftsområde</vt:lpstr>
      <vt:lpstr>'ESG4'!Utskriftsområde</vt:lpstr>
      <vt:lpstr>'ESG5'!Utskriftsområde</vt:lpstr>
      <vt:lpstr>'ESG6'!Utskriftsområde</vt:lpstr>
      <vt:lpstr>'ESG7'!Utskriftsområde</vt:lpstr>
      <vt:lpstr>'ESG8'!Utskriftsområde</vt:lpstr>
      <vt:lpstr>'ESG9'!Utskriftsområde</vt:lpstr>
      <vt:lpstr>'INS1'!Utskriftsområde</vt:lpstr>
      <vt:lpstr>'INS2'!Utskriftsområde</vt:lpstr>
      <vt:lpstr>IRRBB1!Utskriftsområde</vt:lpstr>
      <vt:lpstr>'KM1'!Utskriftsområde</vt:lpstr>
      <vt:lpstr>'KM2'!Utskriftsområde</vt:lpstr>
      <vt:lpstr>'LI1'!Utskriftsområde</vt:lpstr>
      <vt:lpstr>'LI2'!Utskriftsområde</vt:lpstr>
      <vt:lpstr>'LI3'!Utskriftsområde</vt:lpstr>
      <vt:lpstr>'LIQ1'!Utskriftsområde</vt:lpstr>
      <vt:lpstr>'LIQ2'!Utskriftsområde</vt:lpstr>
      <vt:lpstr>'LR1'!Utskriftsområde</vt:lpstr>
      <vt:lpstr>'LR2'!Utskriftsområde</vt:lpstr>
      <vt:lpstr>'LR3'!Utskriftsområde</vt:lpstr>
      <vt:lpstr>'MR1'!Utskriftsområde</vt:lpstr>
      <vt:lpstr>'OV1'!Utskriftsområde</vt:lpstr>
      <vt:lpstr>'PV1'!Utskriftsområde</vt:lpstr>
      <vt:lpstr>'REM1'!Utskriftsområde</vt:lpstr>
      <vt:lpstr>'REM2'!Utskriftsområde</vt:lpstr>
      <vt:lpstr>'REM3'!Utskriftsområde</vt:lpstr>
      <vt:lpstr>'REM4'!Utskriftsområde</vt:lpstr>
      <vt:lpstr>'REM5'!Utskriftsområde</vt:lpstr>
      <vt:lpstr>REMA!Utskriftsområde</vt:lpstr>
      <vt:lpstr>'SEC1'!Utskriftsområde</vt:lpstr>
      <vt:lpstr>'SEC3'!Utskriftsområde</vt:lpstr>
      <vt:lpstr>TLAC1!Utskriftsområde</vt:lpstr>
      <vt:lpstr>TLAC3b!Utskriftsområde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2025-08-24T15:19:22Z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y fmtid="{D5CDD505-2E9C-101B-9397-08002B2CF9AE}" pid="19" name="MediaServiceImageTags">
    <vt:lpwstr/>
  </property>
</Properties>
</file>